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candra\Desktop\SITUATII\2024\DECEMBRIE 2024\"/>
    </mc:Choice>
  </mc:AlternateContent>
  <xr:revisionPtr revIDLastSave="0" documentId="13_ncr:1_{62839052-BF2C-4A82-8ECA-BCFD4616DA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DET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JUDET!$K$4:$K$897</definedName>
    <definedName name="_xlnm.Print_Area" localSheetId="0">JUDET!$A$4:$Q$489</definedName>
    <definedName name="_xlnm.Print_Area">#REF!</definedName>
    <definedName name="_xlnm.Print_Titles" localSheetId="0">JUDET!$6:$7</definedName>
    <definedName name="_xlnm.Print_Titles">#N/A</definedName>
    <definedName name="test">#REF!</definedName>
    <definedName name="Z_397CD15D_2114_4EF5_824A_761F5DAAF476_.wvu.PrintArea" localSheetId="0" hidden="1">JUDET!$G$10:$O$489</definedName>
    <definedName name="Z_397CD15D_2114_4EF5_824A_761F5DAAF476_.wvu.Rows" localSheetId="0" hidden="1">JUDET!#REF!,JUDET!$20:$20,JUDET!#REF!,JUDET!$110:$110,JUDET!$112:$113,JUDET!$116:$118,JUDET!$120:$122,JUDET!$136:$136,JUDET!$142:$143,JUDET!$147:$148,JUDET!$154:$154,JUDET!$186:$186,JUDET!$191:$192,JUDET!$195:$197,JUDET!$216:$216,JUDET!$222:$223,JUDET!$227:$227,JUDET!$231:$232,JUDET!$234:$234,JUDET!$236:$236,JUDET!$246:$246,JUDET!$248:$248,JUDET!$257:$257,JUDET!$263:$263,JUDET!$276:$276,JUDET!$281:$282,JUDET!$285:$287,JUDET!$290:$292,JUDET!$294:$294,JUDET!$311:$311,JUDET!$317:$318,JUDET!$328:$330,JUDET!$333:$333,JUDET!$377:$378,JUDET!$393:$393,JUDET!#REF!,JUDET!$408:$408,JUDET!$411:$411,JUDET!$480:$480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3" i="4" l="1"/>
  <c r="I443" i="4"/>
  <c r="K319" i="4" l="1"/>
  <c r="N320" i="4" l="1"/>
  <c r="O343" i="4" l="1"/>
  <c r="O337" i="4"/>
  <c r="O335" i="4"/>
  <c r="O334" i="4"/>
  <c r="O321" i="4"/>
  <c r="O306" i="4"/>
  <c r="O307" i="4"/>
  <c r="O308" i="4"/>
  <c r="O309" i="4"/>
  <c r="O310" i="4"/>
  <c r="O311" i="4"/>
  <c r="O312" i="4"/>
  <c r="O313" i="4"/>
  <c r="O314" i="4"/>
  <c r="O315" i="4"/>
  <c r="O305" i="4"/>
  <c r="O302" i="4"/>
  <c r="O295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71" i="4"/>
  <c r="H369" i="4"/>
  <c r="I369" i="4"/>
  <c r="L369" i="4"/>
  <c r="M369" i="4"/>
  <c r="O350" i="4"/>
  <c r="O351" i="4"/>
  <c r="O352" i="4"/>
  <c r="O353" i="4"/>
  <c r="O354" i="4"/>
  <c r="O355" i="4"/>
  <c r="O356" i="4"/>
  <c r="O357" i="4"/>
  <c r="O358" i="4"/>
  <c r="O152" i="4" l="1"/>
  <c r="M382" i="4" l="1"/>
  <c r="K384" i="4"/>
  <c r="K387" i="4"/>
  <c r="H348" i="4" l="1"/>
  <c r="M405" i="4" l="1"/>
  <c r="M404" i="4" s="1"/>
  <c r="M289" i="4"/>
  <c r="N369" i="4"/>
  <c r="P379" i="4" l="1"/>
  <c r="N377" i="4"/>
  <c r="M377" i="4"/>
  <c r="L377" i="4"/>
  <c r="I377" i="4"/>
  <c r="H377" i="4"/>
  <c r="O377" i="4" l="1"/>
  <c r="J377" i="4"/>
  <c r="P377" i="4"/>
  <c r="M429" i="4" l="1"/>
  <c r="M482" i="4" l="1"/>
  <c r="O53" i="4" l="1"/>
  <c r="P53" i="4" s="1"/>
  <c r="K53" i="4"/>
  <c r="J53" i="4"/>
  <c r="O52" i="4"/>
  <c r="P52" i="4" s="1"/>
  <c r="K52" i="4"/>
  <c r="J52" i="4"/>
  <c r="K51" i="4"/>
  <c r="J51" i="4"/>
  <c r="N50" i="4"/>
  <c r="M50" i="4"/>
  <c r="L50" i="4"/>
  <c r="I50" i="4"/>
  <c r="H50" i="4"/>
  <c r="O48" i="4"/>
  <c r="K48" i="4"/>
  <c r="O47" i="4"/>
  <c r="K47" i="4"/>
  <c r="N46" i="4"/>
  <c r="N44" i="4" s="1"/>
  <c r="M46" i="4"/>
  <c r="O46" i="4" s="1"/>
  <c r="L46" i="4"/>
  <c r="I46" i="4"/>
  <c r="H46" i="4"/>
  <c r="O45" i="4"/>
  <c r="P45" i="4" s="1"/>
  <c r="K45" i="4"/>
  <c r="J45" i="4"/>
  <c r="L44" i="4"/>
  <c r="I44" i="4"/>
  <c r="H44" i="4"/>
  <c r="J44" i="4" s="1"/>
  <c r="O43" i="4"/>
  <c r="P43" i="4" s="1"/>
  <c r="K43" i="4"/>
  <c r="J43" i="4"/>
  <c r="O42" i="4"/>
  <c r="P42" i="4" s="1"/>
  <c r="K42" i="4"/>
  <c r="J42" i="4"/>
  <c r="N41" i="4"/>
  <c r="N40" i="4" s="1"/>
  <c r="N39" i="4" s="1"/>
  <c r="M41" i="4"/>
  <c r="O41" i="4" s="1"/>
  <c r="L41" i="4"/>
  <c r="I41" i="4"/>
  <c r="H41" i="4"/>
  <c r="L40" i="4"/>
  <c r="I40" i="4"/>
  <c r="H40" i="4"/>
  <c r="L39" i="4"/>
  <c r="I39" i="4"/>
  <c r="H39" i="4"/>
  <c r="J39" i="4" s="1"/>
  <c r="O38" i="4"/>
  <c r="P38" i="4" s="1"/>
  <c r="P37" i="4" s="1"/>
  <c r="K38" i="4"/>
  <c r="J38" i="4"/>
  <c r="O37" i="4"/>
  <c r="N37" i="4"/>
  <c r="N32" i="4" s="1"/>
  <c r="N31" i="4" s="1"/>
  <c r="M37" i="4"/>
  <c r="L37" i="4"/>
  <c r="I37" i="4"/>
  <c r="H37" i="4"/>
  <c r="O36" i="4"/>
  <c r="P36" i="4" s="1"/>
  <c r="K36" i="4"/>
  <c r="J36" i="4"/>
  <c r="O35" i="4"/>
  <c r="P35" i="4" s="1"/>
  <c r="K35" i="4"/>
  <c r="J35" i="4"/>
  <c r="O34" i="4"/>
  <c r="P34" i="4" s="1"/>
  <c r="K34" i="4"/>
  <c r="J34" i="4"/>
  <c r="O33" i="4"/>
  <c r="P33" i="4" s="1"/>
  <c r="K33" i="4"/>
  <c r="J33" i="4"/>
  <c r="M32" i="4"/>
  <c r="M31" i="4" s="1"/>
  <c r="L32" i="4"/>
  <c r="L31" i="4" s="1"/>
  <c r="I32" i="4"/>
  <c r="H32" i="4"/>
  <c r="I31" i="4"/>
  <c r="H31" i="4"/>
  <c r="O30" i="4"/>
  <c r="P30" i="4" s="1"/>
  <c r="K30" i="4"/>
  <c r="J30" i="4"/>
  <c r="O29" i="4"/>
  <c r="P29" i="4" s="1"/>
  <c r="P28" i="4" s="1"/>
  <c r="P27" i="4" s="1"/>
  <c r="K29" i="4"/>
  <c r="J29" i="4"/>
  <c r="O28" i="4"/>
  <c r="O27" i="4" s="1"/>
  <c r="N28" i="4"/>
  <c r="N27" i="4" s="1"/>
  <c r="M28" i="4"/>
  <c r="M27" i="4" s="1"/>
  <c r="L28" i="4"/>
  <c r="L27" i="4" s="1"/>
  <c r="I28" i="4"/>
  <c r="I27" i="4" s="1"/>
  <c r="H28" i="4"/>
  <c r="J28" i="4" s="1"/>
  <c r="O25" i="4"/>
  <c r="P25" i="4" s="1"/>
  <c r="K25" i="4"/>
  <c r="J25" i="4"/>
  <c r="O24" i="4"/>
  <c r="P24" i="4" s="1"/>
  <c r="K24" i="4"/>
  <c r="J24" i="4"/>
  <c r="O23" i="4"/>
  <c r="P23" i="4" s="1"/>
  <c r="K23" i="4"/>
  <c r="J23" i="4"/>
  <c r="O22" i="4"/>
  <c r="Q22" i="4" s="1"/>
  <c r="K22" i="4"/>
  <c r="J22" i="4"/>
  <c r="N21" i="4"/>
  <c r="N20" i="4" s="1"/>
  <c r="M21" i="4"/>
  <c r="M20" i="4" s="1"/>
  <c r="L21" i="4"/>
  <c r="L20" i="4" s="1"/>
  <c r="I21" i="4"/>
  <c r="H21" i="4"/>
  <c r="H20" i="4" s="1"/>
  <c r="O19" i="4"/>
  <c r="Q19" i="4" s="1"/>
  <c r="K19" i="4"/>
  <c r="J19" i="4"/>
  <c r="O18" i="4"/>
  <c r="P18" i="4" s="1"/>
  <c r="K18" i="4"/>
  <c r="J18" i="4"/>
  <c r="O17" i="4"/>
  <c r="Q17" i="4" s="1"/>
  <c r="K17" i="4"/>
  <c r="J17" i="4"/>
  <c r="O16" i="4"/>
  <c r="Q16" i="4" s="1"/>
  <c r="K16" i="4"/>
  <c r="J16" i="4"/>
  <c r="N15" i="4"/>
  <c r="M15" i="4"/>
  <c r="L15" i="4"/>
  <c r="I15" i="4"/>
  <c r="H15" i="4"/>
  <c r="H14" i="4"/>
  <c r="O12" i="4"/>
  <c r="P12" i="4" s="1"/>
  <c r="P11" i="4" s="1"/>
  <c r="K12" i="4"/>
  <c r="J12" i="4"/>
  <c r="N11" i="4"/>
  <c r="M11" i="4"/>
  <c r="L11" i="4"/>
  <c r="I11" i="4"/>
  <c r="H11" i="4"/>
  <c r="J11" i="4" s="1"/>
  <c r="M49" i="4" l="1"/>
  <c r="I49" i="4"/>
  <c r="K40" i="4"/>
  <c r="L49" i="4"/>
  <c r="M44" i="4"/>
  <c r="M40" i="4"/>
  <c r="M39" i="4" s="1"/>
  <c r="K46" i="4"/>
  <c r="H49" i="4"/>
  <c r="N49" i="4"/>
  <c r="K37" i="4"/>
  <c r="K31" i="4"/>
  <c r="I26" i="4"/>
  <c r="L14" i="4"/>
  <c r="L26" i="4"/>
  <c r="H13" i="4"/>
  <c r="K32" i="4"/>
  <c r="M14" i="4"/>
  <c r="M13" i="4" s="1"/>
  <c r="N26" i="4"/>
  <c r="O32" i="4"/>
  <c r="O31" i="4" s="1"/>
  <c r="L13" i="4"/>
  <c r="K21" i="4"/>
  <c r="M26" i="4"/>
  <c r="J37" i="4"/>
  <c r="O44" i="4"/>
  <c r="K11" i="4"/>
  <c r="O11" i="4"/>
  <c r="I14" i="4"/>
  <c r="I20" i="4"/>
  <c r="K20" i="4" s="1"/>
  <c r="J21" i="4"/>
  <c r="K28" i="4"/>
  <c r="J41" i="4"/>
  <c r="K44" i="4"/>
  <c r="J46" i="4"/>
  <c r="P46" i="4"/>
  <c r="P44" i="4" s="1"/>
  <c r="K39" i="4"/>
  <c r="O39" i="4"/>
  <c r="P39" i="4" s="1"/>
  <c r="J40" i="4"/>
  <c r="K41" i="4"/>
  <c r="P41" i="4"/>
  <c r="N14" i="4"/>
  <c r="N13" i="4" s="1"/>
  <c r="P19" i="4"/>
  <c r="P17" i="4"/>
  <c r="P50" i="4" s="1"/>
  <c r="O50" i="4"/>
  <c r="J31" i="4"/>
  <c r="J32" i="4"/>
  <c r="K50" i="4"/>
  <c r="K49" i="4"/>
  <c r="J49" i="4"/>
  <c r="J50" i="4"/>
  <c r="P32" i="4"/>
  <c r="P31" i="4" s="1"/>
  <c r="P26" i="4" s="1"/>
  <c r="Q18" i="4"/>
  <c r="K15" i="4"/>
  <c r="O15" i="4"/>
  <c r="P16" i="4"/>
  <c r="P15" i="4" s="1"/>
  <c r="O21" i="4"/>
  <c r="P22" i="4"/>
  <c r="P21" i="4" s="1"/>
  <c r="P20" i="4" s="1"/>
  <c r="H27" i="4"/>
  <c r="Q36" i="4"/>
  <c r="J15" i="4"/>
  <c r="O49" i="4" l="1"/>
  <c r="O40" i="4"/>
  <c r="P40" i="4" s="1"/>
  <c r="L10" i="4"/>
  <c r="L9" i="4" s="1"/>
  <c r="N10" i="4"/>
  <c r="N9" i="4" s="1"/>
  <c r="M10" i="4"/>
  <c r="M9" i="4" s="1"/>
  <c r="K14" i="4"/>
  <c r="I13" i="4"/>
  <c r="J13" i="4" s="1"/>
  <c r="J14" i="4"/>
  <c r="Q32" i="4"/>
  <c r="Q31" i="4"/>
  <c r="O26" i="4"/>
  <c r="Q26" i="4" s="1"/>
  <c r="J20" i="4"/>
  <c r="P14" i="4"/>
  <c r="P13" i="4" s="1"/>
  <c r="P10" i="4" s="1"/>
  <c r="P9" i="4" s="1"/>
  <c r="Q49" i="4"/>
  <c r="Q50" i="4"/>
  <c r="K13" i="4"/>
  <c r="I10" i="4"/>
  <c r="I9" i="4" s="1"/>
  <c r="J27" i="4"/>
  <c r="H26" i="4"/>
  <c r="Q21" i="4"/>
  <c r="O20" i="4"/>
  <c r="Q20" i="4" s="1"/>
  <c r="Q15" i="4"/>
  <c r="O14" i="4"/>
  <c r="P49" i="4"/>
  <c r="K27" i="4"/>
  <c r="Q14" i="4" l="1"/>
  <c r="O13" i="4"/>
  <c r="J26" i="4"/>
  <c r="K26" i="4"/>
  <c r="H10" i="4"/>
  <c r="Q13" i="4" l="1"/>
  <c r="O10" i="4"/>
  <c r="J10" i="4"/>
  <c r="J9" i="4" s="1"/>
  <c r="H9" i="4"/>
  <c r="K10" i="4"/>
  <c r="Q10" i="4" l="1"/>
  <c r="O9" i="4"/>
  <c r="S9" i="4" l="1"/>
  <c r="Q9" i="4"/>
  <c r="M75" i="4" l="1"/>
  <c r="M59" i="4" s="1"/>
  <c r="M76" i="4"/>
  <c r="M60" i="4" s="1"/>
  <c r="M79" i="4"/>
  <c r="M80" i="4"/>
  <c r="M81" i="4"/>
  <c r="M82" i="4"/>
  <c r="M83" i="4"/>
  <c r="M84" i="4"/>
  <c r="M62" i="4" s="1"/>
  <c r="M85" i="4"/>
  <c r="M63" i="4" s="1"/>
  <c r="M90" i="4"/>
  <c r="M91" i="4"/>
  <c r="M92" i="4"/>
  <c r="M93" i="4"/>
  <c r="M100" i="4"/>
  <c r="M101" i="4"/>
  <c r="M99" i="4" s="1"/>
  <c r="M102" i="4"/>
  <c r="M70" i="4" s="1"/>
  <c r="M153" i="4"/>
  <c r="M151" i="4" s="1"/>
  <c r="M146" i="4"/>
  <c r="M141" i="4"/>
  <c r="M134" i="4"/>
  <c r="M126" i="4"/>
  <c r="M124" i="4"/>
  <c r="M106" i="4"/>
  <c r="M105" i="4" s="1"/>
  <c r="M160" i="4"/>
  <c r="M166" i="4"/>
  <c r="M167" i="4"/>
  <c r="M171" i="4"/>
  <c r="M175" i="4"/>
  <c r="M174" i="4" s="1"/>
  <c r="N176" i="4"/>
  <c r="M176" i="4"/>
  <c r="M247" i="4"/>
  <c r="M245" i="4" s="1"/>
  <c r="N405" i="4"/>
  <c r="M464" i="4"/>
  <c r="O461" i="4"/>
  <c r="M460" i="4"/>
  <c r="M443" i="4"/>
  <c r="M441" i="4"/>
  <c r="M439" i="4"/>
  <c r="M381" i="4"/>
  <c r="M380" i="4" s="1"/>
  <c r="M365" i="4"/>
  <c r="M364" i="4" s="1"/>
  <c r="M348" i="4"/>
  <c r="M347" i="4" s="1"/>
  <c r="M87" i="4" s="1"/>
  <c r="M342" i="4"/>
  <c r="M341" i="4" s="1"/>
  <c r="M168" i="4" s="1"/>
  <c r="M331" i="4"/>
  <c r="M320" i="4"/>
  <c r="M304" i="4"/>
  <c r="M296" i="4"/>
  <c r="N270" i="4"/>
  <c r="M270" i="4"/>
  <c r="M428" i="4" l="1"/>
  <c r="M427" i="4" s="1"/>
  <c r="M158" i="4"/>
  <c r="M95" i="4"/>
  <c r="M66" i="4" s="1"/>
  <c r="M98" i="4"/>
  <c r="M97" i="4" s="1"/>
  <c r="M78" i="4"/>
  <c r="M77" i="4"/>
  <c r="M61" i="4" s="1"/>
  <c r="M133" i="4"/>
  <c r="M159" i="4" s="1"/>
  <c r="M161" i="4" s="1"/>
  <c r="M179" i="4"/>
  <c r="M178" i="4" s="1"/>
  <c r="M173" i="4"/>
  <c r="M459" i="4"/>
  <c r="M269" i="4"/>
  <c r="M346" i="4"/>
  <c r="M303" i="4"/>
  <c r="M74" i="4" s="1"/>
  <c r="M58" i="4" s="1"/>
  <c r="H499" i="4"/>
  <c r="J499" i="4" s="1"/>
  <c r="H495" i="4"/>
  <c r="J495" i="4" s="1"/>
  <c r="H491" i="4"/>
  <c r="J491" i="4" s="1"/>
  <c r="P492" i="4"/>
  <c r="P493" i="4"/>
  <c r="P494" i="4"/>
  <c r="P496" i="4"/>
  <c r="P497" i="4"/>
  <c r="P498" i="4"/>
  <c r="P500" i="4"/>
  <c r="P501" i="4"/>
  <c r="P502" i="4"/>
  <c r="N490" i="4"/>
  <c r="J492" i="4"/>
  <c r="J493" i="4"/>
  <c r="J494" i="4"/>
  <c r="J496" i="4"/>
  <c r="J497" i="4"/>
  <c r="J498" i="4"/>
  <c r="J500" i="4"/>
  <c r="J501" i="4"/>
  <c r="L501" i="4" s="1"/>
  <c r="J502" i="4"/>
  <c r="L502" i="4" s="1"/>
  <c r="I490" i="4"/>
  <c r="Q467" i="4"/>
  <c r="K502" i="4"/>
  <c r="K501" i="4"/>
  <c r="K500" i="4"/>
  <c r="O499" i="4"/>
  <c r="K498" i="4"/>
  <c r="K497" i="4"/>
  <c r="K496" i="4"/>
  <c r="O495" i="4"/>
  <c r="K494" i="4"/>
  <c r="K493" i="4"/>
  <c r="K492" i="4"/>
  <c r="O491" i="4"/>
  <c r="O490" i="4" s="1"/>
  <c r="K491" i="4"/>
  <c r="K495" i="4" l="1"/>
  <c r="K499" i="4"/>
  <c r="P495" i="4"/>
  <c r="P499" i="4"/>
  <c r="M426" i="4"/>
  <c r="M104" i="4"/>
  <c r="M103" i="4" s="1"/>
  <c r="M486" i="4" s="1"/>
  <c r="M489" i="4" s="1"/>
  <c r="M172" i="4"/>
  <c r="M69" i="4"/>
  <c r="M68" i="4" s="1"/>
  <c r="M94" i="4"/>
  <c r="M65" i="4" s="1"/>
  <c r="M89" i="4"/>
  <c r="M88" i="4" s="1"/>
  <c r="M170" i="4"/>
  <c r="M86" i="4"/>
  <c r="M64" i="4" s="1"/>
  <c r="M164" i="4"/>
  <c r="M73" i="4"/>
  <c r="M268" i="4"/>
  <c r="M267" i="4" s="1"/>
  <c r="M165" i="4"/>
  <c r="P491" i="4"/>
  <c r="H490" i="4"/>
  <c r="J490" i="4" s="1"/>
  <c r="M483" i="4" l="1"/>
  <c r="M403" i="4"/>
  <c r="M402" i="4" s="1"/>
  <c r="M484" i="4" s="1"/>
  <c r="M481" i="4" s="1"/>
  <c r="M163" i="4"/>
  <c r="M162" i="4" s="1"/>
  <c r="M57" i="4"/>
  <c r="M56" i="4" s="1"/>
  <c r="M55" i="4" s="1"/>
  <c r="M72" i="4"/>
  <c r="M71" i="4" s="1"/>
  <c r="K490" i="4"/>
  <c r="P490" i="4"/>
  <c r="L500" i="4"/>
  <c r="M485" i="4" l="1"/>
  <c r="M488" i="4" s="1"/>
  <c r="M487" i="4"/>
  <c r="L499" i="4"/>
  <c r="L498" i="4" l="1"/>
  <c r="L497" i="4" l="1"/>
  <c r="L496" i="4" l="1"/>
  <c r="L495" i="4" l="1"/>
  <c r="K288" i="4"/>
  <c r="K297" i="4"/>
  <c r="K298" i="4"/>
  <c r="K299" i="4"/>
  <c r="K300" i="4"/>
  <c r="K301" i="4"/>
  <c r="K310" i="4"/>
  <c r="K325" i="4"/>
  <c r="K406" i="4"/>
  <c r="L494" i="4" l="1"/>
  <c r="L472" i="4"/>
  <c r="L468" i="4"/>
  <c r="L464" i="4"/>
  <c r="L460" i="4"/>
  <c r="L454" i="4"/>
  <c r="L93" i="4" s="1"/>
  <c r="L443" i="4"/>
  <c r="L441" i="4"/>
  <c r="L439" i="4"/>
  <c r="L435" i="4"/>
  <c r="L429" i="4"/>
  <c r="L419" i="4"/>
  <c r="L85" i="4" s="1"/>
  <c r="L63" i="4" s="1"/>
  <c r="L417" i="4"/>
  <c r="L414" i="4"/>
  <c r="L413" i="4" s="1"/>
  <c r="L84" i="4" s="1"/>
  <c r="L62" i="4" s="1"/>
  <c r="L411" i="4"/>
  <c r="L410" i="4" s="1"/>
  <c r="L407" i="4"/>
  <c r="L76" i="4" s="1"/>
  <c r="L60" i="4" s="1"/>
  <c r="L405" i="4"/>
  <c r="L404" i="4" s="1"/>
  <c r="L398" i="4"/>
  <c r="L390" i="4"/>
  <c r="L389" i="4" s="1"/>
  <c r="L388" i="4" s="1"/>
  <c r="L175" i="4" s="1"/>
  <c r="L174" i="4" s="1"/>
  <c r="L382" i="4"/>
  <c r="L381" i="4" s="1"/>
  <c r="L171" i="4"/>
  <c r="L374" i="4"/>
  <c r="L91" i="4"/>
  <c r="L365" i="4"/>
  <c r="L364" i="4" s="1"/>
  <c r="L359" i="4"/>
  <c r="L348" i="4"/>
  <c r="L342" i="4"/>
  <c r="L341" i="4" s="1"/>
  <c r="L339" i="4"/>
  <c r="L338" i="4" s="1"/>
  <c r="L166" i="4" s="1"/>
  <c r="L331" i="4"/>
  <c r="L328" i="4"/>
  <c r="L320" i="4"/>
  <c r="L316" i="4"/>
  <c r="L304" i="4"/>
  <c r="L296" i="4"/>
  <c r="L289" i="4"/>
  <c r="L270" i="4"/>
  <c r="L256" i="4"/>
  <c r="L255" i="4" s="1"/>
  <c r="L254" i="4" s="1"/>
  <c r="L250" i="4"/>
  <c r="L247" i="4"/>
  <c r="L245" i="4" s="1"/>
  <c r="L243" i="4"/>
  <c r="L241" i="4"/>
  <c r="L240" i="4" s="1"/>
  <c r="L238" i="4"/>
  <c r="L233" i="4"/>
  <c r="L225" i="4"/>
  <c r="L221" i="4"/>
  <c r="L209" i="4"/>
  <c r="L201" i="4"/>
  <c r="L181" i="4"/>
  <c r="L176" i="4"/>
  <c r="L167" i="4"/>
  <c r="L160" i="4"/>
  <c r="L153" i="4"/>
  <c r="L151" i="4" s="1"/>
  <c r="L146" i="4"/>
  <c r="L141" i="4"/>
  <c r="L134" i="4"/>
  <c r="L126" i="4"/>
  <c r="L124" i="4"/>
  <c r="L106" i="4"/>
  <c r="L102" i="4"/>
  <c r="L70" i="4" s="1"/>
  <c r="L101" i="4"/>
  <c r="P101" i="4" s="1"/>
  <c r="L100" i="4"/>
  <c r="L92" i="4"/>
  <c r="L90" i="4"/>
  <c r="L83" i="4"/>
  <c r="L82" i="4"/>
  <c r="L81" i="4"/>
  <c r="L80" i="4"/>
  <c r="L75" i="4"/>
  <c r="L59" i="4" s="1"/>
  <c r="I472" i="4"/>
  <c r="J472" i="4" s="1"/>
  <c r="I468" i="4"/>
  <c r="I464" i="4"/>
  <c r="K464" i="4" s="1"/>
  <c r="I460" i="4"/>
  <c r="I454" i="4"/>
  <c r="I93" i="4" s="1"/>
  <c r="I441" i="4"/>
  <c r="I439" i="4"/>
  <c r="I435" i="4"/>
  <c r="J435" i="4" s="1"/>
  <c r="I429" i="4"/>
  <c r="I419" i="4"/>
  <c r="I417" i="4"/>
  <c r="I414" i="4"/>
  <c r="I411" i="4"/>
  <c r="I410" i="4" s="1"/>
  <c r="I407" i="4"/>
  <c r="I405" i="4"/>
  <c r="I398" i="4"/>
  <c r="I390" i="4"/>
  <c r="I389" i="4" s="1"/>
  <c r="I382" i="4"/>
  <c r="I171" i="4"/>
  <c r="I374" i="4"/>
  <c r="J374" i="4" s="1"/>
  <c r="I91" i="4"/>
  <c r="I365" i="4"/>
  <c r="I396" i="4" s="1"/>
  <c r="I395" i="4" s="1"/>
  <c r="I359" i="4"/>
  <c r="I348" i="4"/>
  <c r="J348" i="4" s="1"/>
  <c r="I342" i="4"/>
  <c r="I341" i="4" s="1"/>
  <c r="I339" i="4"/>
  <c r="I338" i="4" s="1"/>
  <c r="I166" i="4" s="1"/>
  <c r="I331" i="4"/>
  <c r="I328" i="4"/>
  <c r="I320" i="4"/>
  <c r="I316" i="4"/>
  <c r="I304" i="4"/>
  <c r="I296" i="4"/>
  <c r="I289" i="4"/>
  <c r="I270" i="4"/>
  <c r="I256" i="4"/>
  <c r="I255" i="4" s="1"/>
  <c r="I250" i="4"/>
  <c r="I247" i="4"/>
  <c r="I245" i="4" s="1"/>
  <c r="I243" i="4"/>
  <c r="I241" i="4"/>
  <c r="I240" i="4" s="1"/>
  <c r="I238" i="4"/>
  <c r="I76" i="4" s="1"/>
  <c r="I60" i="4" s="1"/>
  <c r="I233" i="4"/>
  <c r="J233" i="4" s="1"/>
  <c r="I225" i="4"/>
  <c r="J225" i="4" s="1"/>
  <c r="I221" i="4"/>
  <c r="I209" i="4"/>
  <c r="I201" i="4"/>
  <c r="I181" i="4"/>
  <c r="I176" i="4"/>
  <c r="J176" i="4" s="1"/>
  <c r="I167" i="4"/>
  <c r="I160" i="4"/>
  <c r="I153" i="4"/>
  <c r="I146" i="4"/>
  <c r="I141" i="4"/>
  <c r="I134" i="4"/>
  <c r="I126" i="4"/>
  <c r="I124" i="4"/>
  <c r="I106" i="4"/>
  <c r="I105" i="4" s="1"/>
  <c r="I102" i="4"/>
  <c r="I70" i="4" s="1"/>
  <c r="I101" i="4"/>
  <c r="I100" i="4"/>
  <c r="I92" i="4"/>
  <c r="I90" i="4"/>
  <c r="I85" i="4"/>
  <c r="I63" i="4" s="1"/>
  <c r="I83" i="4"/>
  <c r="I82" i="4"/>
  <c r="I81" i="4"/>
  <c r="I80" i="4"/>
  <c r="I75" i="4"/>
  <c r="I59" i="4" s="1"/>
  <c r="H472" i="4"/>
  <c r="H468" i="4"/>
  <c r="H464" i="4"/>
  <c r="H460" i="4"/>
  <c r="H454" i="4"/>
  <c r="H441" i="4"/>
  <c r="H439" i="4"/>
  <c r="H435" i="4"/>
  <c r="H429" i="4"/>
  <c r="H419" i="4"/>
  <c r="H85" i="4" s="1"/>
  <c r="H63" i="4" s="1"/>
  <c r="H417" i="4"/>
  <c r="J417" i="4" s="1"/>
  <c r="H414" i="4"/>
  <c r="H411" i="4"/>
  <c r="H410" i="4" s="1"/>
  <c r="H407" i="4"/>
  <c r="H405" i="4"/>
  <c r="H404" i="4" s="1"/>
  <c r="H398" i="4"/>
  <c r="J398" i="4" s="1"/>
  <c r="H390" i="4"/>
  <c r="H389" i="4" s="1"/>
  <c r="H388" i="4" s="1"/>
  <c r="H382" i="4"/>
  <c r="H381" i="4" s="1"/>
  <c r="H380" i="4" s="1"/>
  <c r="H171" i="4"/>
  <c r="H374" i="4"/>
  <c r="H92" i="4" s="1"/>
  <c r="H91" i="4"/>
  <c r="H365" i="4"/>
  <c r="H364" i="4" s="1"/>
  <c r="H359" i="4"/>
  <c r="H342" i="4"/>
  <c r="H341" i="4" s="1"/>
  <c r="H339" i="4"/>
  <c r="H338" i="4" s="1"/>
  <c r="H166" i="4" s="1"/>
  <c r="H331" i="4"/>
  <c r="H328" i="4"/>
  <c r="H320" i="4"/>
  <c r="H316" i="4"/>
  <c r="H304" i="4"/>
  <c r="H296" i="4"/>
  <c r="H289" i="4"/>
  <c r="J289" i="4" s="1"/>
  <c r="H270" i="4"/>
  <c r="H256" i="4"/>
  <c r="H255" i="4" s="1"/>
  <c r="H254" i="4" s="1"/>
  <c r="H250" i="4"/>
  <c r="H247" i="4"/>
  <c r="H245" i="4" s="1"/>
  <c r="H243" i="4"/>
  <c r="J243" i="4" s="1"/>
  <c r="H241" i="4"/>
  <c r="H240" i="4" s="1"/>
  <c r="H238" i="4"/>
  <c r="J238" i="4" s="1"/>
  <c r="H233" i="4"/>
  <c r="H225" i="4"/>
  <c r="H221" i="4"/>
  <c r="H209" i="4"/>
  <c r="H201" i="4"/>
  <c r="H181" i="4"/>
  <c r="H176" i="4"/>
  <c r="H160" i="4"/>
  <c r="H153" i="4"/>
  <c r="H151" i="4" s="1"/>
  <c r="H146" i="4"/>
  <c r="J146" i="4" s="1"/>
  <c r="H141" i="4"/>
  <c r="J141" i="4" s="1"/>
  <c r="H134" i="4"/>
  <c r="J134" i="4" s="1"/>
  <c r="H126" i="4"/>
  <c r="J126" i="4" s="1"/>
  <c r="H124" i="4"/>
  <c r="H106" i="4"/>
  <c r="H102" i="4"/>
  <c r="H70" i="4" s="1"/>
  <c r="H101" i="4"/>
  <c r="H100" i="4"/>
  <c r="H93" i="4"/>
  <c r="H90" i="4"/>
  <c r="H83" i="4"/>
  <c r="H82" i="4"/>
  <c r="H81" i="4"/>
  <c r="H80" i="4"/>
  <c r="H75" i="4"/>
  <c r="H59" i="4" s="1"/>
  <c r="P480" i="4"/>
  <c r="J480" i="4"/>
  <c r="O479" i="4"/>
  <c r="J479" i="4"/>
  <c r="O478" i="4"/>
  <c r="J478" i="4"/>
  <c r="O477" i="4"/>
  <c r="J477" i="4"/>
  <c r="J476" i="4"/>
  <c r="P475" i="4"/>
  <c r="J475" i="4"/>
  <c r="P474" i="4"/>
  <c r="J474" i="4"/>
  <c r="P473" i="4"/>
  <c r="J473" i="4"/>
  <c r="O472" i="4"/>
  <c r="P472" i="4" s="1"/>
  <c r="N472" i="4"/>
  <c r="P471" i="4"/>
  <c r="J471" i="4"/>
  <c r="P470" i="4"/>
  <c r="J470" i="4"/>
  <c r="P469" i="4"/>
  <c r="J469" i="4"/>
  <c r="N468" i="4"/>
  <c r="J468" i="4"/>
  <c r="P467" i="4"/>
  <c r="J467" i="4"/>
  <c r="O466" i="4"/>
  <c r="P466" i="4" s="1"/>
  <c r="K466" i="4"/>
  <c r="J466" i="4"/>
  <c r="O465" i="4"/>
  <c r="K465" i="4"/>
  <c r="J465" i="4"/>
  <c r="N464" i="4"/>
  <c r="P463" i="4"/>
  <c r="J463" i="4"/>
  <c r="P462" i="4"/>
  <c r="J462" i="4"/>
  <c r="P461" i="4"/>
  <c r="J461" i="4"/>
  <c r="N460" i="4"/>
  <c r="O460" i="4" s="1"/>
  <c r="P460" i="4" s="1"/>
  <c r="O458" i="4"/>
  <c r="J458" i="4"/>
  <c r="O457" i="4"/>
  <c r="P457" i="4" s="1"/>
  <c r="J457" i="4"/>
  <c r="O456" i="4"/>
  <c r="J456" i="4"/>
  <c r="O455" i="4"/>
  <c r="P455" i="4" s="1"/>
  <c r="J455" i="4"/>
  <c r="N454" i="4"/>
  <c r="N93" i="4" s="1"/>
  <c r="O453" i="4"/>
  <c r="J453" i="4"/>
  <c r="O452" i="4"/>
  <c r="J452" i="4"/>
  <c r="P451" i="4"/>
  <c r="J451" i="4"/>
  <c r="O450" i="4"/>
  <c r="O449" i="4"/>
  <c r="J449" i="4"/>
  <c r="O448" i="4"/>
  <c r="J448" i="4"/>
  <c r="O447" i="4"/>
  <c r="J447" i="4"/>
  <c r="O446" i="4"/>
  <c r="P446" i="4" s="1"/>
  <c r="J446" i="4"/>
  <c r="O445" i="4"/>
  <c r="J445" i="4"/>
  <c r="O444" i="4"/>
  <c r="P444" i="4" s="1"/>
  <c r="J444" i="4"/>
  <c r="N443" i="4"/>
  <c r="O443" i="4" s="1"/>
  <c r="P443" i="4" s="1"/>
  <c r="O442" i="4"/>
  <c r="J442" i="4"/>
  <c r="N441" i="4"/>
  <c r="O440" i="4"/>
  <c r="J440" i="4"/>
  <c r="N439" i="4"/>
  <c r="O438" i="4"/>
  <c r="J438" i="4"/>
  <c r="O437" i="4"/>
  <c r="J437" i="4"/>
  <c r="O436" i="4"/>
  <c r="J436" i="4"/>
  <c r="O435" i="4"/>
  <c r="P435" i="4" s="1"/>
  <c r="N435" i="4"/>
  <c r="O434" i="4"/>
  <c r="J434" i="4"/>
  <c r="O433" i="4"/>
  <c r="J433" i="4"/>
  <c r="O432" i="4"/>
  <c r="J432" i="4"/>
  <c r="O431" i="4"/>
  <c r="P431" i="4" s="1"/>
  <c r="J431" i="4"/>
  <c r="O430" i="4"/>
  <c r="J430" i="4"/>
  <c r="N429" i="4"/>
  <c r="J429" i="4"/>
  <c r="O425" i="4"/>
  <c r="J425" i="4"/>
  <c r="O424" i="4"/>
  <c r="J424" i="4"/>
  <c r="O423" i="4"/>
  <c r="P423" i="4" s="1"/>
  <c r="J423" i="4"/>
  <c r="O422" i="4"/>
  <c r="J422" i="4"/>
  <c r="O421" i="4"/>
  <c r="P421" i="4" s="1"/>
  <c r="J421" i="4"/>
  <c r="O420" i="4"/>
  <c r="J420" i="4"/>
  <c r="N419" i="4"/>
  <c r="O418" i="4"/>
  <c r="J418" i="4"/>
  <c r="N417" i="4"/>
  <c r="O416" i="4"/>
  <c r="J416" i="4"/>
  <c r="O415" i="4"/>
  <c r="P415" i="4" s="1"/>
  <c r="J415" i="4"/>
  <c r="N414" i="4"/>
  <c r="J414" i="4"/>
  <c r="O412" i="4"/>
  <c r="J412" i="4"/>
  <c r="J81" i="4" s="1"/>
  <c r="N411" i="4"/>
  <c r="J411" i="4"/>
  <c r="N410" i="4"/>
  <c r="O409" i="4"/>
  <c r="O407" i="4" s="1"/>
  <c r="J409" i="4"/>
  <c r="O408" i="4"/>
  <c r="J408" i="4"/>
  <c r="N407" i="4"/>
  <c r="O406" i="4"/>
  <c r="Q406" i="4" s="1"/>
  <c r="J406" i="4"/>
  <c r="J405" i="4" s="1"/>
  <c r="J404" i="4" s="1"/>
  <c r="N404" i="4"/>
  <c r="N398" i="4"/>
  <c r="P393" i="4"/>
  <c r="J393" i="4"/>
  <c r="O392" i="4"/>
  <c r="J392" i="4"/>
  <c r="O391" i="4"/>
  <c r="J391" i="4"/>
  <c r="N390" i="4"/>
  <c r="J390" i="4"/>
  <c r="N389" i="4"/>
  <c r="N388" i="4" s="1"/>
  <c r="O387" i="4"/>
  <c r="J387" i="4"/>
  <c r="O386" i="4"/>
  <c r="J386" i="4"/>
  <c r="O385" i="4"/>
  <c r="J385" i="4"/>
  <c r="O384" i="4"/>
  <c r="J384" i="4"/>
  <c r="O383" i="4"/>
  <c r="O382" i="4" s="1"/>
  <c r="O381" i="4" s="1"/>
  <c r="O380" i="4" s="1"/>
  <c r="J383" i="4"/>
  <c r="N382" i="4"/>
  <c r="N381" i="4" s="1"/>
  <c r="N380" i="4" s="1"/>
  <c r="O378" i="4"/>
  <c r="K378" i="4"/>
  <c r="J378" i="4"/>
  <c r="K377" i="4"/>
  <c r="O376" i="4"/>
  <c r="J376" i="4"/>
  <c r="O375" i="4"/>
  <c r="J375" i="4"/>
  <c r="N374" i="4"/>
  <c r="O373" i="4"/>
  <c r="J373" i="4"/>
  <c r="O372" i="4"/>
  <c r="P372" i="4" s="1"/>
  <c r="J372" i="4"/>
  <c r="O371" i="4"/>
  <c r="P371" i="4" s="1"/>
  <c r="J371" i="4"/>
  <c r="O370" i="4"/>
  <c r="P370" i="4" s="1"/>
  <c r="J370" i="4"/>
  <c r="J369" i="4"/>
  <c r="O368" i="4"/>
  <c r="P368" i="4" s="1"/>
  <c r="J368" i="4"/>
  <c r="J367" i="4"/>
  <c r="O366" i="4"/>
  <c r="P366" i="4" s="1"/>
  <c r="J366" i="4"/>
  <c r="N365" i="4"/>
  <c r="N396" i="4" s="1"/>
  <c r="O363" i="4"/>
  <c r="P363" i="4" s="1"/>
  <c r="J363" i="4"/>
  <c r="O362" i="4"/>
  <c r="J362" i="4"/>
  <c r="O361" i="4"/>
  <c r="P361" i="4" s="1"/>
  <c r="J361" i="4"/>
  <c r="O360" i="4"/>
  <c r="J360" i="4"/>
  <c r="N359" i="4"/>
  <c r="J359" i="4"/>
  <c r="J358" i="4"/>
  <c r="J357" i="4"/>
  <c r="J356" i="4"/>
  <c r="J355" i="4"/>
  <c r="J354" i="4"/>
  <c r="J353" i="4"/>
  <c r="J352" i="4"/>
  <c r="J351" i="4"/>
  <c r="J350" i="4"/>
  <c r="O349" i="4"/>
  <c r="P349" i="4" s="1"/>
  <c r="J349" i="4"/>
  <c r="N348" i="4"/>
  <c r="O345" i="4"/>
  <c r="P345" i="4" s="1"/>
  <c r="J345" i="4"/>
  <c r="J83" i="4" s="1"/>
  <c r="O344" i="4"/>
  <c r="J344" i="4"/>
  <c r="O80" i="4"/>
  <c r="K343" i="4"/>
  <c r="J343" i="4"/>
  <c r="J80" i="4" s="1"/>
  <c r="N342" i="4"/>
  <c r="O340" i="4"/>
  <c r="J340" i="4"/>
  <c r="J75" i="4" s="1"/>
  <c r="J59" i="4" s="1"/>
  <c r="N339" i="4"/>
  <c r="J339" i="4"/>
  <c r="K337" i="4"/>
  <c r="J337" i="4"/>
  <c r="O336" i="4"/>
  <c r="J336" i="4"/>
  <c r="K335" i="4"/>
  <c r="J335" i="4"/>
  <c r="K334" i="4"/>
  <c r="J334" i="4"/>
  <c r="O333" i="4"/>
  <c r="J333" i="4"/>
  <c r="O332" i="4"/>
  <c r="J332" i="4"/>
  <c r="N331" i="4"/>
  <c r="O330" i="4"/>
  <c r="J330" i="4"/>
  <c r="O329" i="4"/>
  <c r="P329" i="4" s="1"/>
  <c r="J329" i="4"/>
  <c r="O328" i="4"/>
  <c r="P328" i="4" s="1"/>
  <c r="N328" i="4"/>
  <c r="J328" i="4"/>
  <c r="O327" i="4"/>
  <c r="J327" i="4"/>
  <c r="O326" i="4"/>
  <c r="P326" i="4" s="1"/>
  <c r="J326" i="4"/>
  <c r="O325" i="4"/>
  <c r="P325" i="4" s="1"/>
  <c r="J325" i="4"/>
  <c r="O324" i="4"/>
  <c r="J324" i="4"/>
  <c r="O323" i="4"/>
  <c r="P323" i="4" s="1"/>
  <c r="K323" i="4"/>
  <c r="J323" i="4"/>
  <c r="O322" i="4"/>
  <c r="J322" i="4"/>
  <c r="P321" i="4"/>
  <c r="K321" i="4"/>
  <c r="J321" i="4"/>
  <c r="O319" i="4"/>
  <c r="J319" i="4"/>
  <c r="O318" i="4"/>
  <c r="J318" i="4"/>
  <c r="O317" i="4"/>
  <c r="P317" i="4" s="1"/>
  <c r="J317" i="4"/>
  <c r="N316" i="4"/>
  <c r="J316" i="4"/>
  <c r="P315" i="4"/>
  <c r="J315" i="4"/>
  <c r="P314" i="4"/>
  <c r="K314" i="4"/>
  <c r="J314" i="4"/>
  <c r="K313" i="4"/>
  <c r="J313" i="4"/>
  <c r="P312" i="4"/>
  <c r="K312" i="4"/>
  <c r="J312" i="4"/>
  <c r="J311" i="4"/>
  <c r="P310" i="4"/>
  <c r="J310" i="4"/>
  <c r="P309" i="4"/>
  <c r="K309" i="4"/>
  <c r="J309" i="4"/>
  <c r="K308" i="4"/>
  <c r="J308" i="4"/>
  <c r="P307" i="4"/>
  <c r="K307" i="4"/>
  <c r="J307" i="4"/>
  <c r="J306" i="4"/>
  <c r="P305" i="4"/>
  <c r="K305" i="4"/>
  <c r="J305" i="4"/>
  <c r="N304" i="4"/>
  <c r="K302" i="4"/>
  <c r="J302" i="4"/>
  <c r="O301" i="4"/>
  <c r="P301" i="4" s="1"/>
  <c r="J301" i="4"/>
  <c r="O300" i="4"/>
  <c r="J300" i="4"/>
  <c r="O299" i="4"/>
  <c r="J299" i="4"/>
  <c r="O298" i="4"/>
  <c r="P298" i="4" s="1"/>
  <c r="J298" i="4"/>
  <c r="O297" i="4"/>
  <c r="J297" i="4"/>
  <c r="N296" i="4"/>
  <c r="P295" i="4"/>
  <c r="K295" i="4"/>
  <c r="J295" i="4"/>
  <c r="O294" i="4"/>
  <c r="P294" i="4" s="1"/>
  <c r="J294" i="4"/>
  <c r="O293" i="4"/>
  <c r="J293" i="4"/>
  <c r="O292" i="4"/>
  <c r="P292" i="4" s="1"/>
  <c r="J292" i="4"/>
  <c r="O291" i="4"/>
  <c r="J291" i="4"/>
  <c r="O290" i="4"/>
  <c r="P290" i="4" s="1"/>
  <c r="J290" i="4"/>
  <c r="N289" i="4"/>
  <c r="P288" i="4"/>
  <c r="J288" i="4"/>
  <c r="P287" i="4"/>
  <c r="K287" i="4"/>
  <c r="J287" i="4"/>
  <c r="J286" i="4"/>
  <c r="P285" i="4"/>
  <c r="J285" i="4"/>
  <c r="P284" i="4"/>
  <c r="K284" i="4"/>
  <c r="J284" i="4"/>
  <c r="P283" i="4"/>
  <c r="K283" i="4"/>
  <c r="J283" i="4"/>
  <c r="J282" i="4"/>
  <c r="J281" i="4"/>
  <c r="J280" i="4"/>
  <c r="J279" i="4"/>
  <c r="J278" i="4"/>
  <c r="J277" i="4"/>
  <c r="J276" i="4"/>
  <c r="P275" i="4"/>
  <c r="J275" i="4"/>
  <c r="J274" i="4"/>
  <c r="P273" i="4"/>
  <c r="K273" i="4"/>
  <c r="J273" i="4"/>
  <c r="J272" i="4"/>
  <c r="P271" i="4"/>
  <c r="K271" i="4"/>
  <c r="J271" i="4"/>
  <c r="P263" i="4"/>
  <c r="J263" i="4"/>
  <c r="O262" i="4"/>
  <c r="J262" i="4"/>
  <c r="J102" i="4" s="1"/>
  <c r="J70" i="4" s="1"/>
  <c r="O261" i="4"/>
  <c r="J261" i="4"/>
  <c r="O260" i="4"/>
  <c r="P260" i="4" s="1"/>
  <c r="J260" i="4"/>
  <c r="O259" i="4"/>
  <c r="J259" i="4"/>
  <c r="O258" i="4"/>
  <c r="P258" i="4" s="1"/>
  <c r="J258" i="4"/>
  <c r="O257" i="4"/>
  <c r="J257" i="4"/>
  <c r="N256" i="4"/>
  <c r="J256" i="4"/>
  <c r="P253" i="4"/>
  <c r="J253" i="4"/>
  <c r="P252" i="4"/>
  <c r="J252" i="4"/>
  <c r="O251" i="4"/>
  <c r="P251" i="4" s="1"/>
  <c r="J251" i="4"/>
  <c r="N250" i="4"/>
  <c r="O249" i="4"/>
  <c r="O90" i="4" s="1"/>
  <c r="K249" i="4"/>
  <c r="J249" i="4"/>
  <c r="J90" i="4" s="1"/>
  <c r="O248" i="4"/>
  <c r="J248" i="4"/>
  <c r="N247" i="4"/>
  <c r="N245" i="4" s="1"/>
  <c r="O246" i="4"/>
  <c r="J246" i="4"/>
  <c r="O244" i="4"/>
  <c r="J244" i="4"/>
  <c r="N243" i="4"/>
  <c r="O242" i="4"/>
  <c r="J242" i="4"/>
  <c r="N241" i="4"/>
  <c r="O239" i="4"/>
  <c r="O238" i="4" s="1"/>
  <c r="K239" i="4"/>
  <c r="J239" i="4"/>
  <c r="N238" i="4"/>
  <c r="N167" i="4" s="1"/>
  <c r="O237" i="4"/>
  <c r="O233" i="4" s="1"/>
  <c r="P233" i="4" s="1"/>
  <c r="J237" i="4"/>
  <c r="O236" i="4"/>
  <c r="J236" i="4"/>
  <c r="O235" i="4"/>
  <c r="J235" i="4"/>
  <c r="O234" i="4"/>
  <c r="J234" i="4"/>
  <c r="N233" i="4"/>
  <c r="O232" i="4"/>
  <c r="P232" i="4" s="1"/>
  <c r="J232" i="4"/>
  <c r="O231" i="4"/>
  <c r="J231" i="4"/>
  <c r="O230" i="4"/>
  <c r="J230" i="4"/>
  <c r="O229" i="4"/>
  <c r="J229" i="4"/>
  <c r="O228" i="4"/>
  <c r="P228" i="4" s="1"/>
  <c r="J228" i="4"/>
  <c r="O227" i="4"/>
  <c r="J227" i="4"/>
  <c r="O226" i="4"/>
  <c r="P226" i="4" s="1"/>
  <c r="J226" i="4"/>
  <c r="O225" i="4"/>
  <c r="N225" i="4"/>
  <c r="P225" i="4"/>
  <c r="O224" i="4"/>
  <c r="J224" i="4"/>
  <c r="O223" i="4"/>
  <c r="J223" i="4"/>
  <c r="O222" i="4"/>
  <c r="O221" i="4" s="1"/>
  <c r="P221" i="4" s="1"/>
  <c r="J222" i="4"/>
  <c r="N221" i="4"/>
  <c r="J221" i="4"/>
  <c r="O220" i="4"/>
  <c r="J220" i="4"/>
  <c r="O219" i="4"/>
  <c r="K219" i="4"/>
  <c r="J219" i="4"/>
  <c r="O218" i="4"/>
  <c r="P218" i="4" s="1"/>
  <c r="K218" i="4"/>
  <c r="J218" i="4"/>
  <c r="O217" i="4"/>
  <c r="P217" i="4" s="1"/>
  <c r="K217" i="4"/>
  <c r="J217" i="4"/>
  <c r="O216" i="4"/>
  <c r="J216" i="4"/>
  <c r="O215" i="4"/>
  <c r="J215" i="4"/>
  <c r="O214" i="4"/>
  <c r="J214" i="4"/>
  <c r="O213" i="4"/>
  <c r="J213" i="4"/>
  <c r="O212" i="4"/>
  <c r="P212" i="4" s="1"/>
  <c r="K212" i="4"/>
  <c r="J212" i="4"/>
  <c r="O211" i="4"/>
  <c r="J211" i="4"/>
  <c r="O210" i="4"/>
  <c r="J210" i="4"/>
  <c r="N209" i="4"/>
  <c r="O207" i="4"/>
  <c r="J207" i="4"/>
  <c r="O206" i="4"/>
  <c r="P206" i="4" s="1"/>
  <c r="J206" i="4"/>
  <c r="O205" i="4"/>
  <c r="J205" i="4"/>
  <c r="O204" i="4"/>
  <c r="P204" i="4" s="1"/>
  <c r="J204" i="4"/>
  <c r="O203" i="4"/>
  <c r="J203" i="4"/>
  <c r="O202" i="4"/>
  <c r="P202" i="4" s="1"/>
  <c r="J202" i="4"/>
  <c r="N201" i="4"/>
  <c r="J201" i="4"/>
  <c r="O200" i="4"/>
  <c r="P200" i="4" s="1"/>
  <c r="J200" i="4"/>
  <c r="O199" i="4"/>
  <c r="J199" i="4"/>
  <c r="O198" i="4"/>
  <c r="J198" i="4"/>
  <c r="O197" i="4"/>
  <c r="P197" i="4" s="1"/>
  <c r="J197" i="4"/>
  <c r="O196" i="4"/>
  <c r="J196" i="4"/>
  <c r="O195" i="4"/>
  <c r="P195" i="4" s="1"/>
  <c r="J195" i="4"/>
  <c r="O194" i="4"/>
  <c r="J194" i="4"/>
  <c r="O193" i="4"/>
  <c r="P193" i="4" s="1"/>
  <c r="J193" i="4"/>
  <c r="O192" i="4"/>
  <c r="J192" i="4"/>
  <c r="O191" i="4"/>
  <c r="P191" i="4" s="1"/>
  <c r="J191" i="4"/>
  <c r="O190" i="4"/>
  <c r="J190" i="4"/>
  <c r="O189" i="4"/>
  <c r="P189" i="4" s="1"/>
  <c r="J189" i="4"/>
  <c r="O188" i="4"/>
  <c r="J188" i="4"/>
  <c r="O187" i="4"/>
  <c r="P187" i="4" s="1"/>
  <c r="J187" i="4"/>
  <c r="O186" i="4"/>
  <c r="J186" i="4"/>
  <c r="O185" i="4"/>
  <c r="P185" i="4" s="1"/>
  <c r="J185" i="4"/>
  <c r="O184" i="4"/>
  <c r="J184" i="4"/>
  <c r="O183" i="4"/>
  <c r="P183" i="4" s="1"/>
  <c r="J183" i="4"/>
  <c r="O182" i="4"/>
  <c r="J182" i="4"/>
  <c r="N181" i="4"/>
  <c r="P177" i="4"/>
  <c r="N171" i="4"/>
  <c r="Q169" i="4"/>
  <c r="N160" i="4"/>
  <c r="O157" i="4"/>
  <c r="O156" i="4"/>
  <c r="J156" i="4"/>
  <c r="O155" i="4"/>
  <c r="J155" i="4"/>
  <c r="O154" i="4"/>
  <c r="J154" i="4"/>
  <c r="N153" i="4"/>
  <c r="N151" i="4" s="1"/>
  <c r="J153" i="4"/>
  <c r="K152" i="4"/>
  <c r="J152" i="4"/>
  <c r="O150" i="4"/>
  <c r="J150" i="4"/>
  <c r="O149" i="4"/>
  <c r="O160" i="4" s="1"/>
  <c r="P160" i="4" s="1"/>
  <c r="J149" i="4"/>
  <c r="O148" i="4"/>
  <c r="P148" i="4" s="1"/>
  <c r="J148" i="4"/>
  <c r="O147" i="4"/>
  <c r="J147" i="4"/>
  <c r="N146" i="4"/>
  <c r="O145" i="4"/>
  <c r="P145" i="4" s="1"/>
  <c r="J145" i="4"/>
  <c r="O144" i="4"/>
  <c r="J144" i="4"/>
  <c r="O143" i="4"/>
  <c r="J143" i="4"/>
  <c r="O142" i="4"/>
  <c r="J142" i="4"/>
  <c r="N141" i="4"/>
  <c r="O140" i="4"/>
  <c r="J140" i="4"/>
  <c r="O139" i="4"/>
  <c r="P139" i="4" s="1"/>
  <c r="J139" i="4"/>
  <c r="O138" i="4"/>
  <c r="J138" i="4"/>
  <c r="O137" i="4"/>
  <c r="P137" i="4" s="1"/>
  <c r="J137" i="4"/>
  <c r="O136" i="4"/>
  <c r="J136" i="4"/>
  <c r="O135" i="4"/>
  <c r="P135" i="4" s="1"/>
  <c r="J135" i="4"/>
  <c r="N134" i="4"/>
  <c r="O132" i="4"/>
  <c r="P132" i="4" s="1"/>
  <c r="O131" i="4"/>
  <c r="P131" i="4" s="1"/>
  <c r="J131" i="4"/>
  <c r="O130" i="4"/>
  <c r="J130" i="4"/>
  <c r="O129" i="4"/>
  <c r="P129" i="4" s="1"/>
  <c r="J129" i="4"/>
  <c r="O128" i="4"/>
  <c r="J128" i="4"/>
  <c r="O127" i="4"/>
  <c r="P127" i="4" s="1"/>
  <c r="J127" i="4"/>
  <c r="N126" i="4"/>
  <c r="P125" i="4"/>
  <c r="J125" i="4"/>
  <c r="O124" i="4"/>
  <c r="N124" i="4"/>
  <c r="J124" i="4"/>
  <c r="O123" i="4"/>
  <c r="P123" i="4" s="1"/>
  <c r="J123" i="4"/>
  <c r="O122" i="4"/>
  <c r="J122" i="4"/>
  <c r="O121" i="4"/>
  <c r="J121" i="4"/>
  <c r="O120" i="4"/>
  <c r="J120" i="4"/>
  <c r="O119" i="4"/>
  <c r="J119" i="4"/>
  <c r="O118" i="4"/>
  <c r="J118" i="4"/>
  <c r="O117" i="4"/>
  <c r="J117" i="4"/>
  <c r="O116" i="4"/>
  <c r="J116" i="4"/>
  <c r="O115" i="4"/>
  <c r="J115" i="4"/>
  <c r="O114" i="4"/>
  <c r="J114" i="4"/>
  <c r="O113" i="4"/>
  <c r="J113" i="4"/>
  <c r="O112" i="4"/>
  <c r="P112" i="4" s="1"/>
  <c r="J112" i="4"/>
  <c r="O111" i="4"/>
  <c r="J111" i="4"/>
  <c r="O110" i="4"/>
  <c r="P110" i="4" s="1"/>
  <c r="J110" i="4"/>
  <c r="O109" i="4"/>
  <c r="J109" i="4"/>
  <c r="O108" i="4"/>
  <c r="P108" i="4" s="1"/>
  <c r="J108" i="4"/>
  <c r="O107" i="4"/>
  <c r="J107" i="4"/>
  <c r="N106" i="4"/>
  <c r="N102" i="4"/>
  <c r="N70" i="4" s="1"/>
  <c r="O101" i="4"/>
  <c r="N101" i="4"/>
  <c r="J101" i="4"/>
  <c r="N100" i="4"/>
  <c r="J100" i="4"/>
  <c r="J99" i="4" s="1"/>
  <c r="P96" i="4"/>
  <c r="N92" i="4"/>
  <c r="N91" i="4"/>
  <c r="J91" i="4"/>
  <c r="N90" i="4"/>
  <c r="N85" i="4"/>
  <c r="N63" i="4" s="1"/>
  <c r="N83" i="4"/>
  <c r="O82" i="4"/>
  <c r="P82" i="4" s="1"/>
  <c r="N82" i="4"/>
  <c r="J82" i="4"/>
  <c r="O81" i="4"/>
  <c r="N81" i="4"/>
  <c r="P81" i="4"/>
  <c r="N80" i="4"/>
  <c r="N76" i="4"/>
  <c r="N60" i="4" s="1"/>
  <c r="O75" i="4"/>
  <c r="O59" i="4" s="1"/>
  <c r="N75" i="4"/>
  <c r="N59" i="4" s="1"/>
  <c r="P67" i="4"/>
  <c r="J62" i="4"/>
  <c r="N364" i="4" l="1"/>
  <c r="O405" i="4"/>
  <c r="K80" i="4"/>
  <c r="K296" i="4"/>
  <c r="K342" i="4"/>
  <c r="O369" i="4"/>
  <c r="O91" i="4" s="1"/>
  <c r="O414" i="4"/>
  <c r="J382" i="4"/>
  <c r="J296" i="4"/>
  <c r="N347" i="4"/>
  <c r="J241" i="4"/>
  <c r="Q405" i="4"/>
  <c r="H76" i="4"/>
  <c r="H60" i="4" s="1"/>
  <c r="K60" i="4" s="1"/>
  <c r="J454" i="4"/>
  <c r="P414" i="4"/>
  <c r="J247" i="4"/>
  <c r="J464" i="4"/>
  <c r="P124" i="4"/>
  <c r="H167" i="4"/>
  <c r="J167" i="4" s="1"/>
  <c r="O83" i="4"/>
  <c r="P83" i="4" s="1"/>
  <c r="K247" i="4"/>
  <c r="O316" i="4"/>
  <c r="P316" i="4" s="1"/>
  <c r="O365" i="4"/>
  <c r="Q365" i="4" s="1"/>
  <c r="J419" i="4"/>
  <c r="J85" i="4" s="1"/>
  <c r="J63" i="4" s="1"/>
  <c r="K316" i="4"/>
  <c r="P382" i="4"/>
  <c r="O134" i="4"/>
  <c r="P134" i="4" s="1"/>
  <c r="N482" i="4"/>
  <c r="N401" i="4" s="1"/>
  <c r="P75" i="4"/>
  <c r="L303" i="4"/>
  <c r="L74" i="4" s="1"/>
  <c r="L58" i="4" s="1"/>
  <c r="N428" i="4"/>
  <c r="J441" i="4"/>
  <c r="H428" i="4"/>
  <c r="I381" i="4"/>
  <c r="K381" i="4" s="1"/>
  <c r="K382" i="4"/>
  <c r="K365" i="4"/>
  <c r="J320" i="4"/>
  <c r="I380" i="4"/>
  <c r="N133" i="4"/>
  <c r="J151" i="4"/>
  <c r="J95" i="4" s="1"/>
  <c r="J66" i="4" s="1"/>
  <c r="N413" i="4"/>
  <c r="N84" i="4" s="1"/>
  <c r="N62" i="4" s="1"/>
  <c r="H158" i="4"/>
  <c r="O102" i="4"/>
  <c r="P102" i="4" s="1"/>
  <c r="J443" i="4"/>
  <c r="J460" i="4"/>
  <c r="L105" i="4"/>
  <c r="J439" i="4"/>
  <c r="J365" i="4"/>
  <c r="Q90" i="4"/>
  <c r="O176" i="4"/>
  <c r="P176" i="4" s="1"/>
  <c r="Q80" i="4"/>
  <c r="P80" i="4"/>
  <c r="J209" i="4"/>
  <c r="J208" i="4" s="1"/>
  <c r="I347" i="4"/>
  <c r="I87" i="4" s="1"/>
  <c r="O296" i="4"/>
  <c r="Q296" i="4" s="1"/>
  <c r="J342" i="4"/>
  <c r="J341" i="4" s="1"/>
  <c r="O404" i="4"/>
  <c r="Q404" i="4" s="1"/>
  <c r="L459" i="4"/>
  <c r="L94" i="4" s="1"/>
  <c r="L65" i="4" s="1"/>
  <c r="H459" i="4"/>
  <c r="H94" i="4" s="1"/>
  <c r="H65" i="4" s="1"/>
  <c r="Q238" i="4"/>
  <c r="O167" i="4"/>
  <c r="Q167" i="4" s="1"/>
  <c r="P238" i="4"/>
  <c r="O76" i="4"/>
  <c r="I265" i="4"/>
  <c r="I264" i="4" s="1"/>
  <c r="I79" i="4"/>
  <c r="O247" i="4"/>
  <c r="P247" i="4" s="1"/>
  <c r="I413" i="4"/>
  <c r="I84" i="4" s="1"/>
  <c r="I62" i="4" s="1"/>
  <c r="O126" i="4"/>
  <c r="P126" i="4" s="1"/>
  <c r="N303" i="4"/>
  <c r="L173" i="4"/>
  <c r="L69" i="4" s="1"/>
  <c r="H173" i="4"/>
  <c r="H69" i="4" s="1"/>
  <c r="I78" i="4"/>
  <c r="O331" i="4"/>
  <c r="Q331" i="4" s="1"/>
  <c r="J331" i="4"/>
  <c r="O304" i="4"/>
  <c r="J304" i="4"/>
  <c r="O289" i="4"/>
  <c r="P289" i="4" s="1"/>
  <c r="N158" i="4"/>
  <c r="N95" i="4"/>
  <c r="N66" i="4" s="1"/>
  <c r="L493" i="4"/>
  <c r="J270" i="4"/>
  <c r="H133" i="4"/>
  <c r="H180" i="4"/>
  <c r="O201" i="4"/>
  <c r="P201" i="4" s="1"/>
  <c r="P59" i="4"/>
  <c r="H99" i="4"/>
  <c r="H269" i="4"/>
  <c r="H164" i="4" s="1"/>
  <c r="H347" i="4"/>
  <c r="H87" i="4" s="1"/>
  <c r="L133" i="4"/>
  <c r="L159" i="4" s="1"/>
  <c r="L161" i="4" s="1"/>
  <c r="J106" i="4"/>
  <c r="J105" i="4" s="1"/>
  <c r="O348" i="4"/>
  <c r="P348" i="4" s="1"/>
  <c r="P406" i="4"/>
  <c r="I151" i="4"/>
  <c r="I158" i="4" s="1"/>
  <c r="K153" i="4"/>
  <c r="O250" i="4"/>
  <c r="P250" i="4" s="1"/>
  <c r="H95" i="4"/>
  <c r="H66" i="4" s="1"/>
  <c r="H413" i="4"/>
  <c r="H84" i="4" s="1"/>
  <c r="H62" i="4" s="1"/>
  <c r="I180" i="4"/>
  <c r="I179" i="4" s="1"/>
  <c r="I178" i="4" s="1"/>
  <c r="I266" i="4" s="1"/>
  <c r="I208" i="4"/>
  <c r="K208" i="4" s="1"/>
  <c r="I303" i="4"/>
  <c r="I404" i="4"/>
  <c r="K404" i="4" s="1"/>
  <c r="K405" i="4"/>
  <c r="L99" i="4"/>
  <c r="L180" i="4"/>
  <c r="L208" i="4"/>
  <c r="O464" i="4"/>
  <c r="Q464" i="4" s="1"/>
  <c r="P392" i="4"/>
  <c r="P262" i="4"/>
  <c r="P214" i="4"/>
  <c r="P114" i="4"/>
  <c r="P116" i="4"/>
  <c r="P118" i="4"/>
  <c r="P120" i="4"/>
  <c r="P122" i="4"/>
  <c r="O141" i="4"/>
  <c r="P141" i="4" s="1"/>
  <c r="P142" i="4"/>
  <c r="P144" i="4"/>
  <c r="P149" i="4"/>
  <c r="N175" i="4"/>
  <c r="L158" i="4"/>
  <c r="L95" i="4"/>
  <c r="L66" i="4" s="1"/>
  <c r="P90" i="4"/>
  <c r="P154" i="4"/>
  <c r="P156" i="4"/>
  <c r="P157" i="4"/>
  <c r="I254" i="4"/>
  <c r="J181" i="4"/>
  <c r="J180" i="4" s="1"/>
  <c r="P199" i="4"/>
  <c r="P210" i="4"/>
  <c r="P219" i="4"/>
  <c r="P220" i="4"/>
  <c r="P222" i="4"/>
  <c r="P224" i="4"/>
  <c r="P277" i="4"/>
  <c r="P279" i="4"/>
  <c r="P281" i="4"/>
  <c r="P299" i="4"/>
  <c r="P300" i="4"/>
  <c r="P313" i="4"/>
  <c r="P319" i="4"/>
  <c r="P405" i="4"/>
  <c r="P448" i="4"/>
  <c r="P450" i="4"/>
  <c r="P453" i="4"/>
  <c r="O476" i="4"/>
  <c r="P477" i="4"/>
  <c r="P479" i="4"/>
  <c r="H105" i="4"/>
  <c r="H104" i="4" s="1"/>
  <c r="H103" i="4" s="1"/>
  <c r="H486" i="4" s="1"/>
  <c r="H489" i="4" s="1"/>
  <c r="H208" i="4"/>
  <c r="H303" i="4"/>
  <c r="J410" i="4"/>
  <c r="I99" i="4"/>
  <c r="I133" i="4"/>
  <c r="I159" i="4" s="1"/>
  <c r="I161" i="4" s="1"/>
  <c r="I428" i="4"/>
  <c r="L269" i="4"/>
  <c r="L347" i="4"/>
  <c r="L87" i="4" s="1"/>
  <c r="P216" i="4"/>
  <c r="P230" i="4"/>
  <c r="P334" i="4"/>
  <c r="P351" i="4"/>
  <c r="P353" i="4"/>
  <c r="P355" i="4"/>
  <c r="P357" i="4"/>
  <c r="P367" i="4"/>
  <c r="O374" i="4"/>
  <c r="P375" i="4"/>
  <c r="P425" i="4"/>
  <c r="P433" i="4"/>
  <c r="P436" i="4"/>
  <c r="P438" i="4"/>
  <c r="O441" i="4"/>
  <c r="P441" i="4" s="1"/>
  <c r="P442" i="4"/>
  <c r="I269" i="4"/>
  <c r="P91" i="4"/>
  <c r="I459" i="4"/>
  <c r="J459" i="4" s="1"/>
  <c r="L428" i="4"/>
  <c r="L427" i="4" s="1"/>
  <c r="L426" i="4" s="1"/>
  <c r="L483" i="4" s="1"/>
  <c r="I364" i="4"/>
  <c r="I77" i="4"/>
  <c r="I61" i="4" s="1"/>
  <c r="I168" i="4"/>
  <c r="L179" i="4"/>
  <c r="L178" i="4" s="1"/>
  <c r="L265" i="4"/>
  <c r="L264" i="4" s="1"/>
  <c r="L79" i="4"/>
  <c r="L78" i="4" s="1"/>
  <c r="L77" i="4"/>
  <c r="L61" i="4" s="1"/>
  <c r="L168" i="4"/>
  <c r="L98" i="4"/>
  <c r="P381" i="4"/>
  <c r="L380" i="4"/>
  <c r="P380" i="4" s="1"/>
  <c r="L172" i="4"/>
  <c r="L396" i="4"/>
  <c r="L395" i="4" s="1"/>
  <c r="L482" i="4"/>
  <c r="J245" i="4"/>
  <c r="K245" i="4"/>
  <c r="I388" i="4"/>
  <c r="I175" i="4" s="1"/>
  <c r="I174" i="4" s="1"/>
  <c r="J389" i="4"/>
  <c r="I482" i="4"/>
  <c r="H265" i="4"/>
  <c r="H264" i="4" s="1"/>
  <c r="H79" i="4"/>
  <c r="H78" i="4" s="1"/>
  <c r="H77" i="4"/>
  <c r="H61" i="4" s="1"/>
  <c r="H168" i="4"/>
  <c r="J364" i="4"/>
  <c r="H98" i="4"/>
  <c r="H172" i="4"/>
  <c r="J388" i="4"/>
  <c r="H175" i="4"/>
  <c r="H396" i="4"/>
  <c r="H482" i="4"/>
  <c r="J482" i="4" s="1"/>
  <c r="K331" i="4"/>
  <c r="K320" i="4"/>
  <c r="K304" i="4"/>
  <c r="K90" i="4"/>
  <c r="K238" i="4"/>
  <c r="K91" i="4"/>
  <c r="J160" i="4"/>
  <c r="N99" i="4"/>
  <c r="N105" i="4"/>
  <c r="O106" i="4"/>
  <c r="P107" i="4"/>
  <c r="P109" i="4"/>
  <c r="P111" i="4"/>
  <c r="P113" i="4"/>
  <c r="P115" i="4"/>
  <c r="P117" i="4"/>
  <c r="P119" i="4"/>
  <c r="P121" i="4"/>
  <c r="P128" i="4"/>
  <c r="P130" i="4"/>
  <c r="P136" i="4"/>
  <c r="P138" i="4"/>
  <c r="P140" i="4"/>
  <c r="P143" i="4"/>
  <c r="O146" i="4"/>
  <c r="P147" i="4"/>
  <c r="P150" i="4"/>
  <c r="P152" i="4"/>
  <c r="O153" i="4"/>
  <c r="P155" i="4"/>
  <c r="K169" i="4"/>
  <c r="P169" i="4"/>
  <c r="J171" i="4"/>
  <c r="N180" i="4"/>
  <c r="O181" i="4"/>
  <c r="P182" i="4"/>
  <c r="P184" i="4"/>
  <c r="P186" i="4"/>
  <c r="P188" i="4"/>
  <c r="P190" i="4"/>
  <c r="Q91" i="4"/>
  <c r="Q152" i="4"/>
  <c r="P192" i="4"/>
  <c r="P194" i="4"/>
  <c r="P196" i="4"/>
  <c r="K209" i="4"/>
  <c r="Q212" i="4"/>
  <c r="Q218" i="4"/>
  <c r="P234" i="4"/>
  <c r="P236" i="4"/>
  <c r="P239" i="4"/>
  <c r="N240" i="4"/>
  <c r="O241" i="4"/>
  <c r="P242" i="4"/>
  <c r="O243" i="4"/>
  <c r="P243" i="4" s="1"/>
  <c r="P244" i="4"/>
  <c r="P246" i="4"/>
  <c r="P248" i="4"/>
  <c r="P249" i="4"/>
  <c r="N255" i="4"/>
  <c r="O256" i="4"/>
  <c r="P257" i="4"/>
  <c r="P259" i="4"/>
  <c r="P261" i="4"/>
  <c r="K270" i="4"/>
  <c r="Q271" i="4"/>
  <c r="Q273" i="4"/>
  <c r="Q283" i="4"/>
  <c r="Q287" i="4"/>
  <c r="Q288" i="4"/>
  <c r="P198" i="4"/>
  <c r="P203" i="4"/>
  <c r="P205" i="4"/>
  <c r="P207" i="4"/>
  <c r="N208" i="4"/>
  <c r="O209" i="4"/>
  <c r="P211" i="4"/>
  <c r="P213" i="4"/>
  <c r="P215" i="4"/>
  <c r="Q217" i="4"/>
  <c r="Q219" i="4"/>
  <c r="P223" i="4"/>
  <c r="P227" i="4"/>
  <c r="P229" i="4"/>
  <c r="P231" i="4"/>
  <c r="P235" i="4"/>
  <c r="P237" i="4"/>
  <c r="Q239" i="4"/>
  <c r="Q247" i="4"/>
  <c r="Q249" i="4"/>
  <c r="N269" i="4"/>
  <c r="O270" i="4"/>
  <c r="P272" i="4"/>
  <c r="P274" i="4"/>
  <c r="P276" i="4"/>
  <c r="P278" i="4"/>
  <c r="P280" i="4"/>
  <c r="P282" i="4"/>
  <c r="Q284" i="4"/>
  <c r="P286" i="4"/>
  <c r="P291" i="4"/>
  <c r="P293" i="4"/>
  <c r="Q295" i="4"/>
  <c r="P297" i="4"/>
  <c r="Q297" i="4"/>
  <c r="N395" i="4"/>
  <c r="Q298" i="4"/>
  <c r="Q299" i="4"/>
  <c r="Q300" i="4"/>
  <c r="Q301" i="4"/>
  <c r="P302" i="4"/>
  <c r="Q305" i="4"/>
  <c r="Q307" i="4"/>
  <c r="P308" i="4"/>
  <c r="Q309" i="4"/>
  <c r="Q310" i="4"/>
  <c r="Q312" i="4"/>
  <c r="Q314" i="4"/>
  <c r="Q315" i="4"/>
  <c r="Q321" i="4"/>
  <c r="Q323" i="4"/>
  <c r="P332" i="4"/>
  <c r="Q334" i="4"/>
  <c r="P335" i="4"/>
  <c r="P336" i="4"/>
  <c r="P337" i="4"/>
  <c r="N338" i="4"/>
  <c r="O339" i="4"/>
  <c r="P340" i="4"/>
  <c r="N341" i="4"/>
  <c r="O342" i="4"/>
  <c r="P343" i="4"/>
  <c r="P344" i="4"/>
  <c r="P350" i="4"/>
  <c r="P352" i="4"/>
  <c r="P354" i="4"/>
  <c r="P356" i="4"/>
  <c r="P358" i="4"/>
  <c r="O359" i="4"/>
  <c r="P359" i="4" s="1"/>
  <c r="P360" i="4"/>
  <c r="P362" i="4"/>
  <c r="P369" i="4"/>
  <c r="P378" i="4"/>
  <c r="P384" i="4"/>
  <c r="P386" i="4"/>
  <c r="O398" i="4"/>
  <c r="P398" i="4" s="1"/>
  <c r="Q302" i="4"/>
  <c r="P306" i="4"/>
  <c r="Q308" i="4"/>
  <c r="P311" i="4"/>
  <c r="Q313" i="4"/>
  <c r="P318" i="4"/>
  <c r="O320" i="4"/>
  <c r="P322" i="4"/>
  <c r="P324" i="4"/>
  <c r="Q325" i="4"/>
  <c r="P327" i="4"/>
  <c r="P330" i="4"/>
  <c r="P333" i="4"/>
  <c r="Q335" i="4"/>
  <c r="Q337" i="4"/>
  <c r="Q343" i="4"/>
  <c r="P373" i="4"/>
  <c r="P376" i="4"/>
  <c r="Q378" i="4"/>
  <c r="P383" i="4"/>
  <c r="P385" i="4"/>
  <c r="P387" i="4"/>
  <c r="O390" i="4"/>
  <c r="P391" i="4"/>
  <c r="P408" i="4"/>
  <c r="O411" i="4"/>
  <c r="P412" i="4"/>
  <c r="P416" i="4"/>
  <c r="O417" i="4"/>
  <c r="P417" i="4" s="1"/>
  <c r="P418" i="4"/>
  <c r="O419" i="4"/>
  <c r="P420" i="4"/>
  <c r="P422" i="4"/>
  <c r="P424" i="4"/>
  <c r="O429" i="4"/>
  <c r="P430" i="4"/>
  <c r="P432" i="4"/>
  <c r="P434" i="4"/>
  <c r="P437" i="4"/>
  <c r="O439" i="4"/>
  <c r="P440" i="4"/>
  <c r="P445" i="4"/>
  <c r="P447" i="4"/>
  <c r="P449" i="4"/>
  <c r="P452" i="4"/>
  <c r="O454" i="4"/>
  <c r="P456" i="4"/>
  <c r="P458" i="4"/>
  <c r="N459" i="4"/>
  <c r="P465" i="4"/>
  <c r="Q466" i="4"/>
  <c r="J407" i="4"/>
  <c r="P407" i="4"/>
  <c r="P409" i="4"/>
  <c r="Q465" i="4"/>
  <c r="P476" i="4"/>
  <c r="P478" i="4"/>
  <c r="J269" i="4" l="1"/>
  <c r="N346" i="4"/>
  <c r="N170" i="4" s="1"/>
  <c r="I394" i="4"/>
  <c r="L165" i="4"/>
  <c r="O245" i="4"/>
  <c r="P245" i="4" s="1"/>
  <c r="P404" i="4"/>
  <c r="N394" i="4"/>
  <c r="H346" i="4"/>
  <c r="H170" i="4" s="1"/>
  <c r="N87" i="4"/>
  <c r="H165" i="4"/>
  <c r="J73" i="4"/>
  <c r="J57" i="4" s="1"/>
  <c r="I164" i="4"/>
  <c r="K164" i="4" s="1"/>
  <c r="H73" i="4"/>
  <c r="H57" i="4" s="1"/>
  <c r="L346" i="4"/>
  <c r="L86" i="4" s="1"/>
  <c r="L64" i="4" s="1"/>
  <c r="H74" i="4"/>
  <c r="H58" i="4" s="1"/>
  <c r="J413" i="4"/>
  <c r="I95" i="4"/>
  <c r="I66" i="4" s="1"/>
  <c r="K66" i="4" s="1"/>
  <c r="I74" i="4"/>
  <c r="I58" i="4" s="1"/>
  <c r="I98" i="4"/>
  <c r="K151" i="4"/>
  <c r="I104" i="4"/>
  <c r="I103" i="4" s="1"/>
  <c r="I486" i="4" s="1"/>
  <c r="I489" i="4" s="1"/>
  <c r="H179" i="4"/>
  <c r="H178" i="4" s="1"/>
  <c r="H159" i="4"/>
  <c r="H161" i="4" s="1"/>
  <c r="P365" i="4"/>
  <c r="K269" i="4"/>
  <c r="J381" i="4"/>
  <c r="O396" i="4"/>
  <c r="O395" i="4" s="1"/>
  <c r="K459" i="4"/>
  <c r="K167" i="4"/>
  <c r="L104" i="4"/>
  <c r="L103" i="4" s="1"/>
  <c r="L486" i="4" s="1"/>
  <c r="L489" i="4" s="1"/>
  <c r="O364" i="4"/>
  <c r="P167" i="4"/>
  <c r="I94" i="4"/>
  <c r="I65" i="4" s="1"/>
  <c r="K76" i="4"/>
  <c r="J347" i="4"/>
  <c r="J87" i="4" s="1"/>
  <c r="H89" i="4"/>
  <c r="H88" i="4" s="1"/>
  <c r="H427" i="4"/>
  <c r="H426" i="4" s="1"/>
  <c r="H403" i="4" s="1"/>
  <c r="H402" i="4" s="1"/>
  <c r="Q245" i="4"/>
  <c r="J380" i="4"/>
  <c r="K380" i="4"/>
  <c r="P464" i="4"/>
  <c r="K87" i="4"/>
  <c r="H394" i="4"/>
  <c r="J394" i="4" s="1"/>
  <c r="K347" i="4"/>
  <c r="L394" i="4"/>
  <c r="O70" i="4"/>
  <c r="P70" i="4" s="1"/>
  <c r="J158" i="4"/>
  <c r="O151" i="4"/>
  <c r="P151" i="4" s="1"/>
  <c r="J303" i="4"/>
  <c r="J428" i="4"/>
  <c r="J89" i="4" s="1"/>
  <c r="J88" i="4" s="1"/>
  <c r="I89" i="4"/>
  <c r="I88" i="4" s="1"/>
  <c r="L403" i="4"/>
  <c r="L402" i="4" s="1"/>
  <c r="L400" i="4" s="1"/>
  <c r="K364" i="4"/>
  <c r="I346" i="4"/>
  <c r="I170" i="4" s="1"/>
  <c r="P296" i="4"/>
  <c r="I165" i="4"/>
  <c r="Q76" i="4"/>
  <c r="O60" i="4"/>
  <c r="P76" i="4"/>
  <c r="L266" i="4"/>
  <c r="L73" i="4"/>
  <c r="L57" i="4" s="1"/>
  <c r="P331" i="4"/>
  <c r="L89" i="4"/>
  <c r="L88" i="4" s="1"/>
  <c r="Q304" i="4"/>
  <c r="P304" i="4"/>
  <c r="K303" i="4"/>
  <c r="L164" i="4"/>
  <c r="I73" i="4"/>
  <c r="I57" i="4" s="1"/>
  <c r="L492" i="4"/>
  <c r="I173" i="4"/>
  <c r="I69" i="4" s="1"/>
  <c r="I427" i="4"/>
  <c r="K428" i="4"/>
  <c r="O468" i="4"/>
  <c r="O100" i="4"/>
  <c r="I97" i="4"/>
  <c r="I68" i="4"/>
  <c r="N174" i="4"/>
  <c r="Q377" i="4"/>
  <c r="O171" i="4"/>
  <c r="P374" i="4"/>
  <c r="O92" i="4"/>
  <c r="L68" i="4"/>
  <c r="L97" i="4"/>
  <c r="L401" i="4"/>
  <c r="I401" i="4"/>
  <c r="H395" i="4"/>
  <c r="J395" i="4" s="1"/>
  <c r="J396" i="4"/>
  <c r="H68" i="4"/>
  <c r="H97" i="4"/>
  <c r="H401" i="4"/>
  <c r="J401" i="4" s="1"/>
  <c r="H174" i="4"/>
  <c r="J174" i="4" s="1"/>
  <c r="J175" i="4"/>
  <c r="H266" i="4"/>
  <c r="J76" i="4"/>
  <c r="J60" i="4" s="1"/>
  <c r="P439" i="4"/>
  <c r="P429" i="4"/>
  <c r="O428" i="4"/>
  <c r="P411" i="4"/>
  <c r="O410" i="4"/>
  <c r="O413" i="4"/>
  <c r="P342" i="4"/>
  <c r="O341" i="4"/>
  <c r="Q342" i="4"/>
  <c r="K341" i="4"/>
  <c r="N166" i="4"/>
  <c r="Q270" i="4"/>
  <c r="P270" i="4"/>
  <c r="O269" i="4"/>
  <c r="Q209" i="4"/>
  <c r="P209" i="4"/>
  <c r="O208" i="4"/>
  <c r="N254" i="4"/>
  <c r="N173" i="4" s="1"/>
  <c r="N69" i="4" s="1"/>
  <c r="N98" i="4"/>
  <c r="P241" i="4"/>
  <c r="O240" i="4"/>
  <c r="N265" i="4"/>
  <c r="N168" i="4"/>
  <c r="N77" i="4"/>
  <c r="N79" i="4"/>
  <c r="P181" i="4"/>
  <c r="O180" i="4"/>
  <c r="P153" i="4"/>
  <c r="Q153" i="4"/>
  <c r="P106" i="4"/>
  <c r="O105" i="4"/>
  <c r="N159" i="4"/>
  <c r="N73" i="4"/>
  <c r="N57" i="4" s="1"/>
  <c r="N104" i="4"/>
  <c r="J164" i="4"/>
  <c r="J169" i="4"/>
  <c r="K158" i="4"/>
  <c r="O459" i="4"/>
  <c r="N94" i="4"/>
  <c r="P454" i="4"/>
  <c r="O93" i="4"/>
  <c r="N427" i="4"/>
  <c r="O427" i="4" s="1"/>
  <c r="O426" i="4" s="1"/>
  <c r="N89" i="4"/>
  <c r="P419" i="4"/>
  <c r="O85" i="4"/>
  <c r="P413" i="4"/>
  <c r="P390" i="4"/>
  <c r="O389" i="4"/>
  <c r="Q320" i="4"/>
  <c r="P320" i="4"/>
  <c r="O303" i="4"/>
  <c r="P303" i="4" s="1"/>
  <c r="P339" i="4"/>
  <c r="O338" i="4"/>
  <c r="J338" i="4"/>
  <c r="J166" i="4"/>
  <c r="O347" i="4"/>
  <c r="N165" i="4"/>
  <c r="N74" i="4"/>
  <c r="N58" i="4" s="1"/>
  <c r="P256" i="4"/>
  <c r="O255" i="4"/>
  <c r="J255" i="4"/>
  <c r="J98" i="4" s="1"/>
  <c r="J250" i="4"/>
  <c r="J94" i="4" s="1"/>
  <c r="J65" i="4" s="1"/>
  <c r="J240" i="4"/>
  <c r="K78" i="4"/>
  <c r="N179" i="4"/>
  <c r="N164" i="4"/>
  <c r="J157" i="4"/>
  <c r="P146" i="4"/>
  <c r="O133" i="4"/>
  <c r="J133" i="4"/>
  <c r="J132" i="4"/>
  <c r="K171" i="4"/>
  <c r="H268" i="4" l="1"/>
  <c r="H267" i="4" s="1"/>
  <c r="K73" i="4"/>
  <c r="N268" i="4"/>
  <c r="N267" i="4" s="1"/>
  <c r="J346" i="4"/>
  <c r="L268" i="4"/>
  <c r="L267" i="4" s="1"/>
  <c r="K88" i="4"/>
  <c r="L170" i="4"/>
  <c r="L163" i="4" s="1"/>
  <c r="L162" i="4" s="1"/>
  <c r="I268" i="4"/>
  <c r="I267" i="4" s="1"/>
  <c r="I399" i="4" s="1"/>
  <c r="I397" i="4" s="1"/>
  <c r="Q364" i="4"/>
  <c r="P364" i="4"/>
  <c r="L399" i="4"/>
  <c r="L397" i="4" s="1"/>
  <c r="K95" i="4"/>
  <c r="P396" i="4"/>
  <c r="H86" i="4"/>
  <c r="K427" i="4"/>
  <c r="J427" i="4"/>
  <c r="I163" i="4"/>
  <c r="J268" i="4"/>
  <c r="J267" i="4" s="1"/>
  <c r="J170" i="4"/>
  <c r="K346" i="4"/>
  <c r="H400" i="4"/>
  <c r="H483" i="4"/>
  <c r="K89" i="4"/>
  <c r="L484" i="4"/>
  <c r="L481" i="4" s="1"/>
  <c r="P60" i="4"/>
  <c r="Q60" i="4"/>
  <c r="L490" i="4"/>
  <c r="L491" i="4"/>
  <c r="I426" i="4"/>
  <c r="I172" i="4"/>
  <c r="H399" i="4"/>
  <c r="H397" i="4" s="1"/>
  <c r="P92" i="4"/>
  <c r="P171" i="4"/>
  <c r="Q171" i="4"/>
  <c r="P468" i="4"/>
  <c r="P100" i="4"/>
  <c r="O99" i="4"/>
  <c r="L56" i="4"/>
  <c r="L55" i="4" s="1"/>
  <c r="L72" i="4"/>
  <c r="L71" i="4" s="1"/>
  <c r="L487" i="4" s="1"/>
  <c r="H163" i="4"/>
  <c r="H162" i="4" s="1"/>
  <c r="K104" i="4"/>
  <c r="K179" i="4"/>
  <c r="J74" i="4"/>
  <c r="J58" i="4" s="1"/>
  <c r="J104" i="4"/>
  <c r="J103" i="4" s="1"/>
  <c r="K58" i="4"/>
  <c r="K74" i="4"/>
  <c r="O74" i="4"/>
  <c r="O58" i="4" s="1"/>
  <c r="P133" i="4"/>
  <c r="O158" i="4"/>
  <c r="Q151" i="4"/>
  <c r="O95" i="4"/>
  <c r="O66" i="4" s="1"/>
  <c r="N178" i="4"/>
  <c r="J79" i="4"/>
  <c r="J78" i="4" s="1"/>
  <c r="J77" i="4"/>
  <c r="J61" i="4" s="1"/>
  <c r="J179" i="4"/>
  <c r="K65" i="4"/>
  <c r="K94" i="4"/>
  <c r="J254" i="4"/>
  <c r="P347" i="4"/>
  <c r="Q347" i="4"/>
  <c r="O346" i="4"/>
  <c r="O268" i="4" s="1"/>
  <c r="O87" i="4"/>
  <c r="Q303" i="4"/>
  <c r="N426" i="4"/>
  <c r="N483" i="4" s="1"/>
  <c r="N65" i="4"/>
  <c r="O104" i="4"/>
  <c r="O159" i="4"/>
  <c r="O73" i="4"/>
  <c r="O57" i="4" s="1"/>
  <c r="P105" i="4"/>
  <c r="O179" i="4"/>
  <c r="O164" i="4"/>
  <c r="P180" i="4"/>
  <c r="K268" i="4"/>
  <c r="N61" i="4"/>
  <c r="Q269" i="4"/>
  <c r="P269" i="4"/>
  <c r="O394" i="4"/>
  <c r="P395" i="4"/>
  <c r="O84" i="4"/>
  <c r="O482" i="4"/>
  <c r="P410" i="4"/>
  <c r="Q428" i="4"/>
  <c r="P428" i="4"/>
  <c r="O89" i="4"/>
  <c r="J161" i="4"/>
  <c r="J159" i="4"/>
  <c r="K57" i="4"/>
  <c r="K103" i="4"/>
  <c r="J165" i="4"/>
  <c r="K165" i="4"/>
  <c r="N163" i="4"/>
  <c r="K168" i="4"/>
  <c r="J168" i="4"/>
  <c r="J264" i="4"/>
  <c r="J265" i="4"/>
  <c r="J97" i="4"/>
  <c r="O98" i="4"/>
  <c r="P255" i="4"/>
  <c r="O166" i="4"/>
  <c r="P166" i="4" s="1"/>
  <c r="P338" i="4"/>
  <c r="O388" i="4"/>
  <c r="P389" i="4"/>
  <c r="P85" i="4"/>
  <c r="O63" i="4"/>
  <c r="N88" i="4"/>
  <c r="P93" i="4"/>
  <c r="Q93" i="4"/>
  <c r="Q459" i="4"/>
  <c r="O94" i="4"/>
  <c r="P459" i="4"/>
  <c r="N103" i="4"/>
  <c r="N161" i="4"/>
  <c r="N78" i="4"/>
  <c r="N264" i="4"/>
  <c r="O265" i="4"/>
  <c r="O79" i="4"/>
  <c r="O168" i="4"/>
  <c r="O77" i="4"/>
  <c r="P240" i="4"/>
  <c r="N97" i="4"/>
  <c r="O254" i="4"/>
  <c r="O173" i="4" s="1"/>
  <c r="O69" i="4" s="1"/>
  <c r="Q208" i="4"/>
  <c r="O165" i="4"/>
  <c r="P208" i="4"/>
  <c r="K77" i="4"/>
  <c r="Q341" i="4"/>
  <c r="P341" i="4"/>
  <c r="I162" i="4" l="1"/>
  <c r="H64" i="4"/>
  <c r="H56" i="4" s="1"/>
  <c r="H55" i="4" s="1"/>
  <c r="H72" i="4"/>
  <c r="H71" i="4" s="1"/>
  <c r="H487" i="4" s="1"/>
  <c r="K426" i="4"/>
  <c r="J426" i="4"/>
  <c r="J403" i="4" s="1"/>
  <c r="J402" i="4" s="1"/>
  <c r="H484" i="4"/>
  <c r="H481" i="4" s="1"/>
  <c r="I403" i="4"/>
  <c r="K403" i="4" s="1"/>
  <c r="I483" i="4"/>
  <c r="I86" i="4"/>
  <c r="P99" i="4"/>
  <c r="J178" i="4"/>
  <c r="J163" i="4"/>
  <c r="K163" i="4"/>
  <c r="L485" i="4"/>
  <c r="L488" i="4" s="1"/>
  <c r="P254" i="4"/>
  <c r="Q77" i="4"/>
  <c r="O61" i="4"/>
  <c r="P77" i="4"/>
  <c r="O78" i="4"/>
  <c r="P79" i="4"/>
  <c r="N486" i="4"/>
  <c r="N489" i="4" s="1"/>
  <c r="P63" i="4"/>
  <c r="J486" i="4"/>
  <c r="J489" i="4" s="1"/>
  <c r="Q89" i="4"/>
  <c r="O88" i="4"/>
  <c r="P89" i="4"/>
  <c r="O401" i="4"/>
  <c r="P482" i="4"/>
  <c r="O62" i="4"/>
  <c r="P62" i="4" s="1"/>
  <c r="Q268" i="4"/>
  <c r="O267" i="4"/>
  <c r="P268" i="4"/>
  <c r="Q179" i="4"/>
  <c r="O178" i="4"/>
  <c r="P179" i="4"/>
  <c r="O161" i="4"/>
  <c r="P161" i="4" s="1"/>
  <c r="P159" i="4"/>
  <c r="Q427" i="4"/>
  <c r="P427" i="4"/>
  <c r="P346" i="4"/>
  <c r="Q346" i="4"/>
  <c r="O170" i="4"/>
  <c r="O163" i="4" s="1"/>
  <c r="O86" i="4"/>
  <c r="O72" i="4" s="1"/>
  <c r="P72" i="4" s="1"/>
  <c r="P95" i="4"/>
  <c r="Q95" i="4"/>
  <c r="Q158" i="4"/>
  <c r="P158" i="4"/>
  <c r="Q74" i="4"/>
  <c r="P74" i="4"/>
  <c r="K61" i="4"/>
  <c r="Q165" i="4"/>
  <c r="P165" i="4"/>
  <c r="N172" i="4"/>
  <c r="N162" i="4" s="1"/>
  <c r="N68" i="4"/>
  <c r="P168" i="4"/>
  <c r="Q168" i="4"/>
  <c r="O264" i="4"/>
  <c r="P264" i="4" s="1"/>
  <c r="P265" i="4"/>
  <c r="Q94" i="4"/>
  <c r="O65" i="4"/>
  <c r="P94" i="4"/>
  <c r="P388" i="4"/>
  <c r="O175" i="4"/>
  <c r="N399" i="4"/>
  <c r="P98" i="4"/>
  <c r="O97" i="4"/>
  <c r="P97" i="4" s="1"/>
  <c r="P394" i="4"/>
  <c r="K267" i="4"/>
  <c r="Q164" i="4"/>
  <c r="P164" i="4"/>
  <c r="Q73" i="4"/>
  <c r="P73" i="4"/>
  <c r="Q104" i="4"/>
  <c r="O103" i="4"/>
  <c r="P104" i="4"/>
  <c r="N403" i="4"/>
  <c r="N86" i="4"/>
  <c r="P84" i="4"/>
  <c r="Q87" i="4"/>
  <c r="P87" i="4"/>
  <c r="J173" i="4"/>
  <c r="J69" i="4" s="1"/>
  <c r="J68" i="4" s="1"/>
  <c r="N266" i="4"/>
  <c r="K178" i="4"/>
  <c r="H485" i="4" l="1"/>
  <c r="H488" i="4" s="1"/>
  <c r="J86" i="4"/>
  <c r="I402" i="4"/>
  <c r="K402" i="4" s="1"/>
  <c r="I64" i="4"/>
  <c r="I72" i="4"/>
  <c r="K86" i="4"/>
  <c r="J483" i="4"/>
  <c r="J266" i="4"/>
  <c r="K266" i="4"/>
  <c r="N64" i="4"/>
  <c r="N56" i="4" s="1"/>
  <c r="N55" i="4" s="1"/>
  <c r="N72" i="4"/>
  <c r="O486" i="4"/>
  <c r="O489" i="4" s="1"/>
  <c r="Q103" i="4"/>
  <c r="P103" i="4"/>
  <c r="Q57" i="4"/>
  <c r="P57" i="4"/>
  <c r="J397" i="4"/>
  <c r="J399" i="4"/>
  <c r="O68" i="4"/>
  <c r="P68" i="4" s="1"/>
  <c r="P69" i="4"/>
  <c r="Q65" i="4"/>
  <c r="P65" i="4"/>
  <c r="Q58" i="4"/>
  <c r="P58" i="4"/>
  <c r="P170" i="4"/>
  <c r="Q426" i="4"/>
  <c r="O483" i="4"/>
  <c r="P426" i="4"/>
  <c r="O403" i="4"/>
  <c r="P403" i="4" s="1"/>
  <c r="O266" i="4"/>
  <c r="Q178" i="4"/>
  <c r="P178" i="4"/>
  <c r="Q88" i="4"/>
  <c r="P88" i="4"/>
  <c r="J172" i="4"/>
  <c r="N402" i="4"/>
  <c r="N484" i="4" s="1"/>
  <c r="Q72" i="4"/>
  <c r="O71" i="4"/>
  <c r="P71" i="4" s="1"/>
  <c r="Q163" i="4"/>
  <c r="P163" i="4"/>
  <c r="N397" i="4"/>
  <c r="O174" i="4"/>
  <c r="P175" i="4"/>
  <c r="Q66" i="4"/>
  <c r="P66" i="4"/>
  <c r="O64" i="4"/>
  <c r="O56" i="4" s="1"/>
  <c r="Q86" i="4"/>
  <c r="P86" i="4"/>
  <c r="O399" i="4"/>
  <c r="Q267" i="4"/>
  <c r="P267" i="4"/>
  <c r="P401" i="4"/>
  <c r="Q78" i="4"/>
  <c r="P78" i="4"/>
  <c r="Q61" i="4"/>
  <c r="P61" i="4"/>
  <c r="O172" i="4"/>
  <c r="P172" i="4" s="1"/>
  <c r="P173" i="4"/>
  <c r="O55" i="4" l="1"/>
  <c r="P486" i="4"/>
  <c r="P489" i="4"/>
  <c r="I71" i="4"/>
  <c r="I487" i="4" s="1"/>
  <c r="J487" i="4" s="1"/>
  <c r="K72" i="4"/>
  <c r="K64" i="4"/>
  <c r="I56" i="4"/>
  <c r="I55" i="4" s="1"/>
  <c r="I400" i="4"/>
  <c r="J400" i="4" s="1"/>
  <c r="I484" i="4"/>
  <c r="J64" i="4"/>
  <c r="J56" i="4" s="1"/>
  <c r="J55" i="4" s="1"/>
  <c r="J72" i="4"/>
  <c r="J71" i="4" s="1"/>
  <c r="O397" i="4"/>
  <c r="P399" i="4"/>
  <c r="Q64" i="4"/>
  <c r="P64" i="4"/>
  <c r="N400" i="4"/>
  <c r="J162" i="4"/>
  <c r="K162" i="4"/>
  <c r="O487" i="4"/>
  <c r="P483" i="4"/>
  <c r="P174" i="4"/>
  <c r="O162" i="4"/>
  <c r="O485" i="4"/>
  <c r="O488" i="4" s="1"/>
  <c r="Q71" i="4"/>
  <c r="Q266" i="4"/>
  <c r="P266" i="4"/>
  <c r="Q403" i="4"/>
  <c r="O402" i="4"/>
  <c r="P402" i="4" s="1"/>
  <c r="N71" i="4"/>
  <c r="N487" i="4" s="1"/>
  <c r="P485" i="4" l="1"/>
  <c r="P488" i="4" s="1"/>
  <c r="P487" i="4"/>
  <c r="K55" i="4"/>
  <c r="K56" i="4"/>
  <c r="J484" i="4"/>
  <c r="I481" i="4"/>
  <c r="J481" i="4" s="1"/>
  <c r="I485" i="4"/>
  <c r="I488" i="4" s="1"/>
  <c r="K71" i="4"/>
  <c r="P397" i="4"/>
  <c r="N485" i="4"/>
  <c r="N488" i="4" s="1"/>
  <c r="Q56" i="4"/>
  <c r="P56" i="4"/>
  <c r="Q162" i="4"/>
  <c r="P162" i="4"/>
  <c r="O484" i="4"/>
  <c r="Q402" i="4"/>
  <c r="O400" i="4"/>
  <c r="P400" i="4" s="1"/>
  <c r="N481" i="4"/>
  <c r="J485" i="4" l="1"/>
  <c r="J488" i="4" s="1"/>
  <c r="P484" i="4"/>
  <c r="O481" i="4"/>
  <c r="P481" i="4" s="1"/>
  <c r="Q55" i="4"/>
  <c r="P55" i="4"/>
</calcChain>
</file>

<file path=xl/sharedStrings.xml><?xml version="1.0" encoding="utf-8"?>
<sst xmlns="http://schemas.openxmlformats.org/spreadsheetml/2006/main" count="823" uniqueCount="440">
  <si>
    <t xml:space="preserve">JUDETUL </t>
  </si>
  <si>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</si>
  <si>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</si>
  <si>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</si>
  <si>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</si>
  <si>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</si>
  <si>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</si>
  <si>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</si>
  <si>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</si>
  <si>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</si>
  <si>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</si>
  <si>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</si>
  <si>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</si>
  <si>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</si>
  <si>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</si>
  <si>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</si>
  <si>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</si>
  <si>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</si>
  <si>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</si>
  <si>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</si>
  <si>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</si>
  <si>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</si>
  <si>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</si>
  <si>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</si>
  <si>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</si>
  <si>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</si>
  <si>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</si>
  <si>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</si>
  <si>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</si>
  <si>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</si>
  <si>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</si>
  <si>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</si>
  <si>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</si>
  <si>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</si>
  <si>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</si>
  <si>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</si>
  <si>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</si>
  <si>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</si>
  <si>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</si>
  <si>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</si>
  <si>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</si>
  <si>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Venituri din contributia asiguratorie pentru munca pentru fondul de garantare pentru plata creantelor salariale</t>
  </si>
  <si>
    <t>21O4</t>
  </si>
  <si>
    <t>CONTRIBUTIILE ASIGURATILOR</t>
  </si>
  <si>
    <t>Contr.indiv.</t>
  </si>
  <si>
    <t>Contr.dat.de pers.cu contr.de asig.pt.somaj</t>
  </si>
  <si>
    <t>O9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</si>
  <si>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</si>
  <si>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</si>
  <si>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</si>
  <si>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</si>
  <si>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</si>
  <si>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</si>
  <si>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</si>
  <si>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</si>
  <si>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</si>
  <si>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</si>
  <si>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</si>
  <si>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</si>
  <si>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</si>
  <si>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</si>
  <si>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</si>
  <si>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</si>
  <si>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</si>
  <si>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</si>
  <si>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</si>
  <si>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</si>
  <si>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</si>
  <si>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</si>
  <si>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</si>
  <si>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</si>
  <si>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BUGETUL DE STAT</t>
  </si>
  <si>
    <t>01</t>
  </si>
  <si>
    <t>Fondul European de Dezvoltare Regionala</t>
  </si>
  <si>
    <t>02</t>
  </si>
  <si>
    <t>49O4</t>
  </si>
  <si>
    <t>Venituri sistem asigurari pt.somaj</t>
  </si>
  <si>
    <t>Venituri fd.garant.pt.pl.creantelor sal.</t>
  </si>
  <si>
    <t>08</t>
  </si>
  <si>
    <t>FONDURI EXTERNE NERAMBURSABILE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</si>
  <si>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</si>
  <si>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</si>
  <si>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</si>
  <si>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</si>
  <si>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</si>
  <si>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</si>
  <si>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</si>
  <si>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</si>
  <si>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</si>
  <si>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</si>
  <si>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</si>
  <si>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</si>
  <si>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</si>
  <si>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</si>
  <si>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</si>
  <si>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</si>
  <si>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</si>
  <si>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</si>
  <si>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</si>
  <si>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</si>
  <si>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58</t>
  </si>
  <si>
    <t>Proiecte cu finantare din fonduri externe neramb postaderare aferente perioadei 2014-2020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</si>
  <si>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</si>
  <si>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</si>
  <si>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</si>
  <si>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</si>
  <si>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</si>
  <si>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</si>
  <si>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</si>
  <si>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</si>
  <si>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</si>
  <si>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</si>
  <si>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</si>
  <si>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</si>
  <si>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</si>
  <si>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</si>
  <si>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</si>
  <si>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</si>
  <si>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</si>
  <si>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</si>
  <si>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</si>
  <si>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</si>
  <si>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</si>
  <si>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</si>
  <si>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</si>
  <si>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</si>
  <si>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</si>
  <si>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Indemnizatii acordate pe perioada suspendarii temporare a contractului individual de munca din initiativa angajatorului</t>
  </si>
  <si>
    <t>06</t>
  </si>
  <si>
    <t>Sume acordate angajatorilor pentru decontarea unei parti a salariului brut al angajatilor mentinuti in munca</t>
  </si>
  <si>
    <t>07</t>
  </si>
  <si>
    <t xml:space="preserve">OG 92/2020  art.3 alin 1 si 2  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</si>
  <si>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</si>
  <si>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</si>
  <si>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</si>
  <si>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</si>
  <si>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</si>
  <si>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</si>
  <si>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</si>
  <si>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</si>
  <si>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</si>
  <si>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Concedii medicale</t>
  </si>
  <si>
    <t xml:space="preserve">                              Salarii de merit</t>
  </si>
  <si>
    <t>O5</t>
  </si>
  <si>
    <t xml:space="preserve">                             Spor pentru conditii de munca</t>
  </si>
  <si>
    <t xml:space="preserve">                              Spor de vechime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</si>
  <si>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</si>
  <si>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</si>
  <si>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</si>
  <si>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</si>
  <si>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</si>
  <si>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</si>
  <si>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</si>
  <si>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</si>
  <si>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</si>
  <si>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</si>
  <si>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</si>
  <si>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 Indemnizatii de hrana</t>
  </si>
  <si>
    <t xml:space="preserve">                              Alte drepturi salariale in bani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</si>
  <si>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</si>
  <si>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</si>
  <si>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</si>
  <si>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</si>
  <si>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</si>
  <si>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</si>
  <si>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</si>
  <si>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</si>
  <si>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</si>
  <si>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</si>
  <si>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 xml:space="preserve">                BUNURI SI SERVICII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</si>
  <si>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</si>
  <si>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</si>
  <si>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</si>
  <si>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</si>
  <si>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</si>
  <si>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</si>
  <si>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</si>
  <si>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</si>
  <si>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</si>
  <si>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</si>
  <si>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</si>
  <si>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</si>
  <si>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</si>
  <si>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</si>
  <si>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</si>
  <si>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</si>
  <si>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</si>
  <si>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</si>
  <si>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</si>
  <si>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 xml:space="preserve">          Sume aferente platii creantelor salariale-indemnizatii parinti</t>
  </si>
  <si>
    <t>Indemnizatii acordate parintilor pentru supravegherea copiilor in perioada inchiderii temporare a unitatilor de invatamant OUG-19/2020</t>
  </si>
  <si>
    <t>Indemnizatii acordate parintilor pentru supravegherea copiilor in perioada inchiderii temporare a unitatilor de invatamant OUG 147/2020</t>
  </si>
  <si>
    <t>Indemnizatii acordate parintilor pentru supravegherea copiilor in perioada inchiderii temporare a unitatilor de invatamant OUG 110/2021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</si>
  <si>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</si>
  <si>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</si>
  <si>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</si>
  <si>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</si>
  <si>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</si>
  <si>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</si>
  <si>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</si>
  <si>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</si>
  <si>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</si>
  <si>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</si>
  <si>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</si>
  <si>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</si>
  <si>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</si>
  <si>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</si>
  <si>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</si>
  <si>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</si>
  <si>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</si>
  <si>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</si>
  <si>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</si>
  <si>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</si>
  <si>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CHELTUIELI DE PERSONAL</t>
  </si>
  <si>
    <t xml:space="preserve">                        Cheltuieli salariale in bani</t>
  </si>
  <si>
    <t xml:space="preserve">                              Salarii de baza</t>
  </si>
  <si>
    <t xml:space="preserve">                           Sporuri pentru conditii de munca</t>
  </si>
  <si>
    <t xml:space="preserve">                              Indemnizatii de conducere</t>
  </si>
  <si>
    <t xml:space="preserve">                              Sporuri pentru conditii de munca </t>
  </si>
  <si>
    <t xml:space="preserve">                      Cheltuieli salariale in natura</t>
  </si>
  <si>
    <t xml:space="preserve">                             Vouchere de vacanta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</si>
  <si>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</si>
  <si>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</si>
  <si>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</si>
  <si>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</si>
  <si>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</si>
  <si>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</si>
  <si>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 xml:space="preserve">                              Contributia asiguratorie pentru munca</t>
  </si>
  <si>
    <t>Bunuri si servicii</t>
  </si>
  <si>
    <t>Incalzit, iluminat si forta motrica</t>
  </si>
  <si>
    <t>Apa, canal si salubritate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</si>
  <si>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</si>
  <si>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</si>
  <si>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</si>
  <si>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</si>
  <si>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</si>
  <si>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</si>
  <si>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</si>
  <si>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</si>
  <si>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</si>
  <si>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</si>
  <si>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</si>
  <si>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</si>
  <si>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</si>
  <si>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</si>
  <si>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</si>
  <si>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</si>
  <si>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Alte cheltuieli</t>
  </si>
  <si>
    <t>Chirii</t>
  </si>
  <si>
    <t>Alte cheltuieli cu bunuri si servicii</t>
  </si>
  <si>
    <t xml:space="preserve">                  SUBVENTII</t>
  </si>
  <si>
    <t xml:space="preserve">                       Plati catre angajatori pentru formarea profesionala a angajatilor</t>
  </si>
  <si>
    <t xml:space="preserve">               TRANSFERURI INTRE UNITATI ALE ADMINISTRATIEI PUBLICE</t>
  </si>
  <si>
    <t xml:space="preserve">                      Transferuri curente</t>
  </si>
  <si>
    <t xml:space="preserve">                            Transferuri catre institutii publice</t>
  </si>
  <si>
    <t xml:space="preserve">                  PROIECTE CU FINANTARE DIN FONDURI EXTERNE NERAMBURSABILE (FEN) POSTADERARE</t>
  </si>
  <si>
    <t>Programe din Fondul Social European (FSE)</t>
  </si>
  <si>
    <t xml:space="preserve">                       Asigurari sociale</t>
  </si>
  <si>
    <t xml:space="preserve">                              Ajutoare sociale in numerar</t>
  </si>
  <si>
    <t xml:space="preserve">                  PROIECTE CU FINANTARE DIN FONDURI EXTERNE NERAMBURSABILE  POSTADERARE AFERENTE PERIOADEI 2014-2020</t>
  </si>
  <si>
    <t>Finantarea nationala</t>
  </si>
  <si>
    <t>Finantarea externa nerambursabila</t>
  </si>
  <si>
    <t xml:space="preserve">ACTIVE NEFINANCIARE </t>
  </si>
  <si>
    <t xml:space="preserve">Active fixe </t>
  </si>
  <si>
    <t xml:space="preserve">                                Constructii</t>
  </si>
  <si>
    <t>Masini, echipamente si mijloace de transport</t>
  </si>
  <si>
    <t>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</si>
  <si>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</si>
  <si>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</si>
  <si>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</si>
  <si>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</si>
  <si>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</si>
  <si>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</si>
  <si>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</si>
  <si>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</si>
  <si>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 xml:space="preserve">                                Sporuri pentru conditii de munca</t>
  </si>
  <si>
    <t>Indemnizatii platite unor persoane din afara unitatii</t>
  </si>
  <si>
    <t>Indemnizatii de delegare</t>
  </si>
  <si>
    <t xml:space="preserve">    Indemnizatii de hrana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</si>
  <si>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</si>
  <si>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</si>
  <si>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</si>
  <si>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</si>
  <si>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 Alte dreptuir salariale in natura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</si>
  <si>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</si>
  <si>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</si>
  <si>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</si>
  <si>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</si>
  <si>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</si>
  <si>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</si>
  <si>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</si>
  <si>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</si>
  <si>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</si>
  <si>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</si>
  <si>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 xml:space="preserve">                        Consultanta si expertiza</t>
  </si>
  <si>
    <t>Pregatire profesionala</t>
  </si>
  <si>
    <t>Protectia muncii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</si>
  <si>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</si>
  <si>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</si>
  <si>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>Alte cheltuieli</t>
  </si>
  <si>
    <t xml:space="preserve">                              Prime de asigurare non-viata</t>
  </si>
  <si>
    <t>Prestari de servicii pentru transmiterea drepturilor</t>
  </si>
  <si>
    <t xml:space="preserve">                                Executarea silita a creantelor bugetare</t>
  </si>
  <si>
    <t xml:space="preserve">                DOBANZI</t>
  </si>
  <si>
    <t xml:space="preserve">                      Dobanzi</t>
  </si>
  <si>
    <t xml:space="preserve">                             Dobanza datorata trezoreriei statului</t>
  </si>
  <si>
    <t>Indemnizatii de somaj total, din care :</t>
  </si>
  <si>
    <t xml:space="preserve">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</si>
  <si>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</si>
  <si>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</si>
  <si>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</si>
  <si>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"-OUG 83/2018-pesta porcina</t>
  </si>
  <si>
    <t xml:space="preserve">    - venit de completare OUG 116/2006</t>
  </si>
  <si>
    <t xml:space="preserve">   - OG 9 / 2010</t>
  </si>
  <si>
    <t xml:space="preserve">  - OG 69/2019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</si>
  <si>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</si>
  <si>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</si>
  <si>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</si>
  <si>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</si>
  <si>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</si>
  <si>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</si>
  <si>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</si>
  <si>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</si>
  <si>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</si>
  <si>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Programul redus og 132/2020 art.1 alin 1</t>
  </si>
  <si>
    <t>Indemnizatii acordate pe perioada suspendarii temporare a contractului individual de munca din initiativa angajatorului din care:</t>
  </si>
  <si>
    <t>Indemnizatii acordate pe perioada suspendarii temporare a contractului individual de munca din initiativa angajatorului OUG 30/2020</t>
  </si>
  <si>
    <t>Indemnizatii acordate pe perioada suspendarii temporare a contractului individual de munca din initiativa angajatorului OUG 111/2021</t>
  </si>
  <si>
    <t>Indemnizatii acordate pe perioada suspendarii temporare a contractului individual de munca din initiativa angajatorului OUG 2/2022</t>
  </si>
  <si>
    <t>Indemnizatii acordate pe perioada suspendarii temporare a contractului individual de munca din initiativa angajatorului OUG 36/2022</t>
  </si>
  <si>
    <t>41.5% OG. 92/2020</t>
  </si>
  <si>
    <t>41.5% OG. 132/2020 art.5</t>
  </si>
  <si>
    <t>Despagubiri civile</t>
  </si>
  <si>
    <t xml:space="preserve">          ACTIVE NEFINANCIARE </t>
  </si>
  <si>
    <t xml:space="preserve">                        Active fixe 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</si>
  <si>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</si>
  <si>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</si>
  <si>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</si>
  <si>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</si>
  <si>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</si>
  <si>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</si>
  <si>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</si>
  <si>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</si>
  <si>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</si>
  <si>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</si>
  <si>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</si>
  <si>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</si>
  <si>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</si>
  <si>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</si>
  <si>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</si>
  <si>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</si>
  <si>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</si>
  <si>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</si>
  <si>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</si>
  <si>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</si>
  <si>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</si>
  <si>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</si>
  <si>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>Alte transferuri curente interne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</si>
  <si>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</si>
  <si>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</si>
  <si>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</si>
  <si>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</si>
  <si>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</si>
  <si>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2014-2020</t>
  </si>
  <si>
    <t>24</t>
  </si>
  <si>
    <t>Cofin asist fin neramb postader de la CE</t>
  </si>
  <si>
    <t>26</t>
  </si>
  <si>
    <t>Fondul European de Ajustare la Globalizare (FEAG)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</si>
  <si>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</si>
  <si>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</si>
  <si>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</si>
  <si>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</si>
  <si>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</si>
  <si>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</si>
  <si>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</si>
  <si>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</si>
  <si>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</si>
  <si>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</si>
  <si>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</si>
  <si>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</si>
  <si>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</si>
  <si>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</si>
  <si>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</si>
  <si>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</si>
  <si>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</si>
  <si>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</si>
  <si>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</si>
  <si>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</si>
  <si>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</si>
  <si>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Legea 335/2013 (stagiari)</t>
  </si>
  <si>
    <t>Sume acordate angajatorilor pentru incadrarea in munca a unor categorii de persoane</t>
  </si>
  <si>
    <t>OUG 92/2020 art.3 alin(1) angajarea persoanelor peste 50 ani</t>
  </si>
  <si>
    <t xml:space="preserve">OUG 92/2020 art.3 alin(2) angajarea  persoanelor intre 16-29 ani </t>
  </si>
  <si>
    <t>OG 220/2020  art.1 alin(1) angajarea persoanelor peste 50 ani</t>
  </si>
  <si>
    <t xml:space="preserve">OG 220/2020  art.1 alin(1) angajarea  persoanelor intre 16-29 ani </t>
  </si>
  <si>
    <t>PROIECTE CU FINANTARE DIN FONDURI EXTERNE NERAMBURSABILE  POSTADERARE AFERENTE PERIOADEI 2014-2020</t>
  </si>
  <si>
    <t>Programe din Fondul European de Dezvoltare Regionala(FEDER)</t>
  </si>
  <si>
    <t>Cheltuieli neeligibile</t>
  </si>
  <si>
    <t>Alte facilitati si instrumente post aderare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</si>
  <si>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</si>
  <si>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</si>
  <si>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</si>
  <si>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</si>
  <si>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</si>
  <si>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</si>
  <si>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</si>
  <si>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</si>
  <si>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</si>
  <si>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</si>
  <si>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</si>
  <si>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</si>
  <si>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</si>
  <si>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PROIECTE CU FINANTARE DIN FONDURI EXTERNE NERAMBURSABILE  POSTADERARE  AFERENTE PERIOADEI 2014-2020</t>
  </si>
  <si>
    <t>Proiect …..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</si>
  <si>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</si>
  <si>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</si>
  <si>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</si>
  <si>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Proiect….</t>
  </si>
  <si>
    <t>% Grad realizare executie / buget * 100</t>
  </si>
  <si>
    <t>SATU MARE</t>
  </si>
  <si>
    <t>Venituri din contributia asiguratorie pentru munca pentru somaj</t>
  </si>
  <si>
    <t>Contr.de asig.pt.somaj dat.de asigurati</t>
  </si>
  <si>
    <t>ADM PUBLICE</t>
  </si>
  <si>
    <t>Subventii primite de la bugetul asigurarilor pentru somaj</t>
  </si>
  <si>
    <t>Sume alocate din bugetul de stat pentru fondul de garantare  pentru plata creantelor salariale</t>
  </si>
  <si>
    <t>Sume primite de la UE/alti donatori in contul platilor efectuate si prefinnantari aferente cadrului financiar 2014-2020</t>
  </si>
  <si>
    <t>Fondul Social European(FSE)</t>
  </si>
  <si>
    <t>Sume primite in contul platilor efectuate in anul curent</t>
  </si>
  <si>
    <t>Sume primite in contul platilor efectuate in anii anteriori</t>
  </si>
  <si>
    <t xml:space="preserve">                                                                                             Director executiv                                                                   Director executiv adjunct</t>
  </si>
  <si>
    <t xml:space="preserve">Sef serviciu buget </t>
  </si>
  <si>
    <t>Intocmit,</t>
  </si>
  <si>
    <t xml:space="preserve">                                                                                                                 Dersidan Simona Valerica                                                    Marusca Septimiu Marcel</t>
  </si>
  <si>
    <t>Tinca Raluca Daniela</t>
  </si>
  <si>
    <t>Candra Kreiger Judit</t>
  </si>
  <si>
    <t xml:space="preserve"> Sume aferente persoanelor cu handicap neincadrate</t>
  </si>
  <si>
    <t>Plati pt.stimularea somerilor care se angajeaza inainte de expirarea perioadei de somaj. Art.72</t>
  </si>
  <si>
    <t>Prima art 73^1 alin 2</t>
  </si>
  <si>
    <t>Nr….…..……/SAB/……………..………</t>
  </si>
  <si>
    <t>Contul de executie al bugetului asigurarilor pentru somaj, la data de: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</si>
</sst>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</font>
    <font>
      <b/>
      <sz val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  <font>
      <b/>
      <sz val="14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" fontId="8" fillId="0" borderId="0" applyFill="0" applyBorder="0"/>
    <xf numFmtId="0" fontId="21" fillId="0" borderId="0"/>
    <xf numFmtId="4" fontId="8" fillId="0" borderId="0"/>
    <xf numFmtId="4" fontId="8" fillId="0" borderId="0"/>
    <xf numFmtId="0" fontId="8" fillId="0" borderId="0"/>
    <xf numFmtId="0" fontId="8" fillId="0" borderId="0"/>
    <xf numFmtId="4" fontId="8" fillId="0" borderId="0"/>
    <xf numFmtId="4" fontId="8" fillId="0" borderId="0" applyFill="0" applyBorder="0"/>
    <xf numFmtId="4" fontId="8" fillId="0" borderId="0"/>
    <xf numFmtId="0" fontId="1" fillId="0" borderId="0"/>
    <xf numFmtId="4" fontId="8" fillId="0" borderId="0"/>
    <xf numFmtId="0" fontId="8" fillId="0" borderId="0"/>
    <xf numFmtId="0" fontId="8" fillId="0" borderId="0"/>
    <xf numFmtId="4" fontId="8" fillId="0" borderId="0"/>
    <xf numFmtId="0" fontId="1" fillId="0" borderId="0"/>
    <xf numFmtId="0" fontId="8" fillId="0" borderId="0"/>
    <xf numFmtId="4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" fillId="0" borderId="0" applyFill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</cellStyleXfs>
  <cellXfs count="317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4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/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4" fontId="9" fillId="0" borderId="17" xfId="1" applyNumberFormat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 wrapText="1"/>
    </xf>
    <xf numFmtId="3" fontId="7" fillId="0" borderId="25" xfId="1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7" xfId="1" applyFont="1" applyBorder="1" applyAlignment="1">
      <alignment horizontal="center" vertical="center" wrapText="1"/>
    </xf>
    <xf numFmtId="4" fontId="7" fillId="0" borderId="28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3" fontId="8" fillId="0" borderId="0" xfId="1" applyNumberFormat="1" applyFont="1" applyAlignment="1">
      <alignment vertical="top"/>
    </xf>
    <xf numFmtId="4" fontId="9" fillId="0" borderId="39" xfId="1" applyNumberFormat="1" applyFont="1" applyBorder="1" applyAlignment="1">
      <alignment horizontal="right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3" fontId="9" fillId="0" borderId="41" xfId="1" applyNumberFormat="1" applyFont="1" applyBorder="1" applyAlignment="1">
      <alignment horizontal="left" vertical="center"/>
    </xf>
    <xf numFmtId="4" fontId="9" fillId="0" borderId="48" xfId="1" applyNumberFormat="1" applyFont="1" applyBorder="1" applyAlignment="1">
      <alignment horizontal="right" vertical="center"/>
    </xf>
    <xf numFmtId="49" fontId="12" fillId="0" borderId="41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left" vertical="center" wrapText="1"/>
    </xf>
    <xf numFmtId="3" fontId="14" fillId="0" borderId="0" xfId="1" applyNumberFormat="1" applyFont="1" applyAlignment="1">
      <alignment vertical="top"/>
    </xf>
    <xf numFmtId="0" fontId="14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/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3" fontId="7" fillId="0" borderId="41" xfId="1" applyNumberFormat="1" applyFont="1" applyBorder="1" applyAlignment="1">
      <alignment horizontal="left" vertical="center" wrapText="1"/>
    </xf>
    <xf numFmtId="3" fontId="7" fillId="0" borderId="45" xfId="1" applyNumberFormat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49" fontId="6" fillId="0" borderId="41" xfId="1" applyNumberFormat="1" applyFont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42" xfId="1" applyFont="1" applyFill="1" applyBorder="1" applyAlignment="1">
      <alignment horizontal="left" vertical="center" wrapText="1"/>
    </xf>
    <xf numFmtId="0" fontId="6" fillId="5" borderId="40" xfId="1" applyFont="1" applyFill="1" applyBorder="1" applyAlignment="1">
      <alignment horizontal="center" vertical="center"/>
    </xf>
    <xf numFmtId="0" fontId="6" fillId="5" borderId="41" xfId="1" applyFont="1" applyFill="1" applyBorder="1" applyAlignment="1">
      <alignment horizontal="center" vertical="center"/>
    </xf>
    <xf numFmtId="0" fontId="6" fillId="5" borderId="42" xfId="1" applyFont="1" applyFill="1" applyBorder="1" applyAlignment="1">
      <alignment horizontal="left" vertical="center"/>
    </xf>
    <xf numFmtId="0" fontId="13" fillId="3" borderId="42" xfId="1" applyFont="1" applyFill="1" applyBorder="1" applyAlignment="1">
      <alignment horizontal="left" vertical="center" wrapText="1"/>
    </xf>
    <xf numFmtId="3" fontId="7" fillId="0" borderId="0" xfId="1" applyNumberFormat="1" applyFont="1" applyAlignment="1">
      <alignment vertical="top"/>
    </xf>
    <xf numFmtId="3" fontId="9" fillId="0" borderId="41" xfId="1" applyNumberFormat="1" applyFont="1" applyBorder="1" applyAlignment="1">
      <alignment horizontal="left" vertical="center" wrapText="1"/>
    </xf>
    <xf numFmtId="4" fontId="9" fillId="0" borderId="41" xfId="1" applyNumberFormat="1" applyFont="1" applyBorder="1" applyAlignment="1">
      <alignment horizontal="left" vertical="center" wrapText="1"/>
    </xf>
    <xf numFmtId="4" fontId="9" fillId="0" borderId="46" xfId="1" applyNumberFormat="1" applyFont="1" applyBorder="1" applyAlignment="1">
      <alignment horizontal="right" vertical="center"/>
    </xf>
    <xf numFmtId="4" fontId="13" fillId="4" borderId="42" xfId="1" applyNumberFormat="1" applyFont="1" applyFill="1" applyBorder="1" applyAlignment="1">
      <alignment horizontal="left" vertical="center"/>
    </xf>
    <xf numFmtId="0" fontId="12" fillId="0" borderId="41" xfId="1" quotePrefix="1" applyFont="1" applyBorder="1" applyAlignment="1">
      <alignment horizontal="center" vertical="center"/>
    </xf>
    <xf numFmtId="0" fontId="10" fillId="0" borderId="41" xfId="1" quotePrefix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left" vertical="center" wrapText="1"/>
    </xf>
    <xf numFmtId="0" fontId="12" fillId="6" borderId="40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 wrapText="1"/>
    </xf>
    <xf numFmtId="4" fontId="9" fillId="0" borderId="44" xfId="1" applyNumberFormat="1" applyFont="1" applyBorder="1" applyAlignment="1">
      <alignment horizontal="left" vertical="center" wrapText="1"/>
    </xf>
    <xf numFmtId="3" fontId="9" fillId="0" borderId="46" xfId="1" applyNumberFormat="1" applyFont="1" applyBorder="1" applyAlignment="1">
      <alignment horizontal="left" vertical="center" wrapText="1"/>
    </xf>
    <xf numFmtId="3" fontId="7" fillId="0" borderId="47" xfId="1" applyNumberFormat="1" applyFont="1" applyBorder="1" applyAlignment="1">
      <alignment horizontal="left" vertical="center" wrapText="1"/>
    </xf>
    <xf numFmtId="3" fontId="7" fillId="0" borderId="46" xfId="1" applyNumberFormat="1" applyFont="1" applyBorder="1" applyAlignment="1">
      <alignment horizontal="left" vertical="center"/>
    </xf>
    <xf numFmtId="0" fontId="16" fillId="0" borderId="40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left" vertical="center" wrapText="1"/>
    </xf>
    <xf numFmtId="3" fontId="17" fillId="0" borderId="47" xfId="1" applyNumberFormat="1" applyFont="1" applyBorder="1" applyAlignment="1">
      <alignment horizontal="left" vertical="center" wrapText="1"/>
    </xf>
    <xf numFmtId="4" fontId="18" fillId="0" borderId="44" xfId="1" applyNumberFormat="1" applyFont="1" applyBorder="1" applyAlignment="1">
      <alignment horizontal="left" vertical="center" wrapText="1"/>
    </xf>
    <xf numFmtId="3" fontId="17" fillId="0" borderId="41" xfId="1" applyNumberFormat="1" applyFont="1" applyBorder="1" applyAlignment="1">
      <alignment horizontal="left" vertical="center" wrapText="1"/>
    </xf>
    <xf numFmtId="3" fontId="19" fillId="0" borderId="0" xfId="1" applyNumberFormat="1" applyFont="1" applyAlignment="1">
      <alignment vertical="top"/>
    </xf>
    <xf numFmtId="0" fontId="19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17" fillId="0" borderId="0" xfId="1" applyFont="1"/>
    <xf numFmtId="0" fontId="6" fillId="0" borderId="41" xfId="1" quotePrefix="1" applyFont="1" applyBorder="1" applyAlignment="1">
      <alignment horizontal="center" vertical="center"/>
    </xf>
    <xf numFmtId="0" fontId="6" fillId="0" borderId="42" xfId="2" applyFont="1" applyBorder="1" applyAlignment="1">
      <alignment horizontal="left" vertical="center" wrapText="1"/>
    </xf>
    <xf numFmtId="0" fontId="6" fillId="6" borderId="40" xfId="1" applyFont="1" applyFill="1" applyBorder="1" applyAlignment="1">
      <alignment horizontal="center" vertical="center"/>
    </xf>
    <xf numFmtId="0" fontId="6" fillId="6" borderId="41" xfId="1" applyFont="1" applyFill="1" applyBorder="1" applyAlignment="1">
      <alignment horizontal="center" vertical="center"/>
    </xf>
    <xf numFmtId="0" fontId="6" fillId="6" borderId="42" xfId="1" applyFont="1" applyFill="1" applyBorder="1" applyAlignment="1">
      <alignment horizontal="left" vertical="center" wrapText="1"/>
    </xf>
    <xf numFmtId="3" fontId="9" fillId="0" borderId="45" xfId="1" applyNumberFormat="1" applyFont="1" applyBorder="1" applyAlignment="1">
      <alignment horizontal="left" vertical="center" wrapText="1"/>
    </xf>
    <xf numFmtId="3" fontId="9" fillId="0" borderId="0" xfId="1" applyNumberFormat="1" applyFont="1" applyAlignment="1">
      <alignment vertical="top"/>
    </xf>
    <xf numFmtId="3" fontId="7" fillId="0" borderId="46" xfId="1" applyNumberFormat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left" vertical="center" wrapText="1"/>
    </xf>
    <xf numFmtId="3" fontId="8" fillId="2" borderId="0" xfId="1" applyNumberFormat="1" applyFont="1" applyFill="1" applyAlignment="1">
      <alignment vertical="top"/>
    </xf>
    <xf numFmtId="0" fontId="8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/>
    <xf numFmtId="3" fontId="17" fillId="0" borderId="46" xfId="1" applyNumberFormat="1" applyFont="1" applyBorder="1" applyAlignment="1">
      <alignment horizontal="left" vertical="center"/>
    </xf>
    <xf numFmtId="0" fontId="6" fillId="0" borderId="42" xfId="1" quotePrefix="1" applyFont="1" applyBorder="1" applyAlignment="1">
      <alignment horizontal="left" vertical="center" wrapText="1"/>
    </xf>
    <xf numFmtId="3" fontId="9" fillId="0" borderId="43" xfId="1" applyNumberFormat="1" applyFont="1" applyBorder="1" applyAlignment="1">
      <alignment horizontal="left" vertical="center" wrapText="1"/>
    </xf>
    <xf numFmtId="0" fontId="6" fillId="0" borderId="58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1" fillId="0" borderId="42" xfId="2" applyFont="1" applyBorder="1" applyAlignment="1">
      <alignment horizontal="left" vertical="center" wrapText="1"/>
    </xf>
    <xf numFmtId="3" fontId="9" fillId="0" borderId="40" xfId="1" applyNumberFormat="1" applyFont="1" applyBorder="1" applyAlignment="1">
      <alignment horizontal="left" vertical="center" wrapText="1"/>
    </xf>
    <xf numFmtId="3" fontId="9" fillId="0" borderId="46" xfId="1" applyNumberFormat="1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 wrapText="1"/>
    </xf>
    <xf numFmtId="3" fontId="9" fillId="0" borderId="42" xfId="1" applyNumberFormat="1" applyFont="1" applyBorder="1" applyAlignment="1">
      <alignment horizontal="left" vertical="center" wrapText="1"/>
    </xf>
    <xf numFmtId="3" fontId="9" fillId="0" borderId="48" xfId="1" applyNumberFormat="1" applyFont="1" applyBorder="1" applyAlignment="1">
      <alignment horizontal="left" vertical="center" wrapText="1"/>
    </xf>
    <xf numFmtId="3" fontId="7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horizontal="left" vertical="center"/>
    </xf>
    <xf numFmtId="3" fontId="7" fillId="0" borderId="0" xfId="1" applyNumberFormat="1" applyFont="1" applyAlignment="1">
      <alignment horizontal="left" vertical="center"/>
    </xf>
    <xf numFmtId="3" fontId="7" fillId="0" borderId="0" xfId="1" applyNumberFormat="1" applyFont="1"/>
    <xf numFmtId="0" fontId="9" fillId="0" borderId="1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3" fontId="9" fillId="4" borderId="2" xfId="1" applyNumberFormat="1" applyFont="1" applyFill="1" applyBorder="1" applyAlignment="1">
      <alignment horizontal="left" vertical="center" wrapText="1"/>
    </xf>
    <xf numFmtId="4" fontId="9" fillId="4" borderId="2" xfId="1" applyNumberFormat="1" applyFont="1" applyFill="1" applyBorder="1" applyAlignment="1">
      <alignment horizontal="left" vertical="center" wrapText="1"/>
    </xf>
    <xf numFmtId="4" fontId="9" fillId="4" borderId="56" xfId="1" applyNumberFormat="1" applyFont="1" applyFill="1" applyBorder="1" applyAlignment="1">
      <alignment horizontal="right" vertical="center"/>
    </xf>
    <xf numFmtId="3" fontId="7" fillId="5" borderId="49" xfId="1" applyNumberFormat="1" applyFont="1" applyFill="1" applyBorder="1" applyAlignment="1">
      <alignment horizontal="left" vertical="center"/>
    </xf>
    <xf numFmtId="3" fontId="7" fillId="5" borderId="50" xfId="1" applyNumberFormat="1" applyFont="1" applyFill="1" applyBorder="1" applyAlignment="1">
      <alignment horizontal="center" vertical="center"/>
    </xf>
    <xf numFmtId="3" fontId="7" fillId="5" borderId="50" xfId="1" applyNumberFormat="1" applyFont="1" applyFill="1" applyBorder="1" applyAlignment="1">
      <alignment horizontal="left" vertical="center"/>
    </xf>
    <xf numFmtId="4" fontId="7" fillId="5" borderId="51" xfId="1" applyNumberFormat="1" applyFont="1" applyFill="1" applyBorder="1" applyAlignment="1">
      <alignment horizontal="left" vertical="center"/>
    </xf>
    <xf numFmtId="3" fontId="7" fillId="5" borderId="52" xfId="1" applyNumberFormat="1" applyFont="1" applyFill="1" applyBorder="1" applyAlignment="1">
      <alignment horizontal="left" vertical="center"/>
    </xf>
    <xf numFmtId="3" fontId="7" fillId="5" borderId="53" xfId="1" applyNumberFormat="1" applyFont="1" applyFill="1" applyBorder="1" applyAlignment="1">
      <alignment horizontal="left" vertical="center"/>
    </xf>
    <xf numFmtId="3" fontId="7" fillId="5" borderId="54" xfId="1" applyNumberFormat="1" applyFont="1" applyFill="1" applyBorder="1" applyAlignment="1">
      <alignment horizontal="right" vertical="center"/>
    </xf>
    <xf numFmtId="4" fontId="7" fillId="5" borderId="55" xfId="1" applyNumberFormat="1" applyFont="1" applyFill="1" applyBorder="1" applyAlignment="1">
      <alignment horizontal="right" vertical="center"/>
    </xf>
    <xf numFmtId="3" fontId="9" fillId="6" borderId="13" xfId="1" applyNumberFormat="1" applyFont="1" applyFill="1" applyBorder="1" applyAlignment="1">
      <alignment horizontal="left" vertical="center" wrapText="1"/>
    </xf>
    <xf numFmtId="4" fontId="9" fillId="6" borderId="13" xfId="1" applyNumberFormat="1" applyFont="1" applyFill="1" applyBorder="1" applyAlignment="1">
      <alignment horizontal="left" vertical="center" wrapText="1"/>
    </xf>
    <xf numFmtId="4" fontId="9" fillId="6" borderId="57" xfId="1" applyNumberFormat="1" applyFont="1" applyFill="1" applyBorder="1" applyAlignment="1">
      <alignment horizontal="right" vertical="center"/>
    </xf>
    <xf numFmtId="3" fontId="9" fillId="4" borderId="38" xfId="1" applyNumberFormat="1" applyFont="1" applyFill="1" applyBorder="1" applyAlignment="1">
      <alignment horizontal="left" vertical="center" wrapText="1"/>
    </xf>
    <xf numFmtId="4" fontId="9" fillId="4" borderId="36" xfId="1" applyNumberFormat="1" applyFont="1" applyFill="1" applyBorder="1" applyAlignment="1">
      <alignment horizontal="left" vertical="center" wrapText="1"/>
    </xf>
    <xf numFmtId="3" fontId="9" fillId="4" borderId="37" xfId="1" applyNumberFormat="1" applyFont="1" applyFill="1" applyBorder="1" applyAlignment="1">
      <alignment horizontal="left" vertical="center" wrapText="1"/>
    </xf>
    <xf numFmtId="4" fontId="9" fillId="4" borderId="39" xfId="1" applyNumberFormat="1" applyFont="1" applyFill="1" applyBorder="1" applyAlignment="1">
      <alignment horizontal="right" vertical="center"/>
    </xf>
    <xf numFmtId="3" fontId="7" fillId="6" borderId="47" xfId="1" applyNumberFormat="1" applyFont="1" applyFill="1" applyBorder="1" applyAlignment="1">
      <alignment horizontal="left" vertical="center" wrapText="1"/>
    </xf>
    <xf numFmtId="4" fontId="9" fillId="6" borderId="44" xfId="1" applyNumberFormat="1" applyFont="1" applyFill="1" applyBorder="1" applyAlignment="1">
      <alignment horizontal="left" vertical="center" wrapText="1"/>
    </xf>
    <xf numFmtId="3" fontId="7" fillId="6" borderId="45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/>
    </xf>
    <xf numFmtId="4" fontId="9" fillId="6" borderId="48" xfId="1" applyNumberFormat="1" applyFont="1" applyFill="1" applyBorder="1" applyAlignment="1">
      <alignment horizontal="right" vertical="center"/>
    </xf>
    <xf numFmtId="3" fontId="9" fillId="4" borderId="47" xfId="1" applyNumberFormat="1" applyFont="1" applyFill="1" applyBorder="1" applyAlignment="1">
      <alignment horizontal="left" vertical="center" wrapText="1"/>
    </xf>
    <xf numFmtId="4" fontId="9" fillId="4" borderId="44" xfId="1" applyNumberFormat="1" applyFont="1" applyFill="1" applyBorder="1" applyAlignment="1">
      <alignment horizontal="left" vertical="center" wrapText="1"/>
    </xf>
    <xf numFmtId="3" fontId="9" fillId="4" borderId="46" xfId="1" applyNumberFormat="1" applyFont="1" applyFill="1" applyBorder="1" applyAlignment="1">
      <alignment horizontal="left" vertical="center" wrapText="1"/>
    </xf>
    <xf numFmtId="4" fontId="9" fillId="4" borderId="48" xfId="1" applyNumberFormat="1" applyFont="1" applyFill="1" applyBorder="1" applyAlignment="1">
      <alignment horizontal="right" vertical="center"/>
    </xf>
    <xf numFmtId="3" fontId="9" fillId="4" borderId="43" xfId="1" applyNumberFormat="1" applyFont="1" applyFill="1" applyBorder="1" applyAlignment="1">
      <alignment horizontal="left" vertical="center" wrapText="1"/>
    </xf>
    <xf numFmtId="3" fontId="9" fillId="6" borderId="43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 wrapText="1"/>
    </xf>
    <xf numFmtId="3" fontId="9" fillId="4" borderId="41" xfId="1" applyNumberFormat="1" applyFont="1" applyFill="1" applyBorder="1" applyAlignment="1">
      <alignment horizontal="left" vertical="center"/>
    </xf>
    <xf numFmtId="4" fontId="9" fillId="4" borderId="41" xfId="1" applyNumberFormat="1" applyFont="1" applyFill="1" applyBorder="1" applyAlignment="1">
      <alignment horizontal="left" vertical="center" wrapText="1"/>
    </xf>
    <xf numFmtId="4" fontId="9" fillId="4" borderId="46" xfId="1" applyNumberFormat="1" applyFont="1" applyFill="1" applyBorder="1" applyAlignment="1">
      <alignment horizontal="right" vertical="center"/>
    </xf>
    <xf numFmtId="2" fontId="12" fillId="0" borderId="42" xfId="0" applyNumberFormat="1" applyFont="1" applyBorder="1" applyAlignment="1">
      <alignment horizontal="left" vertical="center" wrapText="1"/>
    </xf>
    <xf numFmtId="0" fontId="12" fillId="0" borderId="3" xfId="40" applyFont="1" applyBorder="1" applyAlignment="1">
      <alignment horizontal="left" vertical="center" wrapText="1"/>
    </xf>
    <xf numFmtId="4" fontId="13" fillId="2" borderId="60" xfId="40" applyNumberFormat="1" applyFont="1" applyFill="1" applyBorder="1" applyAlignment="1">
      <alignment horizontal="right" vertical="center" wrapText="1"/>
    </xf>
    <xf numFmtId="4" fontId="13" fillId="2" borderId="11" xfId="40" applyNumberFormat="1" applyFont="1" applyFill="1" applyBorder="1" applyAlignment="1">
      <alignment horizontal="right" vertical="center" wrapText="1"/>
    </xf>
    <xf numFmtId="49" fontId="6" fillId="0" borderId="41" xfId="40" applyNumberFormat="1" applyFont="1" applyBorder="1" applyAlignment="1">
      <alignment horizontal="center" vertical="center"/>
    </xf>
    <xf numFmtId="0" fontId="6" fillId="0" borderId="41" xfId="40" applyFont="1" applyBorder="1" applyAlignment="1">
      <alignment horizontal="center" vertical="center"/>
    </xf>
    <xf numFmtId="49" fontId="6" fillId="0" borderId="13" xfId="40" applyNumberFormat="1" applyFont="1" applyBorder="1" applyAlignment="1">
      <alignment horizontal="center" vertical="center"/>
    </xf>
    <xf numFmtId="0" fontId="6" fillId="0" borderId="13" xfId="40" applyFont="1" applyBorder="1" applyAlignment="1">
      <alignment horizontal="center" vertical="center"/>
    </xf>
    <xf numFmtId="0" fontId="6" fillId="0" borderId="42" xfId="40" applyFont="1" applyBorder="1" applyAlignment="1">
      <alignment horizontal="left" vertical="center" wrapText="1"/>
    </xf>
    <xf numFmtId="0" fontId="6" fillId="0" borderId="14" xfId="40" applyFont="1" applyBorder="1" applyAlignment="1">
      <alignment horizontal="left" vertical="center" wrapText="1"/>
    </xf>
    <xf numFmtId="0" fontId="6" fillId="0" borderId="7" xfId="40" applyFont="1" applyBorder="1" applyAlignment="1">
      <alignment horizontal="center" vertical="center"/>
    </xf>
    <xf numFmtId="0" fontId="6" fillId="0" borderId="8" xfId="40" applyFont="1" applyBorder="1" applyAlignment="1">
      <alignment horizontal="center" vertical="center"/>
    </xf>
    <xf numFmtId="49" fontId="12" fillId="0" borderId="8" xfId="40" applyNumberFormat="1" applyFont="1" applyBorder="1" applyAlignment="1">
      <alignment horizontal="center" vertical="center"/>
    </xf>
    <xf numFmtId="0" fontId="12" fillId="0" borderId="29" xfId="40" applyFont="1" applyBorder="1" applyAlignment="1">
      <alignment horizontal="left" vertical="center" wrapText="1"/>
    </xf>
    <xf numFmtId="0" fontId="12" fillId="0" borderId="30" xfId="40" applyFont="1" applyBorder="1" applyAlignment="1">
      <alignment horizontal="center" vertical="center" wrapText="1"/>
    </xf>
    <xf numFmtId="4" fontId="13" fillId="2" borderId="65" xfId="40" applyNumberFormat="1" applyFont="1" applyFill="1" applyBorder="1" applyAlignment="1">
      <alignment horizontal="right" vertical="center" wrapText="1"/>
    </xf>
    <xf numFmtId="4" fontId="13" fillId="2" borderId="6" xfId="40" applyNumberFormat="1" applyFont="1" applyFill="1" applyBorder="1" applyAlignment="1">
      <alignment horizontal="right" vertical="center" wrapText="1"/>
    </xf>
    <xf numFmtId="0" fontId="13" fillId="0" borderId="5" xfId="40" applyFont="1" applyBorder="1" applyAlignment="1">
      <alignment horizontal="center" vertical="center" wrapText="1"/>
    </xf>
    <xf numFmtId="3" fontId="23" fillId="0" borderId="8" xfId="40" applyNumberFormat="1" applyFont="1" applyBorder="1" applyAlignment="1">
      <alignment horizontal="center" vertical="center" wrapText="1"/>
    </xf>
    <xf numFmtId="0" fontId="6" fillId="0" borderId="1" xfId="40" applyFont="1" applyBorder="1" applyAlignment="1">
      <alignment horizontal="center" vertical="center"/>
    </xf>
    <xf numFmtId="0" fontId="6" fillId="0" borderId="2" xfId="40" applyFont="1" applyBorder="1" applyAlignment="1">
      <alignment horizontal="center" vertical="center"/>
    </xf>
    <xf numFmtId="49" fontId="12" fillId="0" borderId="2" xfId="40" applyNumberFormat="1" applyFont="1" applyBorder="1" applyAlignment="1">
      <alignment horizontal="center" vertical="center"/>
    </xf>
    <xf numFmtId="0" fontId="12" fillId="0" borderId="59" xfId="40" applyFont="1" applyBorder="1" applyAlignment="1">
      <alignment horizontal="center" vertical="center" wrapText="1"/>
    </xf>
    <xf numFmtId="0" fontId="12" fillId="0" borderId="2" xfId="40" applyFont="1" applyBorder="1" applyAlignment="1">
      <alignment horizontal="center" vertical="center" wrapText="1"/>
    </xf>
    <xf numFmtId="0" fontId="13" fillId="0" borderId="61" xfId="40" applyFont="1" applyBorder="1" applyAlignment="1">
      <alignment horizontal="center" vertical="center" wrapText="1"/>
    </xf>
    <xf numFmtId="3" fontId="23" fillId="0" borderId="2" xfId="40" applyNumberFormat="1" applyFont="1" applyBorder="1" applyAlignment="1">
      <alignment horizontal="center" vertical="center" wrapText="1"/>
    </xf>
    <xf numFmtId="0" fontId="6" fillId="0" borderId="40" xfId="40" applyFont="1" applyBorder="1" applyAlignment="1">
      <alignment horizontal="center" vertical="center"/>
    </xf>
    <xf numFmtId="0" fontId="6" fillId="0" borderId="43" xfId="40" applyFont="1" applyBorder="1" applyAlignment="1">
      <alignment horizontal="center" vertical="center" wrapText="1"/>
    </xf>
    <xf numFmtId="0" fontId="6" fillId="0" borderId="41" xfId="40" applyFont="1" applyBorder="1" applyAlignment="1">
      <alignment horizontal="center" vertical="center" wrapText="1"/>
    </xf>
    <xf numFmtId="3" fontId="23" fillId="0" borderId="41" xfId="40" applyNumberFormat="1" applyFont="1" applyBorder="1" applyAlignment="1">
      <alignment horizontal="center" vertical="center" wrapText="1"/>
    </xf>
    <xf numFmtId="4" fontId="23" fillId="2" borderId="44" xfId="40" applyNumberFormat="1" applyFont="1" applyFill="1" applyBorder="1" applyAlignment="1">
      <alignment horizontal="right" vertical="center" wrapText="1"/>
    </xf>
    <xf numFmtId="4" fontId="23" fillId="2" borderId="48" xfId="40" applyNumberFormat="1" applyFont="1" applyFill="1" applyBorder="1" applyAlignment="1">
      <alignment horizontal="right" vertical="center" wrapText="1"/>
    </xf>
    <xf numFmtId="0" fontId="23" fillId="0" borderId="45" xfId="40" applyFont="1" applyBorder="1" applyAlignment="1">
      <alignment horizontal="center" vertical="center" wrapText="1"/>
    </xf>
    <xf numFmtId="0" fontId="6" fillId="0" borderId="12" xfId="40" applyFont="1" applyBorder="1" applyAlignment="1">
      <alignment horizontal="center" vertical="center" wrapText="1"/>
    </xf>
    <xf numFmtId="0" fontId="6" fillId="0" borderId="13" xfId="40" applyFont="1" applyBorder="1" applyAlignment="1">
      <alignment horizontal="center" vertical="center" wrapText="1"/>
    </xf>
    <xf numFmtId="49" fontId="6" fillId="0" borderId="13" xfId="40" applyNumberFormat="1" applyFont="1" applyBorder="1" applyAlignment="1">
      <alignment horizontal="center" vertical="center" wrapText="1"/>
    </xf>
    <xf numFmtId="0" fontId="6" fillId="0" borderId="62" xfId="40" applyFont="1" applyBorder="1" applyAlignment="1">
      <alignment horizontal="center" vertical="center" wrapText="1"/>
    </xf>
    <xf numFmtId="3" fontId="23" fillId="0" borderId="13" xfId="40" applyNumberFormat="1" applyFont="1" applyBorder="1" applyAlignment="1">
      <alignment horizontal="center" vertical="center" wrapText="1"/>
    </xf>
    <xf numFmtId="4" fontId="23" fillId="2" borderId="63" xfId="40" applyNumberFormat="1" applyFont="1" applyFill="1" applyBorder="1" applyAlignment="1">
      <alignment horizontal="right" vertical="center" wrapText="1"/>
    </xf>
    <xf numFmtId="4" fontId="23" fillId="2" borderId="20" xfId="40" applyNumberFormat="1" applyFont="1" applyFill="1" applyBorder="1" applyAlignment="1">
      <alignment horizontal="right" vertical="center" wrapText="1"/>
    </xf>
    <xf numFmtId="0" fontId="23" fillId="0" borderId="64" xfId="40" applyFont="1" applyBorder="1" applyAlignment="1">
      <alignment horizontal="center" vertical="center" wrapText="1"/>
    </xf>
    <xf numFmtId="49" fontId="6" fillId="0" borderId="2" xfId="40" applyNumberFormat="1" applyFont="1" applyBorder="1" applyAlignment="1">
      <alignment horizontal="center" vertical="center"/>
    </xf>
    <xf numFmtId="0" fontId="6" fillId="0" borderId="12" xfId="40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67" xfId="1" applyFont="1" applyBorder="1" applyAlignment="1">
      <alignment horizontal="left" vertical="center" wrapText="1"/>
    </xf>
    <xf numFmtId="3" fontId="9" fillId="0" borderId="54" xfId="1" applyNumberFormat="1" applyFont="1" applyBorder="1" applyAlignment="1">
      <alignment horizontal="left" vertical="center" wrapText="1"/>
    </xf>
    <xf numFmtId="3" fontId="9" fillId="0" borderId="49" xfId="1" applyNumberFormat="1" applyFont="1" applyBorder="1" applyAlignment="1">
      <alignment horizontal="left" vertical="center" wrapText="1"/>
    </xf>
    <xf numFmtId="3" fontId="9" fillId="0" borderId="53" xfId="1" applyNumberFormat="1" applyFont="1" applyBorder="1" applyAlignment="1">
      <alignment horizontal="left" vertical="center" wrapText="1"/>
    </xf>
    <xf numFmtId="4" fontId="9" fillId="0" borderId="55" xfId="1" applyNumberFormat="1" applyFont="1" applyBorder="1" applyAlignment="1">
      <alignment horizontal="right" vertical="center"/>
    </xf>
    <xf numFmtId="4" fontId="9" fillId="0" borderId="20" xfId="1" applyNumberFormat="1" applyFont="1" applyBorder="1" applyAlignment="1">
      <alignment horizontal="right" vertical="center"/>
    </xf>
    <xf numFmtId="4" fontId="9" fillId="0" borderId="31" xfId="1" applyNumberFormat="1" applyFont="1" applyBorder="1" applyAlignment="1">
      <alignment horizontal="right" vertical="center"/>
    </xf>
    <xf numFmtId="4" fontId="9" fillId="0" borderId="10" xfId="1" applyNumberFormat="1" applyFont="1" applyBorder="1" applyAlignment="1">
      <alignment horizontal="right" vertical="center"/>
    </xf>
    <xf numFmtId="4" fontId="9" fillId="0" borderId="47" xfId="1" applyNumberFormat="1" applyFont="1" applyBorder="1" applyAlignment="1">
      <alignment horizontal="right" vertical="center"/>
    </xf>
    <xf numFmtId="4" fontId="9" fillId="0" borderId="19" xfId="1" applyNumberFormat="1" applyFont="1" applyBorder="1" applyAlignment="1">
      <alignment horizontal="right" vertical="center"/>
    </xf>
    <xf numFmtId="3" fontId="9" fillId="0" borderId="68" xfId="1" applyNumberFormat="1" applyFont="1" applyBorder="1" applyAlignment="1">
      <alignment horizontal="left" vertical="center" wrapText="1"/>
    </xf>
    <xf numFmtId="3" fontId="23" fillId="0" borderId="9" xfId="40" applyNumberFormat="1" applyFont="1" applyBorder="1" applyAlignment="1">
      <alignment horizontal="center" vertical="center" wrapText="1"/>
    </xf>
    <xf numFmtId="3" fontId="23" fillId="0" borderId="56" xfId="40" applyNumberFormat="1" applyFont="1" applyBorder="1" applyAlignment="1">
      <alignment horizontal="center" vertical="center" wrapText="1"/>
    </xf>
    <xf numFmtId="3" fontId="23" fillId="0" borderId="46" xfId="40" applyNumberFormat="1" applyFont="1" applyBorder="1" applyAlignment="1">
      <alignment horizontal="center" vertical="center" wrapText="1"/>
    </xf>
    <xf numFmtId="3" fontId="23" fillId="0" borderId="57" xfId="40" applyNumberFormat="1" applyFont="1" applyBorder="1" applyAlignment="1">
      <alignment horizontal="center" vertical="center" wrapText="1"/>
    </xf>
    <xf numFmtId="3" fontId="9" fillId="0" borderId="19" xfId="1" applyNumberFormat="1" applyFont="1" applyBorder="1" applyAlignment="1">
      <alignment horizontal="left" vertical="center" wrapText="1"/>
    </xf>
    <xf numFmtId="0" fontId="12" fillId="3" borderId="7" xfId="40" applyFont="1" applyFill="1" applyBorder="1" applyAlignment="1">
      <alignment horizontal="center" vertical="center"/>
    </xf>
    <xf numFmtId="0" fontId="12" fillId="3" borderId="8" xfId="40" applyFont="1" applyFill="1" applyBorder="1" applyAlignment="1">
      <alignment horizontal="center" vertical="center"/>
    </xf>
    <xf numFmtId="0" fontId="13" fillId="3" borderId="29" xfId="40" applyFont="1" applyFill="1" applyBorder="1" applyAlignment="1">
      <alignment horizontal="left" vertical="center" wrapText="1"/>
    </xf>
    <xf numFmtId="3" fontId="26" fillId="3" borderId="30" xfId="40" quotePrefix="1" applyNumberFormat="1" applyFont="1" applyFill="1" applyBorder="1" applyAlignment="1">
      <alignment horizontal="center" vertical="center"/>
    </xf>
    <xf numFmtId="4" fontId="26" fillId="3" borderId="29" xfId="40" quotePrefix="1" applyNumberFormat="1" applyFont="1" applyFill="1" applyBorder="1" applyAlignment="1">
      <alignment horizontal="center" vertical="center"/>
    </xf>
    <xf numFmtId="3" fontId="3" fillId="4" borderId="4" xfId="40" applyNumberFormat="1" applyFont="1" applyFill="1" applyBorder="1" applyAlignment="1">
      <alignment horizontal="center" vertical="center"/>
    </xf>
    <xf numFmtId="3" fontId="3" fillId="4" borderId="8" xfId="40" applyNumberFormat="1" applyFont="1" applyFill="1" applyBorder="1" applyAlignment="1">
      <alignment horizontal="center" vertical="center"/>
    </xf>
    <xf numFmtId="3" fontId="3" fillId="3" borderId="9" xfId="40" applyNumberFormat="1" applyFont="1" applyFill="1" applyBorder="1" applyAlignment="1">
      <alignment horizontal="center" vertical="center"/>
    </xf>
    <xf numFmtId="3" fontId="3" fillId="3" borderId="6" xfId="40" applyNumberFormat="1" applyFont="1" applyFill="1" applyBorder="1" applyAlignment="1">
      <alignment horizontal="right" vertical="center"/>
    </xf>
    <xf numFmtId="4" fontId="3" fillId="3" borderId="6" xfId="40" applyNumberFormat="1" applyFont="1" applyFill="1" applyBorder="1" applyAlignment="1">
      <alignment horizontal="right" vertical="center"/>
    </xf>
    <xf numFmtId="3" fontId="24" fillId="2" borderId="0" xfId="40" applyNumberFormat="1" applyFont="1" applyFill="1" applyAlignment="1">
      <alignment vertical="center"/>
    </xf>
    <xf numFmtId="3" fontId="27" fillId="2" borderId="0" xfId="40" applyNumberFormat="1" applyFont="1" applyFill="1" applyAlignment="1">
      <alignment vertical="top"/>
    </xf>
    <xf numFmtId="3" fontId="8" fillId="2" borderId="0" xfId="40" applyNumberFormat="1" applyFont="1" applyFill="1" applyAlignment="1">
      <alignment vertical="top"/>
    </xf>
    <xf numFmtId="3" fontId="8" fillId="0" borderId="0" xfId="40" applyNumberFormat="1" applyFont="1" applyAlignment="1">
      <alignment vertical="top"/>
    </xf>
    <xf numFmtId="0" fontId="8" fillId="0" borderId="0" xfId="40" applyFont="1" applyAlignment="1">
      <alignment vertical="top"/>
    </xf>
    <xf numFmtId="0" fontId="7" fillId="0" borderId="0" xfId="40" applyAlignment="1">
      <alignment vertical="top"/>
    </xf>
    <xf numFmtId="0" fontId="7" fillId="0" borderId="0" xfId="40"/>
    <xf numFmtId="0" fontId="12" fillId="0" borderId="32" xfId="40" applyFont="1" applyBorder="1" applyAlignment="1">
      <alignment horizontal="center" vertical="center"/>
    </xf>
    <xf numFmtId="0" fontId="12" fillId="0" borderId="33" xfId="40" applyFont="1" applyBorder="1" applyAlignment="1">
      <alignment horizontal="center" vertical="center"/>
    </xf>
    <xf numFmtId="4" fontId="12" fillId="0" borderId="34" xfId="40" applyNumberFormat="1" applyFont="1" applyBorder="1" applyAlignment="1">
      <alignment horizontal="left" vertical="center"/>
    </xf>
    <xf numFmtId="3" fontId="26" fillId="2" borderId="35" xfId="40" quotePrefix="1" applyNumberFormat="1" applyFont="1" applyFill="1" applyBorder="1" applyAlignment="1">
      <alignment horizontal="center" vertical="center"/>
    </xf>
    <xf numFmtId="3" fontId="26" fillId="2" borderId="33" xfId="40" quotePrefix="1" applyNumberFormat="1" applyFont="1" applyFill="1" applyBorder="1" applyAlignment="1">
      <alignment horizontal="center" vertical="center"/>
    </xf>
    <xf numFmtId="4" fontId="26" fillId="2" borderId="34" xfId="40" quotePrefix="1" applyNumberFormat="1" applyFont="1" applyFill="1" applyBorder="1" applyAlignment="1">
      <alignment horizontal="center" vertical="center"/>
    </xf>
    <xf numFmtId="3" fontId="9" fillId="0" borderId="69" xfId="40" applyNumberFormat="1" applyFont="1" applyBorder="1" applyAlignment="1">
      <alignment horizontal="center" vertical="center"/>
    </xf>
    <xf numFmtId="3" fontId="9" fillId="0" borderId="33" xfId="40" applyNumberFormat="1" applyFont="1" applyBorder="1" applyAlignment="1">
      <alignment horizontal="center" vertical="center"/>
    </xf>
    <xf numFmtId="3" fontId="9" fillId="0" borderId="37" xfId="40" applyNumberFormat="1" applyFont="1" applyBorder="1" applyAlignment="1">
      <alignment horizontal="center" vertical="center"/>
    </xf>
    <xf numFmtId="3" fontId="9" fillId="2" borderId="39" xfId="40" applyNumberFormat="1" applyFont="1" applyFill="1" applyBorder="1" applyAlignment="1">
      <alignment horizontal="right" vertical="center"/>
    </xf>
    <xf numFmtId="4" fontId="9" fillId="0" borderId="39" xfId="40" applyNumberFormat="1" applyFont="1" applyBorder="1" applyAlignment="1">
      <alignment horizontal="right" vertical="center"/>
    </xf>
    <xf numFmtId="0" fontId="12" fillId="0" borderId="40" xfId="40" applyFont="1" applyBorder="1" applyAlignment="1">
      <alignment horizontal="center" vertical="center"/>
    </xf>
    <xf numFmtId="0" fontId="12" fillId="0" borderId="41" xfId="40" applyFont="1" applyBorder="1" applyAlignment="1">
      <alignment horizontal="center" vertical="center"/>
    </xf>
    <xf numFmtId="4" fontId="12" fillId="0" borderId="42" xfId="40" applyNumberFormat="1" applyFont="1" applyBorder="1" applyAlignment="1">
      <alignment horizontal="left" vertical="center" wrapText="1"/>
    </xf>
    <xf numFmtId="3" fontId="26" fillId="2" borderId="43" xfId="40" quotePrefix="1" applyNumberFormat="1" applyFont="1" applyFill="1" applyBorder="1" applyAlignment="1">
      <alignment horizontal="center" vertical="center"/>
    </xf>
    <xf numFmtId="3" fontId="9" fillId="0" borderId="70" xfId="40" applyNumberFormat="1" applyFont="1" applyBorder="1" applyAlignment="1">
      <alignment horizontal="center" vertical="center"/>
    </xf>
    <xf numFmtId="3" fontId="9" fillId="0" borderId="41" xfId="40" applyNumberFormat="1" applyFont="1" applyBorder="1" applyAlignment="1">
      <alignment horizontal="center" vertical="center"/>
    </xf>
    <xf numFmtId="3" fontId="9" fillId="0" borderId="46" xfId="40" applyNumberFormat="1" applyFont="1" applyBorder="1" applyAlignment="1">
      <alignment horizontal="center" vertical="center"/>
    </xf>
    <xf numFmtId="3" fontId="9" fillId="2" borderId="48" xfId="40" applyNumberFormat="1" applyFont="1" applyFill="1" applyBorder="1" applyAlignment="1">
      <alignment horizontal="right" vertical="center"/>
    </xf>
    <xf numFmtId="4" fontId="9" fillId="0" borderId="48" xfId="40" applyNumberFormat="1" applyFont="1" applyBorder="1" applyAlignment="1">
      <alignment horizontal="right" vertical="center"/>
    </xf>
    <xf numFmtId="49" fontId="12" fillId="0" borderId="41" xfId="40" applyNumberFormat="1" applyFont="1" applyBorder="1" applyAlignment="1">
      <alignment horizontal="center" vertical="center"/>
    </xf>
    <xf numFmtId="4" fontId="6" fillId="0" borderId="42" xfId="40" applyNumberFormat="1" applyFont="1" applyBorder="1" applyAlignment="1">
      <alignment horizontal="left" vertical="center" wrapText="1"/>
    </xf>
    <xf numFmtId="3" fontId="26" fillId="2" borderId="41" xfId="40" quotePrefix="1" applyNumberFormat="1" applyFont="1" applyFill="1" applyBorder="1" applyAlignment="1">
      <alignment horizontal="center" vertical="center"/>
    </xf>
    <xf numFmtId="3" fontId="7" fillId="0" borderId="70" xfId="40" applyNumberFormat="1" applyBorder="1" applyAlignment="1">
      <alignment horizontal="center" vertical="center"/>
    </xf>
    <xf numFmtId="3" fontId="7" fillId="0" borderId="41" xfId="40" applyNumberFormat="1" applyBorder="1" applyAlignment="1">
      <alignment horizontal="center" vertical="center"/>
    </xf>
    <xf numFmtId="3" fontId="7" fillId="0" borderId="46" xfId="40" applyNumberFormat="1" applyBorder="1" applyAlignment="1">
      <alignment horizontal="center" vertical="center"/>
    </xf>
    <xf numFmtId="3" fontId="7" fillId="2" borderId="48" xfId="40" applyNumberFormat="1" applyFill="1" applyBorder="1" applyAlignment="1">
      <alignment horizontal="right" vertical="center"/>
    </xf>
    <xf numFmtId="4" fontId="7" fillId="0" borderId="48" xfId="40" applyNumberFormat="1" applyBorder="1" applyAlignment="1">
      <alignment horizontal="right" vertical="center"/>
    </xf>
    <xf numFmtId="4" fontId="12" fillId="0" borderId="42" xfId="40" applyNumberFormat="1" applyFont="1" applyBorder="1" applyAlignment="1">
      <alignment horizontal="left" vertical="center"/>
    </xf>
    <xf numFmtId="3" fontId="25" fillId="2" borderId="0" xfId="40" applyNumberFormat="1" applyFont="1" applyFill="1" applyAlignment="1">
      <alignment vertical="center"/>
    </xf>
    <xf numFmtId="3" fontId="28" fillId="2" borderId="0" xfId="40" applyNumberFormat="1" applyFont="1" applyFill="1" applyAlignment="1">
      <alignment vertical="top"/>
    </xf>
    <xf numFmtId="3" fontId="14" fillId="2" borderId="0" xfId="40" applyNumberFormat="1" applyFont="1" applyFill="1" applyAlignment="1">
      <alignment vertical="top"/>
    </xf>
    <xf numFmtId="3" fontId="14" fillId="0" borderId="0" xfId="40" applyNumberFormat="1" applyFont="1" applyAlignment="1">
      <alignment vertical="top"/>
    </xf>
    <xf numFmtId="0" fontId="14" fillId="0" borderId="0" xfId="40" applyFont="1" applyAlignment="1">
      <alignment vertical="top"/>
    </xf>
    <xf numFmtId="0" fontId="9" fillId="0" borderId="0" xfId="40" applyFont="1" applyAlignment="1">
      <alignment vertical="top"/>
    </xf>
    <xf numFmtId="0" fontId="9" fillId="0" borderId="0" xfId="40" applyFont="1"/>
    <xf numFmtId="3" fontId="7" fillId="0" borderId="70" xfId="40" applyNumberFormat="1" applyBorder="1" applyAlignment="1">
      <alignment horizontal="center" vertical="center" wrapText="1"/>
    </xf>
    <xf numFmtId="3" fontId="7" fillId="0" borderId="41" xfId="40" applyNumberFormat="1" applyBorder="1" applyAlignment="1">
      <alignment horizontal="center" vertical="center" wrapText="1"/>
    </xf>
    <xf numFmtId="0" fontId="12" fillId="0" borderId="42" xfId="40" applyFont="1" applyBorder="1" applyAlignment="1">
      <alignment horizontal="left" vertical="center" wrapText="1"/>
    </xf>
    <xf numFmtId="4" fontId="6" fillId="0" borderId="42" xfId="40" applyNumberFormat="1" applyFont="1" applyBorder="1" applyAlignment="1">
      <alignment horizontal="left" vertical="center"/>
    </xf>
    <xf numFmtId="3" fontId="29" fillId="2" borderId="43" xfId="40" quotePrefix="1" applyNumberFormat="1" applyFont="1" applyFill="1" applyBorder="1" applyAlignment="1">
      <alignment horizontal="center" vertical="center"/>
    </xf>
    <xf numFmtId="0" fontId="12" fillId="4" borderId="40" xfId="40" applyFont="1" applyFill="1" applyBorder="1" applyAlignment="1">
      <alignment horizontal="center" vertical="center"/>
    </xf>
    <xf numFmtId="0" fontId="12" fillId="4" borderId="41" xfId="40" applyFont="1" applyFill="1" applyBorder="1" applyAlignment="1">
      <alignment horizontal="center" vertical="center"/>
    </xf>
    <xf numFmtId="0" fontId="12" fillId="4" borderId="42" xfId="40" applyFont="1" applyFill="1" applyBorder="1" applyAlignment="1">
      <alignment horizontal="left" vertical="center" wrapText="1"/>
    </xf>
    <xf numFmtId="3" fontId="26" fillId="3" borderId="43" xfId="40" quotePrefix="1" applyNumberFormat="1" applyFont="1" applyFill="1" applyBorder="1" applyAlignment="1">
      <alignment horizontal="center" vertical="center"/>
    </xf>
    <xf numFmtId="3" fontId="26" fillId="4" borderId="33" xfId="40" quotePrefix="1" applyNumberFormat="1" applyFont="1" applyFill="1" applyBorder="1" applyAlignment="1">
      <alignment horizontal="center" vertical="center"/>
    </xf>
    <xf numFmtId="4" fontId="26" fillId="4" borderId="34" xfId="40" quotePrefix="1" applyNumberFormat="1" applyFont="1" applyFill="1" applyBorder="1" applyAlignment="1">
      <alignment horizontal="center" vertical="center"/>
    </xf>
    <xf numFmtId="3" fontId="9" fillId="4" borderId="70" xfId="40" applyNumberFormat="1" applyFont="1" applyFill="1" applyBorder="1" applyAlignment="1">
      <alignment horizontal="center" vertical="center"/>
    </xf>
    <xf numFmtId="3" fontId="9" fillId="4" borderId="41" xfId="40" applyNumberFormat="1" applyFont="1" applyFill="1" applyBorder="1" applyAlignment="1">
      <alignment horizontal="center" vertical="center"/>
    </xf>
    <xf numFmtId="3" fontId="9" fillId="4" borderId="46" xfId="40" applyNumberFormat="1" applyFont="1" applyFill="1" applyBorder="1" applyAlignment="1">
      <alignment horizontal="center" vertical="center"/>
    </xf>
    <xf numFmtId="3" fontId="9" fillId="4" borderId="48" xfId="40" applyNumberFormat="1" applyFont="1" applyFill="1" applyBorder="1" applyAlignment="1">
      <alignment horizontal="right" vertical="center"/>
    </xf>
    <xf numFmtId="4" fontId="9" fillId="4" borderId="48" xfId="40" applyNumberFormat="1" applyFont="1" applyFill="1" applyBorder="1" applyAlignment="1">
      <alignment horizontal="right" vertical="center"/>
    </xf>
    <xf numFmtId="0" fontId="12" fillId="0" borderId="42" xfId="40" applyFont="1" applyBorder="1" applyAlignment="1">
      <alignment horizontal="left" vertical="center"/>
    </xf>
    <xf numFmtId="0" fontId="6" fillId="0" borderId="42" xfId="40" applyFont="1" applyBorder="1" applyAlignment="1">
      <alignment horizontal="left" vertical="center"/>
    </xf>
    <xf numFmtId="0" fontId="6" fillId="0" borderId="42" xfId="1" applyFont="1" applyBorder="1" applyAlignment="1">
      <alignment vertical="center" wrapText="1"/>
    </xf>
    <xf numFmtId="3" fontId="24" fillId="0" borderId="47" xfId="1" applyNumberFormat="1" applyFont="1" applyBorder="1" applyAlignment="1">
      <alignment horizontal="left" vertical="center" wrapText="1"/>
    </xf>
    <xf numFmtId="3" fontId="25" fillId="0" borderId="47" xfId="1" applyNumberFormat="1" applyFont="1" applyBorder="1" applyAlignment="1">
      <alignment horizontal="left" vertical="center" wrapText="1"/>
    </xf>
    <xf numFmtId="3" fontId="25" fillId="0" borderId="43" xfId="1" applyNumberFormat="1" applyFont="1" applyBorder="1" applyAlignment="1">
      <alignment horizontal="left" vertical="center" wrapText="1"/>
    </xf>
    <xf numFmtId="0" fontId="30" fillId="0" borderId="0" xfId="0" applyFont="1"/>
    <xf numFmtId="0" fontId="9" fillId="0" borderId="0" xfId="1" applyFont="1" applyAlignment="1">
      <alignment horizontal="left" vertical="center"/>
    </xf>
    <xf numFmtId="3" fontId="9" fillId="0" borderId="71" xfId="1" applyNumberFormat="1" applyFont="1" applyBorder="1" applyAlignment="1">
      <alignment horizontal="left" vertical="center" wrapText="1"/>
    </xf>
    <xf numFmtId="3" fontId="9" fillId="0" borderId="58" xfId="1" applyNumberFormat="1" applyFont="1" applyBorder="1" applyAlignment="1">
      <alignment horizontal="left" vertical="center" wrapText="1"/>
    </xf>
    <xf numFmtId="3" fontId="7" fillId="0" borderId="50" xfId="1" applyNumberFormat="1" applyFont="1" applyBorder="1" applyAlignment="1">
      <alignment horizontal="left" vertical="center" wrapText="1"/>
    </xf>
    <xf numFmtId="3" fontId="7" fillId="0" borderId="38" xfId="1" applyNumberFormat="1" applyFont="1" applyBorder="1" applyAlignment="1">
      <alignment horizontal="left" vertical="center" wrapText="1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" fontId="9" fillId="0" borderId="20" xfId="1" applyNumberFormat="1" applyFont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</cellXfs>
  <cellStyles count="108">
    <cellStyle name="Comma [0] 2" xfId="3" xr:uid="{00000000-0005-0000-0000-000000000000}"/>
    <cellStyle name="Comma 10" xfId="4" xr:uid="{00000000-0005-0000-0000-000001000000}"/>
    <cellStyle name="Comma 10 2" xfId="5" xr:uid="{00000000-0005-0000-0000-000002000000}"/>
    <cellStyle name="Comma 11" xfId="6" xr:uid="{00000000-0005-0000-0000-000003000000}"/>
    <cellStyle name="Comma 12" xfId="7" xr:uid="{00000000-0005-0000-0000-000004000000}"/>
    <cellStyle name="Comma 13" xfId="8" xr:uid="{00000000-0005-0000-0000-000005000000}"/>
    <cellStyle name="Comma 14" xfId="9" xr:uid="{00000000-0005-0000-0000-000006000000}"/>
    <cellStyle name="Comma 15" xfId="10" xr:uid="{00000000-0005-0000-0000-000007000000}"/>
    <cellStyle name="Comma 16" xfId="11" xr:uid="{00000000-0005-0000-0000-000008000000}"/>
    <cellStyle name="Comma 17" xfId="12" xr:uid="{00000000-0005-0000-0000-000009000000}"/>
    <cellStyle name="Comma 18" xfId="13" xr:uid="{00000000-0005-0000-0000-00000A000000}"/>
    <cellStyle name="Comma 19" xfId="14" xr:uid="{00000000-0005-0000-0000-00000B000000}"/>
    <cellStyle name="Comma 2" xfId="15" xr:uid="{00000000-0005-0000-0000-00000C000000}"/>
    <cellStyle name="Comma 2 2" xfId="16" xr:uid="{00000000-0005-0000-0000-00000D000000}"/>
    <cellStyle name="Comma 2 3" xfId="17" xr:uid="{00000000-0005-0000-0000-00000E000000}"/>
    <cellStyle name="Comma 2 4" xfId="18" xr:uid="{00000000-0005-0000-0000-00000F000000}"/>
    <cellStyle name="Comma 2 5" xfId="19" xr:uid="{00000000-0005-0000-0000-000010000000}"/>
    <cellStyle name="Comma 20" xfId="20" xr:uid="{00000000-0005-0000-0000-000011000000}"/>
    <cellStyle name="Comma 3" xfId="21" xr:uid="{00000000-0005-0000-0000-000012000000}"/>
    <cellStyle name="Comma 4" xfId="22" xr:uid="{00000000-0005-0000-0000-000013000000}"/>
    <cellStyle name="Comma 5" xfId="23" xr:uid="{00000000-0005-0000-0000-000014000000}"/>
    <cellStyle name="Comma 6" xfId="24" xr:uid="{00000000-0005-0000-0000-000015000000}"/>
    <cellStyle name="Comma 7" xfId="25" xr:uid="{00000000-0005-0000-0000-000016000000}"/>
    <cellStyle name="Comma 8" xfId="26" xr:uid="{00000000-0005-0000-0000-000017000000}"/>
    <cellStyle name="Comma 9" xfId="27" xr:uid="{00000000-0005-0000-0000-000018000000}"/>
    <cellStyle name="Hyperlink 2" xfId="28" xr:uid="{00000000-0005-0000-0000-000019000000}"/>
    <cellStyle name="Normal" xfId="0" builtinId="0"/>
    <cellStyle name="Normal 10" xfId="29" xr:uid="{00000000-0005-0000-0000-00001B000000}"/>
    <cellStyle name="Normal 11" xfId="30" xr:uid="{00000000-0005-0000-0000-00001C000000}"/>
    <cellStyle name="Normal 12" xfId="31" xr:uid="{00000000-0005-0000-0000-00001D000000}"/>
    <cellStyle name="Normal 13" xfId="32" xr:uid="{00000000-0005-0000-0000-00001E000000}"/>
    <cellStyle name="Normal 14" xfId="33" xr:uid="{00000000-0005-0000-0000-00001F000000}"/>
    <cellStyle name="Normal 15" xfId="34" xr:uid="{00000000-0005-0000-0000-000020000000}"/>
    <cellStyle name="Normal 16" xfId="35" xr:uid="{00000000-0005-0000-0000-000021000000}"/>
    <cellStyle name="Normal 17" xfId="36" xr:uid="{00000000-0005-0000-0000-000022000000}"/>
    <cellStyle name="Normal 18" xfId="37" xr:uid="{00000000-0005-0000-0000-000023000000}"/>
    <cellStyle name="Normal 19" xfId="38" xr:uid="{00000000-0005-0000-0000-000024000000}"/>
    <cellStyle name="Normal 2" xfId="1" xr:uid="{00000000-0005-0000-0000-000025000000}"/>
    <cellStyle name="Normal 2 2" xfId="39" xr:uid="{00000000-0005-0000-0000-000026000000}"/>
    <cellStyle name="Normal 2 2 2" xfId="40" xr:uid="{00000000-0005-0000-0000-000027000000}"/>
    <cellStyle name="Normal 2 2 2 2" xfId="41" xr:uid="{00000000-0005-0000-0000-000028000000}"/>
    <cellStyle name="Normal 2 3" xfId="2" xr:uid="{00000000-0005-0000-0000-000029000000}"/>
    <cellStyle name="Normal 20" xfId="42" xr:uid="{00000000-0005-0000-0000-00002A000000}"/>
    <cellStyle name="Normal 21" xfId="43" xr:uid="{00000000-0005-0000-0000-00002B000000}"/>
    <cellStyle name="Normal 22" xfId="44" xr:uid="{00000000-0005-0000-0000-00002C000000}"/>
    <cellStyle name="Normal 23" xfId="45" xr:uid="{00000000-0005-0000-0000-00002D000000}"/>
    <cellStyle name="Normal 24" xfId="46" xr:uid="{00000000-0005-0000-0000-00002E000000}"/>
    <cellStyle name="Normal 25" xfId="47" xr:uid="{00000000-0005-0000-0000-00002F000000}"/>
    <cellStyle name="Normal 26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3" xfId="52" xr:uid="{00000000-0005-0000-0000-000034000000}"/>
    <cellStyle name="Normal 3 3 2" xfId="53" xr:uid="{00000000-0005-0000-0000-000035000000}"/>
    <cellStyle name="Normal 3 4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2 3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5 2 2" xfId="62" xr:uid="{00000000-0005-0000-0000-00003E000000}"/>
    <cellStyle name="Normal 5 3" xfId="63" xr:uid="{00000000-0005-0000-0000-00003F000000}"/>
    <cellStyle name="Normal 5 4" xfId="64" xr:uid="{00000000-0005-0000-0000-000040000000}"/>
    <cellStyle name="Normal 6" xfId="65" xr:uid="{00000000-0005-0000-0000-000041000000}"/>
    <cellStyle name="Normal 6 2" xfId="66" xr:uid="{00000000-0005-0000-0000-000042000000}"/>
    <cellStyle name="Normal 6 3" xfId="67" xr:uid="{00000000-0005-0000-0000-000043000000}"/>
    <cellStyle name="Normal 7" xfId="68" xr:uid="{00000000-0005-0000-0000-000044000000}"/>
    <cellStyle name="Normal 7 2" xfId="69" xr:uid="{00000000-0005-0000-0000-000045000000}"/>
    <cellStyle name="Normal 7 2 2" xfId="70" xr:uid="{00000000-0005-0000-0000-000046000000}"/>
    <cellStyle name="Normal 7 2 2 2" xfId="71" xr:uid="{00000000-0005-0000-0000-000047000000}"/>
    <cellStyle name="Normal 7 2 2 2 2" xfId="72" xr:uid="{00000000-0005-0000-0000-000048000000}"/>
    <cellStyle name="Normal 7 2 2 2 2 2" xfId="73" xr:uid="{00000000-0005-0000-0000-000049000000}"/>
    <cellStyle name="Normal 7 2 2 2 3" xfId="74" xr:uid="{00000000-0005-0000-0000-00004A000000}"/>
    <cellStyle name="Normal 7 2 2 3" xfId="75" xr:uid="{00000000-0005-0000-0000-00004B000000}"/>
    <cellStyle name="Normal 7 2 2 3 2" xfId="76" xr:uid="{00000000-0005-0000-0000-00004C000000}"/>
    <cellStyle name="Normal 7 2 2 4" xfId="77" xr:uid="{00000000-0005-0000-0000-00004D000000}"/>
    <cellStyle name="Normal 7 2 3" xfId="78" xr:uid="{00000000-0005-0000-0000-00004E000000}"/>
    <cellStyle name="Normal 7 2 3 2" xfId="79" xr:uid="{00000000-0005-0000-0000-00004F000000}"/>
    <cellStyle name="Normal 7 2 3 2 2" xfId="80" xr:uid="{00000000-0005-0000-0000-000050000000}"/>
    <cellStyle name="Normal 7 2 3 3" xfId="81" xr:uid="{00000000-0005-0000-0000-000051000000}"/>
    <cellStyle name="Normal 7 2 4" xfId="82" xr:uid="{00000000-0005-0000-0000-000052000000}"/>
    <cellStyle name="Normal 7 2 4 2" xfId="83" xr:uid="{00000000-0005-0000-0000-000053000000}"/>
    <cellStyle name="Normal 7 2 5" xfId="84" xr:uid="{00000000-0005-0000-0000-000054000000}"/>
    <cellStyle name="Normal 7 3" xfId="85" xr:uid="{00000000-0005-0000-0000-000055000000}"/>
    <cellStyle name="Normal 7 3 2" xfId="86" xr:uid="{00000000-0005-0000-0000-000056000000}"/>
    <cellStyle name="Normal 7 3 2 2" xfId="87" xr:uid="{00000000-0005-0000-0000-000057000000}"/>
    <cellStyle name="Normal 7 3 2 2 2" xfId="88" xr:uid="{00000000-0005-0000-0000-000058000000}"/>
    <cellStyle name="Normal 7 3 2 3" xfId="89" xr:uid="{00000000-0005-0000-0000-000059000000}"/>
    <cellStyle name="Normal 7 3 3" xfId="90" xr:uid="{00000000-0005-0000-0000-00005A000000}"/>
    <cellStyle name="Normal 7 3 3 2" xfId="91" xr:uid="{00000000-0005-0000-0000-00005B000000}"/>
    <cellStyle name="Normal 7 3 4" xfId="92" xr:uid="{00000000-0005-0000-0000-00005C000000}"/>
    <cellStyle name="Normal 7 4" xfId="93" xr:uid="{00000000-0005-0000-0000-00005D000000}"/>
    <cellStyle name="Normal 7 4 2" xfId="94" xr:uid="{00000000-0005-0000-0000-00005E000000}"/>
    <cellStyle name="Normal 7 4 2 2" xfId="95" xr:uid="{00000000-0005-0000-0000-00005F000000}"/>
    <cellStyle name="Normal 7 4 3" xfId="96" xr:uid="{00000000-0005-0000-0000-000060000000}"/>
    <cellStyle name="Normal 7 5" xfId="97" xr:uid="{00000000-0005-0000-0000-000061000000}"/>
    <cellStyle name="Normal 7 6" xfId="98" xr:uid="{00000000-0005-0000-0000-000062000000}"/>
    <cellStyle name="Normal 7 6 2" xfId="99" xr:uid="{00000000-0005-0000-0000-000063000000}"/>
    <cellStyle name="Normal 7 7" xfId="100" xr:uid="{00000000-0005-0000-0000-000064000000}"/>
    <cellStyle name="Normal 8" xfId="101" xr:uid="{00000000-0005-0000-0000-000065000000}"/>
    <cellStyle name="Normal 8 2" xfId="102" xr:uid="{00000000-0005-0000-0000-000066000000}"/>
    <cellStyle name="Normal 8 2 2" xfId="103" xr:uid="{00000000-0005-0000-0000-000067000000}"/>
    <cellStyle name="Normal 8 2 2 2" xfId="104" xr:uid="{00000000-0005-0000-0000-000068000000}"/>
    <cellStyle name="Normal 8 2 3" xfId="105" xr:uid="{00000000-0005-0000-0000-000069000000}"/>
    <cellStyle name="Normal 8 3" xfId="106" xr:uid="{00000000-0005-0000-0000-00006A000000}"/>
    <cellStyle name="Normal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EY897"/>
  <sheetViews>
    <sheetView tabSelected="1" zoomScale="80" zoomScaleNormal="80" workbookViewId="0">
      <selection activeCell="O22" sqref="O22"/>
    </sheetView>
  </sheetViews>
  <sheetFormatPr defaultColWidth="10.625" defaultRowHeight="16.5" x14ac:dyDescent="0.2"/>
  <cols>
    <col min="1" max="1" width="5" style="2" customWidth="1"/>
    <col min="2" max="2" width="6.25" style="2" bestFit="1" customWidth="1"/>
    <col min="3" max="3" width="3.875" style="2" bestFit="1" customWidth="1"/>
    <col min="4" max="4" width="8.375" style="2" customWidth="1"/>
    <col min="5" max="5" width="3.125" style="2" bestFit="1" customWidth="1"/>
    <col min="6" max="6" width="3.75" style="2" bestFit="1" customWidth="1"/>
    <col min="7" max="7" width="50" style="4" customWidth="1"/>
    <col min="8" max="8" width="14.125" style="5" customWidth="1"/>
    <col min="9" max="9" width="14.125" style="6" customWidth="1"/>
    <col min="10" max="10" width="14.125" style="5" customWidth="1"/>
    <col min="11" max="11" width="11.125" style="7" customWidth="1"/>
    <col min="12" max="12" width="12.875" style="5" customWidth="1"/>
    <col min="13" max="15" width="14.125" style="5" customWidth="1"/>
    <col min="16" max="16" width="16.25" style="8" customWidth="1"/>
    <col min="17" max="17" width="16.25" style="9" customWidth="1"/>
    <col min="18" max="16384" width="10.625" style="12"/>
  </cols>
  <sheetData>
    <row r="2" spans="1:155" ht="18.75" x14ac:dyDescent="0.3">
      <c r="O2" s="287"/>
    </row>
    <row r="4" spans="1:155" ht="18" x14ac:dyDescent="0.2">
      <c r="A4" s="1" t="s">
        <v>0</v>
      </c>
      <c r="C4" s="3"/>
      <c r="D4" s="306" t="s">
        <v>419</v>
      </c>
      <c r="E4" s="306"/>
      <c r="F4" s="306"/>
      <c r="O4" s="288" t="s">
        <v>438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5" ht="18.75" thickBot="1" x14ac:dyDescent="0.25">
      <c r="A5" s="3"/>
      <c r="B5" s="3"/>
      <c r="C5" s="3"/>
      <c r="D5" s="3"/>
      <c r="E5" s="3"/>
      <c r="F5" s="3"/>
      <c r="G5" s="306" t="s">
        <v>439</v>
      </c>
      <c r="H5" s="306"/>
      <c r="I5" s="306"/>
      <c r="J5" s="306"/>
      <c r="K5" s="306"/>
      <c r="L5" s="306"/>
      <c r="M5" s="307"/>
      <c r="N5" s="306"/>
      <c r="O5" s="113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</row>
    <row r="6" spans="1:155" thickBot="1" x14ac:dyDescent="0.25">
      <c r="A6" s="308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2" t="s">
        <v>7</v>
      </c>
      <c r="H6" s="314" t="s">
        <v>8</v>
      </c>
      <c r="I6" s="315"/>
      <c r="J6" s="315"/>
      <c r="K6" s="316"/>
      <c r="L6" s="297" t="s">
        <v>9</v>
      </c>
      <c r="M6" s="298"/>
      <c r="N6" s="298"/>
      <c r="O6" s="299"/>
      <c r="P6" s="300" t="s">
        <v>10</v>
      </c>
      <c r="Q6" s="302" t="s">
        <v>418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</row>
    <row r="7" spans="1:155" s="19" customFormat="1" ht="91.15" customHeight="1" thickBot="1" x14ac:dyDescent="0.3">
      <c r="A7" s="309"/>
      <c r="B7" s="311"/>
      <c r="C7" s="311"/>
      <c r="D7" s="311"/>
      <c r="E7" s="311"/>
      <c r="F7" s="311"/>
      <c r="G7" s="313"/>
      <c r="H7" s="13" t="s">
        <v>11</v>
      </c>
      <c r="I7" s="14" t="s">
        <v>12</v>
      </c>
      <c r="J7" s="15" t="s">
        <v>13</v>
      </c>
      <c r="K7" s="16" t="s">
        <v>14</v>
      </c>
      <c r="L7" s="17" t="s">
        <v>15</v>
      </c>
      <c r="M7" s="15" t="s">
        <v>16</v>
      </c>
      <c r="N7" s="15" t="s">
        <v>17</v>
      </c>
      <c r="O7" s="116" t="s">
        <v>18</v>
      </c>
      <c r="P7" s="301"/>
      <c r="Q7" s="303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</row>
    <row r="8" spans="1:155" ht="15.75" thickBot="1" x14ac:dyDescent="0.25">
      <c r="A8" s="20"/>
      <c r="B8" s="21"/>
      <c r="C8" s="21"/>
      <c r="D8" s="21"/>
      <c r="E8" s="21"/>
      <c r="F8" s="21"/>
      <c r="G8" s="22">
        <v>1</v>
      </c>
      <c r="H8" s="23">
        <v>2</v>
      </c>
      <c r="I8" s="24">
        <v>3</v>
      </c>
      <c r="J8" s="25">
        <v>4</v>
      </c>
      <c r="K8" s="26" t="s">
        <v>19</v>
      </c>
      <c r="L8" s="27">
        <v>6</v>
      </c>
      <c r="M8" s="25">
        <v>7</v>
      </c>
      <c r="N8" s="25">
        <v>8</v>
      </c>
      <c r="O8" s="117" t="s">
        <v>20</v>
      </c>
      <c r="P8" s="28" t="s">
        <v>21</v>
      </c>
      <c r="Q8" s="29" t="s">
        <v>22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</row>
    <row r="9" spans="1:155" s="228" customFormat="1" ht="18.75" thickBot="1" x14ac:dyDescent="0.25">
      <c r="A9" s="212" t="s">
        <v>23</v>
      </c>
      <c r="B9" s="213" t="s">
        <v>24</v>
      </c>
      <c r="C9" s="213"/>
      <c r="D9" s="213"/>
      <c r="E9" s="213"/>
      <c r="F9" s="213"/>
      <c r="G9" s="214" t="s">
        <v>25</v>
      </c>
      <c r="H9" s="215">
        <f>H10</f>
        <v>33005000</v>
      </c>
      <c r="I9" s="215">
        <f t="shared" ref="I9:J9" si="0">I10</f>
        <v>33005000</v>
      </c>
      <c r="J9" s="215">
        <f t="shared" si="0"/>
        <v>0</v>
      </c>
      <c r="K9" s="216"/>
      <c r="L9" s="217">
        <f>L10</f>
        <v>33005000</v>
      </c>
      <c r="M9" s="218">
        <f>+M10+M44</f>
        <v>17439831.300000001</v>
      </c>
      <c r="N9" s="218">
        <f>+N10+N44</f>
        <v>1756740.5899999999</v>
      </c>
      <c r="O9" s="219">
        <f>+O10+O37+O44</f>
        <v>19196571.890000001</v>
      </c>
      <c r="P9" s="220">
        <f>+P10+P37</f>
        <v>13808428.109999999</v>
      </c>
      <c r="Q9" s="221">
        <f>ROUND(O9/L9*100,2)</f>
        <v>58.16</v>
      </c>
      <c r="R9" s="222"/>
      <c r="S9" s="223" t="e">
        <f>O9-R9=#REF!</f>
        <v>#REF!</v>
      </c>
      <c r="T9" s="224"/>
      <c r="U9" s="224"/>
      <c r="V9" s="224"/>
      <c r="W9" s="224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</row>
    <row r="10" spans="1:155" s="228" customFormat="1" ht="18" x14ac:dyDescent="0.2">
      <c r="A10" s="229" t="s">
        <v>26</v>
      </c>
      <c r="B10" s="230"/>
      <c r="C10" s="230"/>
      <c r="D10" s="230"/>
      <c r="E10" s="230"/>
      <c r="F10" s="230"/>
      <c r="G10" s="231" t="s">
        <v>27</v>
      </c>
      <c r="H10" s="232">
        <f>+H11+H13+H26+H44+H52</f>
        <v>33005000</v>
      </c>
      <c r="I10" s="232">
        <f>+I11+I13+I26+I44+I52</f>
        <v>33005000</v>
      </c>
      <c r="J10" s="233">
        <f>H10-I10</f>
        <v>0</v>
      </c>
      <c r="K10" s="234">
        <f t="shared" ref="K10:K53" si="1">ROUND(I10/H10*100,2)</f>
        <v>100</v>
      </c>
      <c r="L10" s="235">
        <f>+L11+L13+L26+L44+L52</f>
        <v>33005000</v>
      </c>
      <c r="M10" s="236">
        <f>+M11+M13+M26+M44+M52</f>
        <v>17439831.300000001</v>
      </c>
      <c r="N10" s="236">
        <f>+N11+N13+N26+N44+N52</f>
        <v>1756740.5899999999</v>
      </c>
      <c r="O10" s="237">
        <f>+O13+O26+O11</f>
        <v>19196571.890000001</v>
      </c>
      <c r="P10" s="238">
        <f>+P13+P26+P11</f>
        <v>13808428.109999999</v>
      </c>
      <c r="Q10" s="239">
        <f>ROUND(O10/L10*100,2)</f>
        <v>58.16</v>
      </c>
      <c r="R10" s="222"/>
      <c r="S10" s="223"/>
      <c r="T10" s="224"/>
      <c r="U10" s="224"/>
      <c r="V10" s="224"/>
      <c r="W10" s="224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</row>
    <row r="11" spans="1:155" s="228" customFormat="1" ht="33" x14ac:dyDescent="0.2">
      <c r="A11" s="240">
        <v>1604</v>
      </c>
      <c r="B11" s="241"/>
      <c r="C11" s="241"/>
      <c r="D11" s="241"/>
      <c r="E11" s="241"/>
      <c r="F11" s="241"/>
      <c r="G11" s="242" t="s">
        <v>28</v>
      </c>
      <c r="H11" s="243">
        <f t="shared" ref="H11:I11" si="2">H12</f>
        <v>0</v>
      </c>
      <c r="I11" s="243">
        <f t="shared" si="2"/>
        <v>0</v>
      </c>
      <c r="J11" s="233">
        <f t="shared" ref="J11:J53" si="3">H11-I11</f>
        <v>0</v>
      </c>
      <c r="K11" s="234" t="e">
        <f t="shared" si="1"/>
        <v>#DIV/0!</v>
      </c>
      <c r="L11" s="244">
        <f t="shared" ref="L11:O11" si="4">L12</f>
        <v>0</v>
      </c>
      <c r="M11" s="245">
        <f t="shared" si="4"/>
        <v>0</v>
      </c>
      <c r="N11" s="245">
        <f t="shared" si="4"/>
        <v>0</v>
      </c>
      <c r="O11" s="246">
        <f t="shared" si="4"/>
        <v>0</v>
      </c>
      <c r="P11" s="247">
        <f>P12</f>
        <v>0</v>
      </c>
      <c r="Q11" s="248"/>
      <c r="R11" s="222"/>
      <c r="S11" s="223"/>
      <c r="T11" s="224"/>
      <c r="U11" s="224"/>
      <c r="V11" s="224"/>
      <c r="W11" s="224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</row>
    <row r="12" spans="1:155" s="228" customFormat="1" ht="18" x14ac:dyDescent="0.2">
      <c r="A12" s="240"/>
      <c r="B12" s="249" t="s">
        <v>29</v>
      </c>
      <c r="C12" s="241"/>
      <c r="D12" s="241"/>
      <c r="E12" s="241"/>
      <c r="F12" s="241"/>
      <c r="G12" s="250" t="s">
        <v>30</v>
      </c>
      <c r="H12" s="243">
        <v>0</v>
      </c>
      <c r="I12" s="251">
        <v>0</v>
      </c>
      <c r="J12" s="233">
        <f t="shared" si="3"/>
        <v>0</v>
      </c>
      <c r="K12" s="234" t="e">
        <f t="shared" si="1"/>
        <v>#DIV/0!</v>
      </c>
      <c r="L12" s="252">
        <v>0</v>
      </c>
      <c r="M12" s="253">
        <v>0</v>
      </c>
      <c r="N12" s="253">
        <v>0</v>
      </c>
      <c r="O12" s="254">
        <f>+M12+N12</f>
        <v>0</v>
      </c>
      <c r="P12" s="255">
        <f>L12-O12</f>
        <v>0</v>
      </c>
      <c r="Q12" s="256"/>
      <c r="R12" s="222"/>
      <c r="S12" s="223"/>
      <c r="T12" s="224"/>
      <c r="U12" s="224"/>
      <c r="V12" s="224"/>
      <c r="W12" s="224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</row>
    <row r="13" spans="1:155" s="228" customFormat="1" ht="18" x14ac:dyDescent="0.2">
      <c r="A13" s="240" t="s">
        <v>31</v>
      </c>
      <c r="B13" s="241"/>
      <c r="C13" s="241"/>
      <c r="D13" s="241"/>
      <c r="E13" s="241"/>
      <c r="F13" s="241"/>
      <c r="G13" s="257" t="s">
        <v>32</v>
      </c>
      <c r="H13" s="243">
        <f>+H14+H20</f>
        <v>32975000</v>
      </c>
      <c r="I13" s="243">
        <f>+I14+I20</f>
        <v>32975000</v>
      </c>
      <c r="J13" s="233">
        <f t="shared" si="3"/>
        <v>0</v>
      </c>
      <c r="K13" s="234">
        <f t="shared" si="1"/>
        <v>100</v>
      </c>
      <c r="L13" s="244">
        <f>+L14+L20</f>
        <v>32975000</v>
      </c>
      <c r="M13" s="245">
        <f>+M14+M20</f>
        <v>17425965.5</v>
      </c>
      <c r="N13" s="245">
        <f>+N14+N20</f>
        <v>1756582.67</v>
      </c>
      <c r="O13" s="246">
        <f>+O14+O20</f>
        <v>19182548.170000002</v>
      </c>
      <c r="P13" s="247">
        <f>+P14+P20</f>
        <v>13792451.83</v>
      </c>
      <c r="Q13" s="248">
        <f t="shared" ref="Q13:Q19" si="5">ROUND(O13/L13*100,2)</f>
        <v>58.17</v>
      </c>
      <c r="R13" s="222"/>
      <c r="S13" s="223"/>
      <c r="T13" s="224"/>
      <c r="U13" s="224"/>
      <c r="V13" s="224"/>
      <c r="W13" s="224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</row>
    <row r="14" spans="1:155" s="228" customFormat="1" ht="18" x14ac:dyDescent="0.2">
      <c r="A14" s="240" t="s">
        <v>33</v>
      </c>
      <c r="B14" s="241"/>
      <c r="C14" s="241"/>
      <c r="D14" s="241"/>
      <c r="E14" s="241"/>
      <c r="F14" s="241"/>
      <c r="G14" s="257" t="s">
        <v>34</v>
      </c>
      <c r="H14" s="243">
        <f>+H15+H17+H18+H19</f>
        <v>32950000</v>
      </c>
      <c r="I14" s="243">
        <f>+I15+I17+I18+I19</f>
        <v>32950000</v>
      </c>
      <c r="J14" s="233">
        <f t="shared" si="3"/>
        <v>0</v>
      </c>
      <c r="K14" s="234">
        <f t="shared" si="1"/>
        <v>100</v>
      </c>
      <c r="L14" s="244">
        <f>+L15+L17+L18+L19</f>
        <v>32950000</v>
      </c>
      <c r="M14" s="245">
        <f>+M15+M17+M18+M19</f>
        <v>17403562.5</v>
      </c>
      <c r="N14" s="245">
        <f>+N15+N17+N18+N19</f>
        <v>1756187.67</v>
      </c>
      <c r="O14" s="246">
        <f>+O15+O17+O18+O19</f>
        <v>19159750.170000002</v>
      </c>
      <c r="P14" s="247">
        <f>+P15+P17+P18+P19</f>
        <v>13790249.83</v>
      </c>
      <c r="Q14" s="248">
        <f t="shared" si="5"/>
        <v>58.15</v>
      </c>
      <c r="R14" s="222"/>
      <c r="S14" s="223"/>
      <c r="T14" s="224"/>
      <c r="U14" s="224"/>
      <c r="V14" s="224"/>
      <c r="W14" s="224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</row>
    <row r="15" spans="1:155" s="264" customFormat="1" ht="18" x14ac:dyDescent="0.25">
      <c r="A15" s="240"/>
      <c r="B15" s="241" t="s">
        <v>35</v>
      </c>
      <c r="C15" s="241"/>
      <c r="D15" s="241"/>
      <c r="E15" s="241"/>
      <c r="F15" s="241"/>
      <c r="G15" s="242" t="s">
        <v>36</v>
      </c>
      <c r="H15" s="243">
        <f t="shared" ref="H15:I15" si="6">+H16</f>
        <v>90000</v>
      </c>
      <c r="I15" s="243">
        <f t="shared" si="6"/>
        <v>90000</v>
      </c>
      <c r="J15" s="233">
        <f t="shared" si="3"/>
        <v>0</v>
      </c>
      <c r="K15" s="234">
        <f t="shared" si="1"/>
        <v>100</v>
      </c>
      <c r="L15" s="244">
        <f t="shared" ref="L15:O15" si="7">+L16</f>
        <v>90000</v>
      </c>
      <c r="M15" s="245">
        <f t="shared" si="7"/>
        <v>26273</v>
      </c>
      <c r="N15" s="245">
        <f t="shared" si="7"/>
        <v>719</v>
      </c>
      <c r="O15" s="246">
        <f t="shared" si="7"/>
        <v>26992</v>
      </c>
      <c r="P15" s="247">
        <f>+P16</f>
        <v>63008</v>
      </c>
      <c r="Q15" s="248">
        <f t="shared" si="5"/>
        <v>29.99</v>
      </c>
      <c r="R15" s="258"/>
      <c r="S15" s="259"/>
      <c r="T15" s="260"/>
      <c r="U15" s="260"/>
      <c r="V15" s="260"/>
      <c r="W15" s="260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</row>
    <row r="16" spans="1:155" s="228" customFormat="1" ht="18" x14ac:dyDescent="0.2">
      <c r="A16" s="177"/>
      <c r="B16" s="156"/>
      <c r="C16" s="156" t="s">
        <v>37</v>
      </c>
      <c r="D16" s="156"/>
      <c r="E16" s="156"/>
      <c r="F16" s="156"/>
      <c r="G16" s="250" t="s">
        <v>38</v>
      </c>
      <c r="H16" s="243">
        <v>90000</v>
      </c>
      <c r="I16" s="251">
        <v>90000</v>
      </c>
      <c r="J16" s="233">
        <f t="shared" si="3"/>
        <v>0</v>
      </c>
      <c r="K16" s="234">
        <f t="shared" si="1"/>
        <v>100</v>
      </c>
      <c r="L16" s="265">
        <v>90000</v>
      </c>
      <c r="M16" s="266">
        <v>26273</v>
      </c>
      <c r="N16" s="266">
        <v>719</v>
      </c>
      <c r="O16" s="254">
        <f>+M16+N16</f>
        <v>26992</v>
      </c>
      <c r="P16" s="255">
        <f>L16-O16</f>
        <v>63008</v>
      </c>
      <c r="Q16" s="256">
        <f t="shared" si="5"/>
        <v>29.99</v>
      </c>
      <c r="R16" s="222"/>
      <c r="S16" s="223"/>
      <c r="T16" s="224"/>
      <c r="U16" s="224"/>
      <c r="V16" s="224"/>
      <c r="W16" s="224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</row>
    <row r="17" spans="1:155" s="228" customFormat="1" ht="18" x14ac:dyDescent="0.2">
      <c r="A17" s="177"/>
      <c r="B17" s="156" t="s">
        <v>39</v>
      </c>
      <c r="C17" s="156"/>
      <c r="D17" s="156"/>
      <c r="E17" s="156"/>
      <c r="F17" s="156"/>
      <c r="G17" s="250" t="s">
        <v>40</v>
      </c>
      <c r="H17" s="243">
        <v>11000</v>
      </c>
      <c r="I17" s="251">
        <v>11000</v>
      </c>
      <c r="J17" s="233">
        <f t="shared" si="3"/>
        <v>0</v>
      </c>
      <c r="K17" s="234">
        <f t="shared" si="1"/>
        <v>100</v>
      </c>
      <c r="L17" s="265">
        <v>11000</v>
      </c>
      <c r="M17" s="266">
        <v>1665</v>
      </c>
      <c r="N17" s="266">
        <v>233</v>
      </c>
      <c r="O17" s="254">
        <f>+M17+N17</f>
        <v>1898</v>
      </c>
      <c r="P17" s="255">
        <f>L17-O17</f>
        <v>9102</v>
      </c>
      <c r="Q17" s="256">
        <f t="shared" si="5"/>
        <v>17.25</v>
      </c>
      <c r="R17" s="222"/>
      <c r="S17" s="223"/>
      <c r="T17" s="224"/>
      <c r="U17" s="224"/>
      <c r="V17" s="224"/>
      <c r="W17" s="224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</row>
    <row r="18" spans="1:155" s="228" customFormat="1" ht="18" x14ac:dyDescent="0.2">
      <c r="A18" s="177"/>
      <c r="B18" s="156">
        <v>10</v>
      </c>
      <c r="C18" s="156"/>
      <c r="D18" s="156"/>
      <c r="E18" s="156"/>
      <c r="F18" s="156"/>
      <c r="G18" s="250" t="s">
        <v>420</v>
      </c>
      <c r="H18" s="243">
        <v>30030000</v>
      </c>
      <c r="I18" s="251">
        <v>30030000</v>
      </c>
      <c r="J18" s="233">
        <f t="shared" si="3"/>
        <v>0</v>
      </c>
      <c r="K18" s="234">
        <f t="shared" si="1"/>
        <v>100</v>
      </c>
      <c r="L18" s="265">
        <v>30030000</v>
      </c>
      <c r="M18" s="266">
        <v>16363677.699999999</v>
      </c>
      <c r="N18" s="266">
        <v>1651413.69</v>
      </c>
      <c r="O18" s="254">
        <f>+M18+N18</f>
        <v>18015091.390000001</v>
      </c>
      <c r="P18" s="255">
        <f>L18-O18</f>
        <v>12014908.609999999</v>
      </c>
      <c r="Q18" s="256">
        <f t="shared" si="5"/>
        <v>59.99</v>
      </c>
      <c r="R18" s="222"/>
      <c r="S18" s="223"/>
      <c r="T18" s="224"/>
      <c r="U18" s="224"/>
      <c r="V18" s="224"/>
      <c r="W18" s="224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</row>
    <row r="19" spans="1:155" s="228" customFormat="1" ht="33" x14ac:dyDescent="0.2">
      <c r="A19" s="177"/>
      <c r="B19" s="156">
        <v>11</v>
      </c>
      <c r="C19" s="156"/>
      <c r="D19" s="156"/>
      <c r="E19" s="156"/>
      <c r="F19" s="156"/>
      <c r="G19" s="250" t="s">
        <v>41</v>
      </c>
      <c r="H19" s="243">
        <v>2819000</v>
      </c>
      <c r="I19" s="251">
        <v>2819000</v>
      </c>
      <c r="J19" s="233">
        <f t="shared" si="3"/>
        <v>0</v>
      </c>
      <c r="K19" s="234">
        <f t="shared" si="1"/>
        <v>100</v>
      </c>
      <c r="L19" s="265">
        <v>2819000</v>
      </c>
      <c r="M19" s="266">
        <v>1011946.8</v>
      </c>
      <c r="N19" s="266">
        <v>103821.98</v>
      </c>
      <c r="O19" s="254">
        <f>+M19+N19</f>
        <v>1115768.78</v>
      </c>
      <c r="P19" s="255">
        <f>L19-O19</f>
        <v>1703231.22</v>
      </c>
      <c r="Q19" s="256">
        <f t="shared" si="5"/>
        <v>39.58</v>
      </c>
      <c r="R19" s="222"/>
      <c r="S19" s="223"/>
      <c r="T19" s="224"/>
      <c r="U19" s="224"/>
      <c r="V19" s="224"/>
      <c r="W19" s="224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</row>
    <row r="20" spans="1:155" s="228" customFormat="1" ht="18" x14ac:dyDescent="0.2">
      <c r="A20" s="240" t="s">
        <v>42</v>
      </c>
      <c r="B20" s="241"/>
      <c r="C20" s="241"/>
      <c r="D20" s="241"/>
      <c r="E20" s="241"/>
      <c r="F20" s="241"/>
      <c r="G20" s="267" t="s">
        <v>43</v>
      </c>
      <c r="H20" s="243">
        <f t="shared" ref="H20:I20" si="8">+H21</f>
        <v>25000</v>
      </c>
      <c r="I20" s="243">
        <f t="shared" si="8"/>
        <v>25000</v>
      </c>
      <c r="J20" s="233">
        <f t="shared" si="3"/>
        <v>0</v>
      </c>
      <c r="K20" s="234">
        <f t="shared" si="1"/>
        <v>100</v>
      </c>
      <c r="L20" s="244">
        <f t="shared" ref="L20:P20" si="9">+L21</f>
        <v>25000</v>
      </c>
      <c r="M20" s="245">
        <f t="shared" si="9"/>
        <v>22403</v>
      </c>
      <c r="N20" s="245">
        <f t="shared" si="9"/>
        <v>395</v>
      </c>
      <c r="O20" s="246">
        <f t="shared" si="9"/>
        <v>22798</v>
      </c>
      <c r="P20" s="247">
        <f t="shared" si="9"/>
        <v>2202</v>
      </c>
      <c r="Q20" s="248">
        <f>ROUND(O20/L20*100,2)</f>
        <v>91.19</v>
      </c>
      <c r="R20" s="222"/>
      <c r="S20" s="223"/>
      <c r="T20" s="224"/>
      <c r="U20" s="224"/>
      <c r="V20" s="224"/>
      <c r="W20" s="224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227"/>
      <c r="EU20" s="227"/>
      <c r="EV20" s="227"/>
      <c r="EW20" s="227"/>
      <c r="EX20" s="227"/>
      <c r="EY20" s="227"/>
    </row>
    <row r="21" spans="1:155" s="264" customFormat="1" ht="18" x14ac:dyDescent="0.25">
      <c r="A21" s="240"/>
      <c r="B21" s="241" t="s">
        <v>35</v>
      </c>
      <c r="C21" s="241"/>
      <c r="D21" s="241"/>
      <c r="E21" s="241"/>
      <c r="F21" s="241"/>
      <c r="G21" s="257" t="s">
        <v>421</v>
      </c>
      <c r="H21" s="243">
        <f t="shared" ref="H21:I21" si="10">+H22+H23+H24+H25</f>
        <v>25000</v>
      </c>
      <c r="I21" s="243">
        <f t="shared" si="10"/>
        <v>25000</v>
      </c>
      <c r="J21" s="233">
        <f t="shared" si="3"/>
        <v>0</v>
      </c>
      <c r="K21" s="234">
        <f t="shared" si="1"/>
        <v>100</v>
      </c>
      <c r="L21" s="244">
        <f t="shared" ref="L21:P21" si="11">+L22+L23+L24+L25</f>
        <v>25000</v>
      </c>
      <c r="M21" s="245">
        <f t="shared" si="11"/>
        <v>22403</v>
      </c>
      <c r="N21" s="245">
        <f t="shared" si="11"/>
        <v>395</v>
      </c>
      <c r="O21" s="246">
        <f t="shared" si="11"/>
        <v>22798</v>
      </c>
      <c r="P21" s="247">
        <f t="shared" si="11"/>
        <v>2202</v>
      </c>
      <c r="Q21" s="248">
        <f>ROUND(O21/L21*100,2)</f>
        <v>91.19</v>
      </c>
      <c r="R21" s="258"/>
      <c r="S21" s="259"/>
      <c r="T21" s="260"/>
      <c r="U21" s="260"/>
      <c r="V21" s="260"/>
      <c r="W21" s="260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</row>
    <row r="22" spans="1:155" s="228" customFormat="1" ht="18" x14ac:dyDescent="0.2">
      <c r="A22" s="177"/>
      <c r="B22" s="156"/>
      <c r="C22" s="156" t="s">
        <v>37</v>
      </c>
      <c r="D22" s="156"/>
      <c r="E22" s="156"/>
      <c r="F22" s="156"/>
      <c r="G22" s="268" t="s">
        <v>44</v>
      </c>
      <c r="H22" s="243">
        <v>25000</v>
      </c>
      <c r="I22" s="251">
        <v>25000</v>
      </c>
      <c r="J22" s="233">
        <f t="shared" si="3"/>
        <v>0</v>
      </c>
      <c r="K22" s="234">
        <f t="shared" si="1"/>
        <v>100</v>
      </c>
      <c r="L22" s="252">
        <v>25000</v>
      </c>
      <c r="M22" s="253">
        <v>22403</v>
      </c>
      <c r="N22" s="253">
        <v>395</v>
      </c>
      <c r="O22" s="254">
        <f>+M22+N22</f>
        <v>22798</v>
      </c>
      <c r="P22" s="255">
        <f>L22-O22</f>
        <v>2202</v>
      </c>
      <c r="Q22" s="256">
        <f>ROUND(O22/L22*100,2)</f>
        <v>91.19</v>
      </c>
      <c r="R22" s="222"/>
      <c r="S22" s="223"/>
      <c r="T22" s="224"/>
      <c r="U22" s="224"/>
      <c r="V22" s="224"/>
      <c r="W22" s="224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7"/>
      <c r="EV22" s="227"/>
      <c r="EW22" s="227"/>
      <c r="EX22" s="227"/>
      <c r="EY22" s="227"/>
    </row>
    <row r="23" spans="1:155" s="228" customFormat="1" ht="18" x14ac:dyDescent="0.2">
      <c r="A23" s="177"/>
      <c r="B23" s="156"/>
      <c r="C23" s="156" t="s">
        <v>35</v>
      </c>
      <c r="D23" s="156"/>
      <c r="E23" s="156"/>
      <c r="F23" s="156"/>
      <c r="G23" s="268" t="s">
        <v>45</v>
      </c>
      <c r="H23" s="243"/>
      <c r="I23" s="251"/>
      <c r="J23" s="233">
        <f t="shared" si="3"/>
        <v>0</v>
      </c>
      <c r="K23" s="234" t="e">
        <f t="shared" si="1"/>
        <v>#DIV/0!</v>
      </c>
      <c r="L23" s="252"/>
      <c r="M23" s="253">
        <v>0</v>
      </c>
      <c r="N23" s="253">
        <v>0</v>
      </c>
      <c r="O23" s="254">
        <f>+M23+N23</f>
        <v>0</v>
      </c>
      <c r="P23" s="255">
        <f>L23-O23</f>
        <v>0</v>
      </c>
      <c r="Q23" s="248"/>
      <c r="R23" s="222"/>
      <c r="S23" s="223"/>
      <c r="T23" s="224"/>
      <c r="U23" s="224"/>
      <c r="V23" s="224"/>
      <c r="W23" s="224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7"/>
      <c r="EV23" s="227"/>
      <c r="EW23" s="227"/>
      <c r="EX23" s="227"/>
      <c r="EY23" s="227"/>
    </row>
    <row r="24" spans="1:155" s="228" customFormat="1" ht="33" x14ac:dyDescent="0.2">
      <c r="A24" s="177"/>
      <c r="B24" s="156"/>
      <c r="C24" s="241" t="s">
        <v>46</v>
      </c>
      <c r="D24" s="156"/>
      <c r="E24" s="156"/>
      <c r="F24" s="156"/>
      <c r="G24" s="250" t="s">
        <v>47</v>
      </c>
      <c r="H24" s="243">
        <v>0</v>
      </c>
      <c r="I24" s="251"/>
      <c r="J24" s="233">
        <f t="shared" si="3"/>
        <v>0</v>
      </c>
      <c r="K24" s="234" t="e">
        <f t="shared" si="1"/>
        <v>#DIV/0!</v>
      </c>
      <c r="L24" s="252">
        <v>0</v>
      </c>
      <c r="M24" s="253">
        <v>0</v>
      </c>
      <c r="N24" s="253">
        <v>0</v>
      </c>
      <c r="O24" s="254">
        <f>+M24+N24</f>
        <v>0</v>
      </c>
      <c r="P24" s="255">
        <f>L24-O24</f>
        <v>0</v>
      </c>
      <c r="Q24" s="256"/>
      <c r="R24" s="222"/>
      <c r="S24" s="223"/>
      <c r="T24" s="224"/>
      <c r="U24" s="224"/>
      <c r="V24" s="224"/>
      <c r="W24" s="224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7"/>
      <c r="DE24" s="227"/>
      <c r="DF24" s="227"/>
      <c r="DG24" s="227"/>
      <c r="DH24" s="227"/>
      <c r="DI24" s="227"/>
      <c r="DJ24" s="227"/>
      <c r="DK24" s="227"/>
      <c r="DL24" s="227"/>
      <c r="DM24" s="227"/>
      <c r="DN24" s="227"/>
      <c r="DO24" s="227"/>
      <c r="DP24" s="227"/>
      <c r="DQ24" s="227"/>
      <c r="DR24" s="227"/>
      <c r="DS24" s="227"/>
      <c r="DT24" s="227"/>
      <c r="DU24" s="227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27"/>
      <c r="EL24" s="227"/>
      <c r="EM24" s="227"/>
      <c r="EN24" s="227"/>
      <c r="EO24" s="227"/>
      <c r="EP24" s="227"/>
      <c r="EQ24" s="227"/>
      <c r="ER24" s="227"/>
      <c r="ES24" s="227"/>
      <c r="ET24" s="227"/>
      <c r="EU24" s="227"/>
      <c r="EV24" s="227"/>
      <c r="EW24" s="227"/>
      <c r="EX24" s="227"/>
      <c r="EY24" s="227"/>
    </row>
    <row r="25" spans="1:155" s="228" customFormat="1" ht="49.5" x14ac:dyDescent="0.2">
      <c r="A25" s="177"/>
      <c r="B25" s="156"/>
      <c r="C25" s="241">
        <v>10</v>
      </c>
      <c r="D25" s="156"/>
      <c r="E25" s="156"/>
      <c r="F25" s="156"/>
      <c r="G25" s="250" t="s">
        <v>48</v>
      </c>
      <c r="H25" s="243">
        <v>0</v>
      </c>
      <c r="I25" s="251"/>
      <c r="J25" s="233">
        <f t="shared" si="3"/>
        <v>0</v>
      </c>
      <c r="K25" s="234" t="e">
        <f t="shared" si="1"/>
        <v>#DIV/0!</v>
      </c>
      <c r="L25" s="252">
        <v>0</v>
      </c>
      <c r="M25" s="253">
        <v>0</v>
      </c>
      <c r="N25" s="253">
        <v>0</v>
      </c>
      <c r="O25" s="254">
        <f>+M25+N25</f>
        <v>0</v>
      </c>
      <c r="P25" s="255">
        <f>L25-O25</f>
        <v>0</v>
      </c>
      <c r="Q25" s="256"/>
      <c r="R25" s="222"/>
      <c r="S25" s="223"/>
      <c r="T25" s="224"/>
      <c r="U25" s="224"/>
      <c r="V25" s="224"/>
      <c r="W25" s="224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27"/>
      <c r="EL25" s="227"/>
      <c r="EM25" s="227"/>
      <c r="EN25" s="227"/>
      <c r="EO25" s="227"/>
      <c r="EP25" s="227"/>
      <c r="EQ25" s="227"/>
      <c r="ER25" s="227"/>
      <c r="ES25" s="227"/>
      <c r="ET25" s="227"/>
      <c r="EU25" s="227"/>
      <c r="EV25" s="227"/>
      <c r="EW25" s="227"/>
      <c r="EX25" s="227"/>
      <c r="EY25" s="227"/>
    </row>
    <row r="26" spans="1:155" s="228" customFormat="1" ht="18" x14ac:dyDescent="0.2">
      <c r="A26" s="240" t="s">
        <v>49</v>
      </c>
      <c r="B26" s="241" t="s">
        <v>24</v>
      </c>
      <c r="C26" s="241"/>
      <c r="D26" s="241"/>
      <c r="E26" s="241"/>
      <c r="F26" s="241"/>
      <c r="G26" s="257" t="s">
        <v>50</v>
      </c>
      <c r="H26" s="243">
        <f>+H27+H31</f>
        <v>30000</v>
      </c>
      <c r="I26" s="243">
        <f>+I27+I31</f>
        <v>30000</v>
      </c>
      <c r="J26" s="233">
        <f t="shared" si="3"/>
        <v>0</v>
      </c>
      <c r="K26" s="234">
        <f t="shared" si="1"/>
        <v>100</v>
      </c>
      <c r="L26" s="244">
        <f>+L27+L31</f>
        <v>30000</v>
      </c>
      <c r="M26" s="245">
        <f>+M27+M31</f>
        <v>13865.8</v>
      </c>
      <c r="N26" s="245">
        <f>+N27+N31</f>
        <v>157.91999999999999</v>
      </c>
      <c r="O26" s="246">
        <f t="shared" ref="O26:P26" si="12">+O27+O31</f>
        <v>14023.72</v>
      </c>
      <c r="P26" s="247">
        <f t="shared" si="12"/>
        <v>15976.28</v>
      </c>
      <c r="Q26" s="248">
        <f>ROUND(O26/L26*100,2)</f>
        <v>46.75</v>
      </c>
      <c r="R26" s="222"/>
      <c r="S26" s="223"/>
      <c r="T26" s="224"/>
      <c r="U26" s="224"/>
      <c r="V26" s="224"/>
      <c r="W26" s="224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7"/>
      <c r="DO26" s="227"/>
      <c r="DP26" s="227"/>
      <c r="DQ26" s="227"/>
      <c r="DR26" s="227"/>
      <c r="DS26" s="227"/>
      <c r="DT26" s="227"/>
      <c r="DU26" s="227"/>
      <c r="DV26" s="227"/>
      <c r="DW26" s="227"/>
      <c r="DX26" s="227"/>
      <c r="DY26" s="227"/>
      <c r="DZ26" s="227"/>
      <c r="EA26" s="227"/>
      <c r="EB26" s="227"/>
      <c r="EC26" s="227"/>
      <c r="ED26" s="227"/>
      <c r="EE26" s="227"/>
      <c r="EF26" s="227"/>
      <c r="EG26" s="227"/>
      <c r="EH26" s="227"/>
      <c r="EI26" s="227"/>
      <c r="EJ26" s="227"/>
      <c r="EK26" s="227"/>
      <c r="EL26" s="227"/>
      <c r="EM26" s="227"/>
      <c r="EN26" s="227"/>
      <c r="EO26" s="227"/>
      <c r="EP26" s="227"/>
      <c r="EQ26" s="227"/>
      <c r="ER26" s="227"/>
      <c r="ES26" s="227"/>
      <c r="ET26" s="227"/>
      <c r="EU26" s="227"/>
      <c r="EV26" s="227"/>
      <c r="EW26" s="227"/>
      <c r="EX26" s="227"/>
      <c r="EY26" s="227"/>
    </row>
    <row r="27" spans="1:155" s="228" customFormat="1" ht="18" x14ac:dyDescent="0.2">
      <c r="A27" s="240" t="s">
        <v>51</v>
      </c>
      <c r="B27" s="241"/>
      <c r="C27" s="241"/>
      <c r="D27" s="241"/>
      <c r="E27" s="241"/>
      <c r="F27" s="241"/>
      <c r="G27" s="257" t="s">
        <v>52</v>
      </c>
      <c r="H27" s="243">
        <f t="shared" ref="H27:I27" si="13">+H28</f>
        <v>0</v>
      </c>
      <c r="I27" s="243">
        <f t="shared" si="13"/>
        <v>0</v>
      </c>
      <c r="J27" s="233">
        <f t="shared" si="3"/>
        <v>0</v>
      </c>
      <c r="K27" s="234" t="e">
        <f t="shared" si="1"/>
        <v>#DIV/0!</v>
      </c>
      <c r="L27" s="244">
        <f t="shared" ref="L27:P27" si="14">+L28</f>
        <v>0</v>
      </c>
      <c r="M27" s="245">
        <f t="shared" si="14"/>
        <v>0</v>
      </c>
      <c r="N27" s="245">
        <f t="shared" si="14"/>
        <v>0</v>
      </c>
      <c r="O27" s="246">
        <f t="shared" si="14"/>
        <v>0</v>
      </c>
      <c r="P27" s="247">
        <f t="shared" si="14"/>
        <v>0</v>
      </c>
      <c r="Q27" s="248"/>
      <c r="R27" s="222"/>
      <c r="S27" s="223"/>
      <c r="T27" s="224"/>
      <c r="U27" s="224"/>
      <c r="V27" s="224"/>
      <c r="W27" s="224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7"/>
      <c r="DO27" s="227"/>
      <c r="DP27" s="227"/>
      <c r="DQ27" s="227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7"/>
      <c r="EC27" s="227"/>
      <c r="ED27" s="227"/>
      <c r="EE27" s="227"/>
      <c r="EF27" s="227"/>
      <c r="EG27" s="227"/>
      <c r="EH27" s="227"/>
      <c r="EI27" s="227"/>
      <c r="EJ27" s="227"/>
      <c r="EK27" s="227"/>
      <c r="EL27" s="227"/>
      <c r="EM27" s="227"/>
      <c r="EN27" s="227"/>
      <c r="EO27" s="227"/>
      <c r="EP27" s="227"/>
      <c r="EQ27" s="227"/>
      <c r="ER27" s="227"/>
      <c r="ES27" s="227"/>
      <c r="ET27" s="227"/>
      <c r="EU27" s="227"/>
      <c r="EV27" s="227"/>
      <c r="EW27" s="227"/>
      <c r="EX27" s="227"/>
      <c r="EY27" s="227"/>
    </row>
    <row r="28" spans="1:155" s="228" customFormat="1" ht="18" x14ac:dyDescent="0.2">
      <c r="A28" s="240" t="s">
        <v>53</v>
      </c>
      <c r="B28" s="241"/>
      <c r="C28" s="241"/>
      <c r="D28" s="241"/>
      <c r="E28" s="241"/>
      <c r="F28" s="241"/>
      <c r="G28" s="257" t="s">
        <v>54</v>
      </c>
      <c r="H28" s="243">
        <f>+H29+H30</f>
        <v>0</v>
      </c>
      <c r="I28" s="243">
        <f>+I29+I30</f>
        <v>0</v>
      </c>
      <c r="J28" s="233">
        <f t="shared" si="3"/>
        <v>0</v>
      </c>
      <c r="K28" s="234" t="e">
        <f t="shared" si="1"/>
        <v>#DIV/0!</v>
      </c>
      <c r="L28" s="244">
        <f>+L29+L30</f>
        <v>0</v>
      </c>
      <c r="M28" s="245">
        <f>+M29+M30</f>
        <v>0</v>
      </c>
      <c r="N28" s="245">
        <f>+N29+N30</f>
        <v>0</v>
      </c>
      <c r="O28" s="246">
        <f t="shared" ref="O28:P28" si="15">+O29+O30</f>
        <v>0</v>
      </c>
      <c r="P28" s="247">
        <f t="shared" si="15"/>
        <v>0</v>
      </c>
      <c r="Q28" s="248"/>
      <c r="R28" s="222"/>
      <c r="S28" s="223"/>
      <c r="T28" s="224"/>
      <c r="U28" s="224"/>
      <c r="V28" s="224"/>
      <c r="W28" s="224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27"/>
      <c r="EL28" s="227"/>
      <c r="EM28" s="227"/>
      <c r="EN28" s="227"/>
      <c r="EO28" s="227"/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</row>
    <row r="29" spans="1:155" s="228" customFormat="1" ht="18" x14ac:dyDescent="0.2">
      <c r="A29" s="177"/>
      <c r="B29" s="156" t="s">
        <v>55</v>
      </c>
      <c r="C29" s="156"/>
      <c r="D29" s="156"/>
      <c r="E29" s="156"/>
      <c r="F29" s="156"/>
      <c r="G29" s="250" t="s">
        <v>56</v>
      </c>
      <c r="H29" s="243">
        <v>0</v>
      </c>
      <c r="I29" s="251"/>
      <c r="J29" s="233">
        <f t="shared" si="3"/>
        <v>0</v>
      </c>
      <c r="K29" s="234" t="e">
        <f t="shared" si="1"/>
        <v>#DIV/0!</v>
      </c>
      <c r="L29" s="265">
        <v>0</v>
      </c>
      <c r="M29" s="266">
        <v>0</v>
      </c>
      <c r="N29" s="266">
        <v>0</v>
      </c>
      <c r="O29" s="254">
        <f>+M29+N29</f>
        <v>0</v>
      </c>
      <c r="P29" s="255">
        <f>L29-O29</f>
        <v>0</v>
      </c>
      <c r="Q29" s="256"/>
      <c r="R29" s="222"/>
      <c r="S29" s="223"/>
      <c r="T29" s="224"/>
      <c r="U29" s="224"/>
      <c r="V29" s="224"/>
      <c r="W29" s="224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7"/>
      <c r="DE29" s="227"/>
      <c r="DF29" s="227"/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7"/>
      <c r="ET29" s="227"/>
      <c r="EU29" s="227"/>
      <c r="EV29" s="227"/>
      <c r="EW29" s="227"/>
      <c r="EX29" s="227"/>
      <c r="EY29" s="227"/>
    </row>
    <row r="30" spans="1:155" s="228" customFormat="1" ht="18" x14ac:dyDescent="0.2">
      <c r="A30" s="177"/>
      <c r="B30" s="156" t="s">
        <v>24</v>
      </c>
      <c r="C30" s="156"/>
      <c r="D30" s="156"/>
      <c r="E30" s="156"/>
      <c r="F30" s="156"/>
      <c r="G30" s="250" t="s">
        <v>57</v>
      </c>
      <c r="H30" s="243">
        <v>0</v>
      </c>
      <c r="I30" s="251"/>
      <c r="J30" s="233">
        <f t="shared" si="3"/>
        <v>0</v>
      </c>
      <c r="K30" s="234" t="e">
        <f t="shared" si="1"/>
        <v>#DIV/0!</v>
      </c>
      <c r="L30" s="265">
        <v>0</v>
      </c>
      <c r="M30" s="266">
        <v>0</v>
      </c>
      <c r="N30" s="266">
        <v>0</v>
      </c>
      <c r="O30" s="254">
        <f>+M30+N30</f>
        <v>0</v>
      </c>
      <c r="P30" s="255">
        <f>L30-O30</f>
        <v>0</v>
      </c>
      <c r="Q30" s="256"/>
      <c r="R30" s="222"/>
      <c r="S30" s="223"/>
      <c r="T30" s="224"/>
      <c r="U30" s="224"/>
      <c r="V30" s="224"/>
      <c r="W30" s="224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7"/>
      <c r="ET30" s="227"/>
      <c r="EU30" s="227"/>
      <c r="EV30" s="227"/>
      <c r="EW30" s="227"/>
      <c r="EX30" s="227"/>
      <c r="EY30" s="227"/>
    </row>
    <row r="31" spans="1:155" s="228" customFormat="1" ht="18" x14ac:dyDescent="0.2">
      <c r="A31" s="240" t="s">
        <v>58</v>
      </c>
      <c r="B31" s="241"/>
      <c r="C31" s="241"/>
      <c r="D31" s="241"/>
      <c r="E31" s="241"/>
      <c r="F31" s="241"/>
      <c r="G31" s="267" t="s">
        <v>59</v>
      </c>
      <c r="H31" s="243">
        <f t="shared" ref="H31:I31" si="16">+H32</f>
        <v>30000</v>
      </c>
      <c r="I31" s="243">
        <f t="shared" si="16"/>
        <v>30000</v>
      </c>
      <c r="J31" s="233">
        <f t="shared" si="3"/>
        <v>0</v>
      </c>
      <c r="K31" s="234">
        <f t="shared" si="1"/>
        <v>100</v>
      </c>
      <c r="L31" s="244">
        <f t="shared" ref="L31:P31" si="17">+L32</f>
        <v>30000</v>
      </c>
      <c r="M31" s="245">
        <f t="shared" si="17"/>
        <v>13865.8</v>
      </c>
      <c r="N31" s="245">
        <f t="shared" si="17"/>
        <v>157.91999999999999</v>
      </c>
      <c r="O31" s="246">
        <f t="shared" si="17"/>
        <v>14023.72</v>
      </c>
      <c r="P31" s="247">
        <f t="shared" si="17"/>
        <v>15976.28</v>
      </c>
      <c r="Q31" s="248">
        <f>ROUND(O31/L31*100,2)</f>
        <v>46.75</v>
      </c>
      <c r="R31" s="222"/>
      <c r="S31" s="223"/>
      <c r="T31" s="224"/>
      <c r="U31" s="224"/>
      <c r="V31" s="224"/>
      <c r="W31" s="224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</row>
    <row r="32" spans="1:155" s="228" customFormat="1" ht="18" x14ac:dyDescent="0.2">
      <c r="A32" s="240" t="s">
        <v>60</v>
      </c>
      <c r="B32" s="241"/>
      <c r="C32" s="241"/>
      <c r="D32" s="241"/>
      <c r="E32" s="241"/>
      <c r="F32" s="241"/>
      <c r="G32" s="267" t="s">
        <v>61</v>
      </c>
      <c r="H32" s="243">
        <f>+H33+H36+H34+H35+H37</f>
        <v>30000</v>
      </c>
      <c r="I32" s="243">
        <f>+I33+I36+I34+I35+I37</f>
        <v>30000</v>
      </c>
      <c r="J32" s="233">
        <f t="shared" si="3"/>
        <v>0</v>
      </c>
      <c r="K32" s="234">
        <f t="shared" si="1"/>
        <v>100</v>
      </c>
      <c r="L32" s="244">
        <f>+L33+L36+L34+L35+L37</f>
        <v>30000</v>
      </c>
      <c r="M32" s="245">
        <f>+M33+M36+M34+M35+M37</f>
        <v>13865.8</v>
      </c>
      <c r="N32" s="245">
        <f>+N33+N36+N34+N35+N37</f>
        <v>157.91999999999999</v>
      </c>
      <c r="O32" s="246">
        <f>+O33+O36+O34+O35+O37</f>
        <v>14023.72</v>
      </c>
      <c r="P32" s="247">
        <f>+P33+P36+P34+P35</f>
        <v>15976.28</v>
      </c>
      <c r="Q32" s="248">
        <f>ROUND(O32/L32*100,2)</f>
        <v>46.75</v>
      </c>
      <c r="R32" s="222"/>
      <c r="S32" s="223"/>
      <c r="T32" s="224"/>
      <c r="U32" s="224"/>
      <c r="V32" s="224"/>
      <c r="W32" s="224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</row>
    <row r="33" spans="1:155" s="228" customFormat="1" ht="18" x14ac:dyDescent="0.2">
      <c r="A33" s="177"/>
      <c r="B33" s="156">
        <v>12</v>
      </c>
      <c r="C33" s="156"/>
      <c r="D33" s="156"/>
      <c r="E33" s="156"/>
      <c r="F33" s="156"/>
      <c r="G33" s="159" t="s">
        <v>62</v>
      </c>
      <c r="H33" s="243">
        <v>0</v>
      </c>
      <c r="I33" s="251"/>
      <c r="J33" s="233">
        <f t="shared" si="3"/>
        <v>0</v>
      </c>
      <c r="K33" s="234" t="e">
        <f t="shared" si="1"/>
        <v>#DIV/0!</v>
      </c>
      <c r="L33" s="265">
        <v>0</v>
      </c>
      <c r="M33" s="266">
        <v>0</v>
      </c>
      <c r="N33" s="266">
        <v>0</v>
      </c>
      <c r="O33" s="254">
        <f>+M33+N33</f>
        <v>0</v>
      </c>
      <c r="P33" s="255">
        <f>L33-O33</f>
        <v>0</v>
      </c>
      <c r="Q33" s="256"/>
      <c r="R33" s="222"/>
      <c r="S33" s="223"/>
      <c r="T33" s="224"/>
      <c r="U33" s="224"/>
      <c r="V33" s="224"/>
      <c r="W33" s="224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7"/>
      <c r="DE33" s="227"/>
      <c r="DF33" s="227"/>
      <c r="DG33" s="227"/>
      <c r="DH33" s="227"/>
      <c r="DI33" s="227"/>
      <c r="DJ33" s="227"/>
      <c r="DK33" s="227"/>
      <c r="DL33" s="227"/>
      <c r="DM33" s="227"/>
      <c r="DN33" s="227"/>
      <c r="DO33" s="227"/>
      <c r="DP33" s="227"/>
      <c r="DQ33" s="227"/>
      <c r="DR33" s="227"/>
      <c r="DS33" s="227"/>
      <c r="DT33" s="227"/>
      <c r="DU33" s="227"/>
      <c r="DV33" s="227"/>
      <c r="DW33" s="227"/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27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</row>
    <row r="34" spans="1:155" s="228" customFormat="1" ht="18" x14ac:dyDescent="0.2">
      <c r="A34" s="177"/>
      <c r="B34" s="156">
        <v>24</v>
      </c>
      <c r="C34" s="156"/>
      <c r="D34" s="156"/>
      <c r="E34" s="156"/>
      <c r="F34" s="156"/>
      <c r="G34" s="159" t="s">
        <v>63</v>
      </c>
      <c r="H34" s="243">
        <v>0</v>
      </c>
      <c r="I34" s="251"/>
      <c r="J34" s="233">
        <f t="shared" si="3"/>
        <v>0</v>
      </c>
      <c r="K34" s="234" t="e">
        <f t="shared" si="1"/>
        <v>#DIV/0!</v>
      </c>
      <c r="L34" s="265">
        <v>0</v>
      </c>
      <c r="M34" s="266">
        <v>0</v>
      </c>
      <c r="N34" s="266">
        <v>0</v>
      </c>
      <c r="O34" s="254">
        <f>+M34+N34</f>
        <v>0</v>
      </c>
      <c r="P34" s="255">
        <f>L34-O34</f>
        <v>0</v>
      </c>
      <c r="Q34" s="256"/>
      <c r="R34" s="222"/>
      <c r="S34" s="223"/>
      <c r="T34" s="224"/>
      <c r="U34" s="224"/>
      <c r="V34" s="224"/>
      <c r="W34" s="224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</row>
    <row r="35" spans="1:155" s="228" customFormat="1" ht="18" x14ac:dyDescent="0.2">
      <c r="A35" s="177"/>
      <c r="B35" s="156">
        <v>32</v>
      </c>
      <c r="C35" s="156"/>
      <c r="D35" s="156"/>
      <c r="E35" s="156"/>
      <c r="F35" s="156"/>
      <c r="G35" s="159" t="s">
        <v>64</v>
      </c>
      <c r="H35" s="243">
        <v>0</v>
      </c>
      <c r="I35" s="251"/>
      <c r="J35" s="233">
        <f t="shared" si="3"/>
        <v>0</v>
      </c>
      <c r="K35" s="234" t="e">
        <f t="shared" si="1"/>
        <v>#DIV/0!</v>
      </c>
      <c r="L35" s="265">
        <v>0</v>
      </c>
      <c r="M35" s="266">
        <v>0</v>
      </c>
      <c r="N35" s="266">
        <v>0</v>
      </c>
      <c r="O35" s="254">
        <f>+M35+N35</f>
        <v>0</v>
      </c>
      <c r="P35" s="255">
        <f>L35-O35</f>
        <v>0</v>
      </c>
      <c r="Q35" s="256"/>
      <c r="R35" s="222"/>
      <c r="S35" s="223"/>
      <c r="T35" s="224"/>
      <c r="U35" s="224"/>
      <c r="V35" s="224"/>
      <c r="W35" s="224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</row>
    <row r="36" spans="1:155" s="228" customFormat="1" ht="18" x14ac:dyDescent="0.2">
      <c r="A36" s="177"/>
      <c r="B36" s="156" t="s">
        <v>65</v>
      </c>
      <c r="C36" s="156"/>
      <c r="D36" s="156"/>
      <c r="E36" s="156"/>
      <c r="F36" s="156"/>
      <c r="G36" s="159" t="s">
        <v>66</v>
      </c>
      <c r="H36" s="243">
        <v>30000</v>
      </c>
      <c r="I36" s="251">
        <v>30000</v>
      </c>
      <c r="J36" s="233">
        <f t="shared" si="3"/>
        <v>0</v>
      </c>
      <c r="K36" s="234">
        <f t="shared" si="1"/>
        <v>100</v>
      </c>
      <c r="L36" s="265">
        <v>30000</v>
      </c>
      <c r="M36" s="266">
        <v>13865.8</v>
      </c>
      <c r="N36" s="266">
        <v>157.91999999999999</v>
      </c>
      <c r="O36" s="254">
        <f>+M36+N36</f>
        <v>14023.72</v>
      </c>
      <c r="P36" s="255">
        <f>L36-O36</f>
        <v>15976.28</v>
      </c>
      <c r="Q36" s="256">
        <f>ROUND(O36/L36*100,2)</f>
        <v>46.75</v>
      </c>
      <c r="R36" s="222"/>
      <c r="S36" s="223"/>
      <c r="T36" s="224"/>
      <c r="U36" s="224"/>
      <c r="V36" s="224"/>
      <c r="W36" s="224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7"/>
      <c r="DE36" s="227"/>
      <c r="DF36" s="227"/>
      <c r="DG36" s="227"/>
      <c r="DH36" s="227"/>
      <c r="DI36" s="227"/>
      <c r="DJ36" s="227"/>
      <c r="DK36" s="227"/>
      <c r="DL36" s="227"/>
      <c r="DM36" s="227"/>
      <c r="DN36" s="227"/>
      <c r="DO36" s="227"/>
      <c r="DP36" s="227"/>
      <c r="DQ36" s="227"/>
      <c r="DR36" s="227"/>
      <c r="DS36" s="227"/>
      <c r="DT36" s="227"/>
      <c r="DU36" s="227"/>
      <c r="DV36" s="227"/>
      <c r="DW36" s="227"/>
      <c r="DX36" s="227"/>
      <c r="DY36" s="227"/>
      <c r="DZ36" s="227"/>
      <c r="EA36" s="227"/>
      <c r="EB36" s="227"/>
      <c r="EC36" s="227"/>
      <c r="ED36" s="227"/>
      <c r="EE36" s="227"/>
      <c r="EF36" s="227"/>
      <c r="EG36" s="227"/>
      <c r="EH36" s="227"/>
      <c r="EI36" s="227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</row>
    <row r="37" spans="1:155" s="228" customFormat="1" ht="33" x14ac:dyDescent="0.2">
      <c r="A37" s="240" t="s">
        <v>67</v>
      </c>
      <c r="B37" s="241"/>
      <c r="C37" s="241"/>
      <c r="D37" s="241"/>
      <c r="E37" s="241"/>
      <c r="F37" s="241"/>
      <c r="G37" s="267" t="s">
        <v>68</v>
      </c>
      <c r="H37" s="243">
        <f t="shared" ref="H37:I37" si="18">+H38</f>
        <v>0</v>
      </c>
      <c r="I37" s="243">
        <f t="shared" si="18"/>
        <v>0</v>
      </c>
      <c r="J37" s="233">
        <f t="shared" si="3"/>
        <v>0</v>
      </c>
      <c r="K37" s="234" t="e">
        <f t="shared" si="1"/>
        <v>#DIV/0!</v>
      </c>
      <c r="L37" s="244">
        <f t="shared" ref="L37:P37" si="19">+L38</f>
        <v>0</v>
      </c>
      <c r="M37" s="245">
        <f t="shared" si="19"/>
        <v>0</v>
      </c>
      <c r="N37" s="245">
        <f t="shared" si="19"/>
        <v>0</v>
      </c>
      <c r="O37" s="246">
        <f t="shared" si="19"/>
        <v>0</v>
      </c>
      <c r="P37" s="247">
        <f t="shared" si="19"/>
        <v>0</v>
      </c>
      <c r="Q37" s="248"/>
      <c r="R37" s="222"/>
      <c r="S37" s="223"/>
      <c r="T37" s="224"/>
      <c r="U37" s="224"/>
      <c r="V37" s="224"/>
      <c r="W37" s="224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</row>
    <row r="38" spans="1:155" s="228" customFormat="1" ht="18" x14ac:dyDescent="0.2">
      <c r="A38" s="177"/>
      <c r="B38" s="156" t="s">
        <v>55</v>
      </c>
      <c r="C38" s="156"/>
      <c r="D38" s="156"/>
      <c r="E38" s="156"/>
      <c r="F38" s="156"/>
      <c r="G38" s="159" t="s">
        <v>69</v>
      </c>
      <c r="H38" s="243">
        <v>0</v>
      </c>
      <c r="I38" s="251"/>
      <c r="J38" s="233">
        <f t="shared" si="3"/>
        <v>0</v>
      </c>
      <c r="K38" s="234" t="e">
        <f t="shared" si="1"/>
        <v>#DIV/0!</v>
      </c>
      <c r="L38" s="265">
        <v>0</v>
      </c>
      <c r="M38" s="266">
        <v>0</v>
      </c>
      <c r="N38" s="266">
        <v>0</v>
      </c>
      <c r="O38" s="254">
        <f t="shared" ref="O38:O43" si="20">+M38+N38</f>
        <v>0</v>
      </c>
      <c r="P38" s="255">
        <f t="shared" ref="P38:P43" si="21">L38-O38</f>
        <v>0</v>
      </c>
      <c r="Q38" s="256"/>
      <c r="R38" s="222"/>
      <c r="S38" s="223"/>
      <c r="T38" s="224"/>
      <c r="U38" s="224"/>
      <c r="V38" s="224"/>
      <c r="W38" s="224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7"/>
      <c r="DE38" s="227"/>
      <c r="DF38" s="227"/>
      <c r="DG38" s="227"/>
      <c r="DH38" s="227"/>
      <c r="DI38" s="227"/>
      <c r="DJ38" s="227"/>
      <c r="DK38" s="227"/>
      <c r="DL38" s="227"/>
      <c r="DM38" s="227"/>
      <c r="DN38" s="227"/>
      <c r="DO38" s="227"/>
      <c r="DP38" s="227"/>
      <c r="DQ38" s="227"/>
      <c r="DR38" s="227"/>
      <c r="DS38" s="227"/>
      <c r="DT38" s="227"/>
      <c r="DU38" s="227"/>
      <c r="DV38" s="227"/>
      <c r="DW38" s="227"/>
      <c r="DX38" s="227"/>
      <c r="DY38" s="227"/>
      <c r="DZ38" s="227"/>
      <c r="EA38" s="227"/>
      <c r="EB38" s="227"/>
      <c r="EC38" s="227"/>
      <c r="ED38" s="227"/>
      <c r="EE38" s="227"/>
      <c r="EF38" s="227"/>
      <c r="EG38" s="227"/>
      <c r="EH38" s="227"/>
      <c r="EI38" s="227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</row>
    <row r="39" spans="1:155" s="228" customFormat="1" ht="18" x14ac:dyDescent="0.2">
      <c r="A39" s="177">
        <v>4100</v>
      </c>
      <c r="B39" s="156"/>
      <c r="C39" s="156"/>
      <c r="D39" s="156"/>
      <c r="E39" s="156"/>
      <c r="F39" s="156"/>
      <c r="G39" s="159" t="s">
        <v>70</v>
      </c>
      <c r="H39" s="243">
        <f t="shared" ref="H39:I41" si="22">H40</f>
        <v>0</v>
      </c>
      <c r="I39" s="243">
        <f t="shared" si="22"/>
        <v>0</v>
      </c>
      <c r="J39" s="233">
        <f t="shared" si="3"/>
        <v>0</v>
      </c>
      <c r="K39" s="234" t="e">
        <f t="shared" si="1"/>
        <v>#DIV/0!</v>
      </c>
      <c r="L39" s="265">
        <f t="shared" ref="L39:N41" si="23">L40</f>
        <v>0</v>
      </c>
      <c r="M39" s="266">
        <f t="shared" si="23"/>
        <v>0</v>
      </c>
      <c r="N39" s="266">
        <f t="shared" si="23"/>
        <v>0</v>
      </c>
      <c r="O39" s="254">
        <f t="shared" si="20"/>
        <v>0</v>
      </c>
      <c r="P39" s="255">
        <f t="shared" si="21"/>
        <v>0</v>
      </c>
      <c r="Q39" s="256"/>
      <c r="R39" s="222"/>
      <c r="S39" s="223"/>
      <c r="T39" s="224"/>
      <c r="U39" s="224"/>
      <c r="V39" s="224"/>
      <c r="W39" s="224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7"/>
      <c r="DE39" s="227"/>
      <c r="DF39" s="227"/>
      <c r="DG39" s="227"/>
      <c r="DH39" s="227"/>
      <c r="DI39" s="227"/>
      <c r="DJ39" s="227"/>
      <c r="DK39" s="227"/>
      <c r="DL39" s="227"/>
      <c r="DM39" s="227"/>
      <c r="DN39" s="227"/>
      <c r="DO39" s="227"/>
      <c r="DP39" s="227"/>
      <c r="DQ39" s="227"/>
      <c r="DR39" s="227"/>
      <c r="DS39" s="227"/>
      <c r="DT39" s="227"/>
      <c r="DU39" s="227"/>
      <c r="DV39" s="227"/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7"/>
      <c r="EH39" s="227"/>
      <c r="EI39" s="227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</row>
    <row r="40" spans="1:155" s="228" customFormat="1" ht="18" x14ac:dyDescent="0.2">
      <c r="A40" s="177">
        <v>4200</v>
      </c>
      <c r="B40" s="156">
        <v>4</v>
      </c>
      <c r="C40" s="156"/>
      <c r="D40" s="156"/>
      <c r="E40" s="156"/>
      <c r="F40" s="156"/>
      <c r="G40" s="159" t="s">
        <v>422</v>
      </c>
      <c r="H40" s="243">
        <f t="shared" si="22"/>
        <v>0</v>
      </c>
      <c r="I40" s="243">
        <f t="shared" si="22"/>
        <v>0</v>
      </c>
      <c r="J40" s="233">
        <f t="shared" si="3"/>
        <v>0</v>
      </c>
      <c r="K40" s="234" t="e">
        <f t="shared" si="1"/>
        <v>#DIV/0!</v>
      </c>
      <c r="L40" s="265">
        <f t="shared" si="23"/>
        <v>0</v>
      </c>
      <c r="M40" s="266">
        <f t="shared" si="23"/>
        <v>0</v>
      </c>
      <c r="N40" s="266">
        <f t="shared" si="23"/>
        <v>0</v>
      </c>
      <c r="O40" s="254">
        <f t="shared" si="20"/>
        <v>0</v>
      </c>
      <c r="P40" s="255">
        <f t="shared" si="21"/>
        <v>0</v>
      </c>
      <c r="Q40" s="256"/>
      <c r="R40" s="222"/>
      <c r="S40" s="223"/>
      <c r="T40" s="224"/>
      <c r="U40" s="224"/>
      <c r="V40" s="224"/>
      <c r="W40" s="224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</row>
    <row r="41" spans="1:155" s="228" customFormat="1" ht="18" x14ac:dyDescent="0.2">
      <c r="A41" s="177">
        <v>4204</v>
      </c>
      <c r="B41" s="156"/>
      <c r="C41" s="156"/>
      <c r="D41" s="156"/>
      <c r="E41" s="156"/>
      <c r="F41" s="156"/>
      <c r="G41" s="159" t="s">
        <v>71</v>
      </c>
      <c r="H41" s="243">
        <f t="shared" si="22"/>
        <v>0</v>
      </c>
      <c r="I41" s="243">
        <f t="shared" si="22"/>
        <v>0</v>
      </c>
      <c r="J41" s="233">
        <f t="shared" si="3"/>
        <v>0</v>
      </c>
      <c r="K41" s="234" t="e">
        <f t="shared" si="1"/>
        <v>#DIV/0!</v>
      </c>
      <c r="L41" s="265">
        <f t="shared" si="23"/>
        <v>0</v>
      </c>
      <c r="M41" s="266">
        <f t="shared" si="23"/>
        <v>0</v>
      </c>
      <c r="N41" s="266">
        <f t="shared" si="23"/>
        <v>0</v>
      </c>
      <c r="O41" s="254">
        <f t="shared" si="20"/>
        <v>0</v>
      </c>
      <c r="P41" s="255">
        <f t="shared" si="21"/>
        <v>0</v>
      </c>
      <c r="Q41" s="256"/>
      <c r="R41" s="222"/>
      <c r="S41" s="223"/>
      <c r="T41" s="224"/>
      <c r="U41" s="224"/>
      <c r="V41" s="224"/>
      <c r="W41" s="224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227"/>
      <c r="DE41" s="227"/>
      <c r="DF41" s="227"/>
      <c r="DG41" s="227"/>
      <c r="DH41" s="227"/>
      <c r="DI41" s="227"/>
      <c r="DJ41" s="227"/>
      <c r="DK41" s="227"/>
      <c r="DL41" s="227"/>
      <c r="DM41" s="227"/>
      <c r="DN41" s="227"/>
      <c r="DO41" s="227"/>
      <c r="DP41" s="227"/>
      <c r="DQ41" s="227"/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7"/>
      <c r="EG41" s="227"/>
      <c r="EH41" s="227"/>
      <c r="EI41" s="227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</row>
    <row r="42" spans="1:155" s="228" customFormat="1" ht="18" x14ac:dyDescent="0.2">
      <c r="A42" s="177"/>
      <c r="B42" s="156">
        <v>25</v>
      </c>
      <c r="C42" s="156"/>
      <c r="D42" s="156"/>
      <c r="E42" s="156"/>
      <c r="F42" s="156"/>
      <c r="G42" s="159" t="s">
        <v>423</v>
      </c>
      <c r="H42" s="243">
        <v>0</v>
      </c>
      <c r="I42" s="251"/>
      <c r="J42" s="233">
        <f t="shared" si="3"/>
        <v>0</v>
      </c>
      <c r="K42" s="234" t="e">
        <f t="shared" si="1"/>
        <v>#DIV/0!</v>
      </c>
      <c r="L42" s="265">
        <v>0</v>
      </c>
      <c r="M42" s="266">
        <v>0</v>
      </c>
      <c r="N42" s="266">
        <v>0</v>
      </c>
      <c r="O42" s="254">
        <f t="shared" si="20"/>
        <v>0</v>
      </c>
      <c r="P42" s="255">
        <f t="shared" si="21"/>
        <v>0</v>
      </c>
      <c r="Q42" s="256"/>
      <c r="R42" s="222"/>
      <c r="S42" s="223"/>
      <c r="T42" s="224"/>
      <c r="U42" s="224"/>
      <c r="V42" s="224"/>
      <c r="W42" s="224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7"/>
      <c r="DE42" s="227"/>
      <c r="DF42" s="227"/>
      <c r="DG42" s="227"/>
      <c r="DH42" s="227"/>
      <c r="DI42" s="227"/>
      <c r="DJ42" s="227"/>
      <c r="DK42" s="227"/>
      <c r="DL42" s="227"/>
      <c r="DM42" s="227"/>
      <c r="DN42" s="227"/>
      <c r="DO42" s="227"/>
      <c r="DP42" s="227"/>
      <c r="DQ42" s="227"/>
      <c r="DR42" s="227"/>
      <c r="DS42" s="227"/>
      <c r="DT42" s="227"/>
      <c r="DU42" s="227"/>
      <c r="DV42" s="227"/>
      <c r="DW42" s="227"/>
      <c r="DX42" s="227"/>
      <c r="DY42" s="227"/>
      <c r="DZ42" s="227"/>
      <c r="EA42" s="227"/>
      <c r="EB42" s="227"/>
      <c r="EC42" s="227"/>
      <c r="ED42" s="227"/>
      <c r="EE42" s="227"/>
      <c r="EF42" s="227"/>
      <c r="EG42" s="227"/>
      <c r="EH42" s="227"/>
      <c r="EI42" s="227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</row>
    <row r="43" spans="1:155" s="228" customFormat="1" ht="33" x14ac:dyDescent="0.2">
      <c r="A43" s="177"/>
      <c r="B43" s="156">
        <v>83</v>
      </c>
      <c r="C43" s="156"/>
      <c r="D43" s="156"/>
      <c r="E43" s="156"/>
      <c r="F43" s="156"/>
      <c r="G43" s="159" t="s">
        <v>424</v>
      </c>
      <c r="H43" s="243">
        <v>0</v>
      </c>
      <c r="I43" s="251"/>
      <c r="J43" s="233">
        <f t="shared" si="3"/>
        <v>0</v>
      </c>
      <c r="K43" s="234" t="e">
        <f t="shared" si="1"/>
        <v>#DIV/0!</v>
      </c>
      <c r="L43" s="265">
        <v>0</v>
      </c>
      <c r="M43" s="266">
        <v>0</v>
      </c>
      <c r="N43" s="266">
        <v>0</v>
      </c>
      <c r="O43" s="254">
        <f t="shared" si="20"/>
        <v>0</v>
      </c>
      <c r="P43" s="255">
        <f t="shared" si="21"/>
        <v>0</v>
      </c>
      <c r="Q43" s="256"/>
      <c r="R43" s="222"/>
      <c r="S43" s="223"/>
      <c r="T43" s="224"/>
      <c r="U43" s="224"/>
      <c r="V43" s="224"/>
      <c r="W43" s="224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7"/>
      <c r="DE43" s="227"/>
      <c r="DF43" s="227"/>
      <c r="DG43" s="227"/>
      <c r="DH43" s="227"/>
      <c r="DI43" s="227"/>
      <c r="DJ43" s="227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</row>
    <row r="44" spans="1:155" s="264" customFormat="1" ht="33" x14ac:dyDescent="0.25">
      <c r="A44" s="240">
        <v>4804</v>
      </c>
      <c r="B44" s="241"/>
      <c r="C44" s="241"/>
      <c r="D44" s="241"/>
      <c r="E44" s="241"/>
      <c r="F44" s="241"/>
      <c r="G44" s="267" t="s">
        <v>425</v>
      </c>
      <c r="H44" s="243">
        <f>+H45+H46</f>
        <v>0</v>
      </c>
      <c r="I44" s="243">
        <f>+I45+I46</f>
        <v>0</v>
      </c>
      <c r="J44" s="233">
        <f t="shared" si="3"/>
        <v>0</v>
      </c>
      <c r="K44" s="234" t="e">
        <f t="shared" si="1"/>
        <v>#DIV/0!</v>
      </c>
      <c r="L44" s="244">
        <f>+L45+L46</f>
        <v>0</v>
      </c>
      <c r="M44" s="245">
        <f>+M45+M46</f>
        <v>0</v>
      </c>
      <c r="N44" s="245">
        <f>+N45+N46</f>
        <v>0</v>
      </c>
      <c r="O44" s="246">
        <f>O45+O46</f>
        <v>0</v>
      </c>
      <c r="P44" s="247">
        <f>+P45+P46</f>
        <v>0</v>
      </c>
      <c r="Q44" s="248"/>
      <c r="R44" s="258"/>
      <c r="S44" s="259"/>
      <c r="T44" s="260"/>
      <c r="U44" s="260"/>
      <c r="V44" s="260"/>
      <c r="W44" s="260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</row>
    <row r="45" spans="1:155" s="228" customFormat="1" ht="18" x14ac:dyDescent="0.2">
      <c r="A45" s="177"/>
      <c r="B45" s="155" t="s">
        <v>72</v>
      </c>
      <c r="C45" s="156"/>
      <c r="D45" s="156"/>
      <c r="E45" s="156"/>
      <c r="F45" s="156"/>
      <c r="G45" s="159" t="s">
        <v>73</v>
      </c>
      <c r="H45" s="243">
        <v>0</v>
      </c>
      <c r="I45" s="251"/>
      <c r="J45" s="233">
        <f t="shared" si="3"/>
        <v>0</v>
      </c>
      <c r="K45" s="234" t="e">
        <f t="shared" si="1"/>
        <v>#DIV/0!</v>
      </c>
      <c r="L45" s="265">
        <v>0</v>
      </c>
      <c r="M45" s="266">
        <v>0</v>
      </c>
      <c r="N45" s="266">
        <v>0</v>
      </c>
      <c r="O45" s="254">
        <f>+M45+N45</f>
        <v>0</v>
      </c>
      <c r="P45" s="255">
        <f>L45-O45</f>
        <v>0</v>
      </c>
      <c r="Q45" s="256"/>
      <c r="R45" s="222"/>
      <c r="S45" s="223"/>
      <c r="T45" s="224"/>
      <c r="U45" s="224"/>
      <c r="V45" s="224"/>
      <c r="W45" s="224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</row>
    <row r="46" spans="1:155" s="228" customFormat="1" ht="18" x14ac:dyDescent="0.2">
      <c r="A46" s="177"/>
      <c r="B46" s="155" t="s">
        <v>74</v>
      </c>
      <c r="C46" s="156"/>
      <c r="D46" s="156"/>
      <c r="E46" s="156"/>
      <c r="F46" s="156"/>
      <c r="G46" s="159" t="s">
        <v>426</v>
      </c>
      <c r="H46" s="269">
        <f>H47+H48</f>
        <v>0</v>
      </c>
      <c r="I46" s="269">
        <f>I47+I48</f>
        <v>0</v>
      </c>
      <c r="J46" s="233">
        <f t="shared" si="3"/>
        <v>0</v>
      </c>
      <c r="K46" s="234" t="e">
        <f t="shared" si="1"/>
        <v>#DIV/0!</v>
      </c>
      <c r="L46" s="265">
        <f>L47+L48</f>
        <v>0</v>
      </c>
      <c r="M46" s="266">
        <f>M47+M48</f>
        <v>0</v>
      </c>
      <c r="N46" s="266">
        <f>N47+N48</f>
        <v>0</v>
      </c>
      <c r="O46" s="254">
        <f>+M46+N46</f>
        <v>0</v>
      </c>
      <c r="P46" s="255">
        <f>L46-O46</f>
        <v>0</v>
      </c>
      <c r="Q46" s="256"/>
      <c r="R46" s="222"/>
      <c r="S46" s="223"/>
      <c r="T46" s="224"/>
      <c r="U46" s="224"/>
      <c r="V46" s="224"/>
      <c r="W46" s="224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</row>
    <row r="47" spans="1:155" s="228" customFormat="1" ht="18" x14ac:dyDescent="0.2">
      <c r="A47" s="177"/>
      <c r="B47" s="155"/>
      <c r="C47" s="156"/>
      <c r="D47" s="156"/>
      <c r="E47" s="156"/>
      <c r="F47" s="156"/>
      <c r="G47" s="159" t="s">
        <v>427</v>
      </c>
      <c r="H47" s="243"/>
      <c r="I47" s="251"/>
      <c r="J47" s="233"/>
      <c r="K47" s="234" t="e">
        <f t="shared" si="1"/>
        <v>#DIV/0!</v>
      </c>
      <c r="L47" s="265"/>
      <c r="M47" s="266"/>
      <c r="N47" s="266"/>
      <c r="O47" s="254">
        <f t="shared" ref="O47:O48" si="24">+M47+N47</f>
        <v>0</v>
      </c>
      <c r="P47" s="255"/>
      <c r="Q47" s="256"/>
      <c r="R47" s="222"/>
      <c r="S47" s="223"/>
      <c r="T47" s="224"/>
      <c r="U47" s="224"/>
      <c r="V47" s="224"/>
      <c r="W47" s="224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226"/>
      <c r="DD47" s="227"/>
      <c r="DE47" s="227"/>
      <c r="DF47" s="227"/>
      <c r="DG47" s="227"/>
      <c r="DH47" s="227"/>
      <c r="DI47" s="227"/>
      <c r="DJ47" s="227"/>
      <c r="DK47" s="227"/>
      <c r="DL47" s="227"/>
      <c r="DM47" s="227"/>
      <c r="DN47" s="227"/>
      <c r="DO47" s="227"/>
      <c r="DP47" s="227"/>
      <c r="DQ47" s="227"/>
      <c r="DR47" s="227"/>
      <c r="DS47" s="227"/>
      <c r="DT47" s="227"/>
      <c r="DU47" s="227"/>
      <c r="DV47" s="227"/>
      <c r="DW47" s="227"/>
      <c r="DX47" s="227"/>
      <c r="DY47" s="227"/>
      <c r="DZ47" s="227"/>
      <c r="EA47" s="227"/>
      <c r="EB47" s="227"/>
      <c r="EC47" s="227"/>
      <c r="ED47" s="227"/>
      <c r="EE47" s="227"/>
      <c r="EF47" s="227"/>
      <c r="EG47" s="227"/>
      <c r="EH47" s="227"/>
      <c r="EI47" s="227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</row>
    <row r="48" spans="1:155" s="228" customFormat="1" ht="18" x14ac:dyDescent="0.2">
      <c r="A48" s="177"/>
      <c r="B48" s="155"/>
      <c r="C48" s="156"/>
      <c r="D48" s="156"/>
      <c r="E48" s="156"/>
      <c r="F48" s="156"/>
      <c r="G48" s="159" t="s">
        <v>428</v>
      </c>
      <c r="H48" s="243">
        <v>0</v>
      </c>
      <c r="I48" s="251"/>
      <c r="J48" s="233"/>
      <c r="K48" s="234" t="e">
        <f t="shared" si="1"/>
        <v>#DIV/0!</v>
      </c>
      <c r="L48" s="265">
        <v>0</v>
      </c>
      <c r="M48" s="266">
        <v>0</v>
      </c>
      <c r="N48" s="266">
        <v>0</v>
      </c>
      <c r="O48" s="254">
        <f t="shared" si="24"/>
        <v>0</v>
      </c>
      <c r="P48" s="255"/>
      <c r="Q48" s="256"/>
      <c r="R48" s="222"/>
      <c r="S48" s="223"/>
      <c r="T48" s="224"/>
      <c r="U48" s="224"/>
      <c r="V48" s="224"/>
      <c r="W48" s="224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</row>
    <row r="49" spans="1:155" s="228" customFormat="1" ht="18" x14ac:dyDescent="0.2">
      <c r="A49" s="270" t="s">
        <v>75</v>
      </c>
      <c r="B49" s="271" t="s">
        <v>37</v>
      </c>
      <c r="C49" s="271"/>
      <c r="D49" s="271"/>
      <c r="E49" s="271"/>
      <c r="F49" s="271"/>
      <c r="G49" s="272" t="s">
        <v>76</v>
      </c>
      <c r="H49" s="273">
        <f>H15+H18+H21+H29+H34+H36+H44+H52</f>
        <v>30175000</v>
      </c>
      <c r="I49" s="273">
        <f>I15+I18+I21+I29+I34+I36+I44+I52</f>
        <v>30175000</v>
      </c>
      <c r="J49" s="274">
        <f t="shared" si="3"/>
        <v>0</v>
      </c>
      <c r="K49" s="275">
        <f t="shared" si="1"/>
        <v>100</v>
      </c>
      <c r="L49" s="276">
        <f>L15+L18+L21+L29+L34+L36+L44+L52</f>
        <v>30175000</v>
      </c>
      <c r="M49" s="277">
        <f>M15+M18+M21+M29+M34+M36+M44+M52-1</f>
        <v>16426218.5</v>
      </c>
      <c r="N49" s="277">
        <f>N15+N18+N21+N29+N34+N36+N44+N52</f>
        <v>1652685.6099999999</v>
      </c>
      <c r="O49" s="278">
        <f>+M49+N49</f>
        <v>18078904.109999999</v>
      </c>
      <c r="P49" s="279">
        <f>+P16+P20+P29+P36+P38</f>
        <v>81186.28</v>
      </c>
      <c r="Q49" s="280">
        <f>ROUND(O49/L49*100,2)</f>
        <v>59.91</v>
      </c>
      <c r="R49" s="222"/>
      <c r="S49" s="223"/>
      <c r="T49" s="224"/>
      <c r="U49" s="224"/>
      <c r="V49" s="224"/>
      <c r="W49" s="224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7"/>
      <c r="DE49" s="227"/>
      <c r="DF49" s="227"/>
      <c r="DG49" s="227"/>
      <c r="DH49" s="227"/>
      <c r="DI49" s="227"/>
      <c r="DJ49" s="227"/>
      <c r="DK49" s="227"/>
      <c r="DL49" s="227"/>
      <c r="DM49" s="227"/>
      <c r="DN49" s="227"/>
      <c r="DO49" s="227"/>
      <c r="DP49" s="227"/>
      <c r="DQ49" s="227"/>
      <c r="DR49" s="227"/>
      <c r="DS49" s="227"/>
      <c r="DT49" s="227"/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7"/>
      <c r="EG49" s="227"/>
      <c r="EH49" s="227"/>
      <c r="EI49" s="227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</row>
    <row r="50" spans="1:155" s="228" customFormat="1" ht="18" x14ac:dyDescent="0.2">
      <c r="A50" s="270"/>
      <c r="B50" s="271" t="s">
        <v>35</v>
      </c>
      <c r="C50" s="271"/>
      <c r="D50" s="271"/>
      <c r="E50" s="271"/>
      <c r="F50" s="271"/>
      <c r="G50" s="272" t="s">
        <v>77</v>
      </c>
      <c r="H50" s="273">
        <f>+H17+H30+H19</f>
        <v>2830000</v>
      </c>
      <c r="I50" s="273">
        <f>+I17+I30+I19</f>
        <v>2830000</v>
      </c>
      <c r="J50" s="274">
        <f t="shared" si="3"/>
        <v>0</v>
      </c>
      <c r="K50" s="275">
        <f t="shared" si="1"/>
        <v>100</v>
      </c>
      <c r="L50" s="276">
        <f>+L17+L30+L19</f>
        <v>2830000</v>
      </c>
      <c r="M50" s="277">
        <f>+M17+M30+M19</f>
        <v>1013611.8</v>
      </c>
      <c r="N50" s="277">
        <f>+N17+N30+N19</f>
        <v>104054.98</v>
      </c>
      <c r="O50" s="278">
        <f>+M50+N50</f>
        <v>1117666.78</v>
      </c>
      <c r="P50" s="279">
        <f>+P17+P30+P33</f>
        <v>9102</v>
      </c>
      <c r="Q50" s="280">
        <f>ROUND(O50/L50*100,2)</f>
        <v>39.49</v>
      </c>
      <c r="R50" s="222"/>
      <c r="S50" s="223"/>
      <c r="T50" s="224"/>
      <c r="U50" s="224"/>
      <c r="V50" s="224"/>
      <c r="W50" s="224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6"/>
      <c r="CZ50" s="226"/>
      <c r="DA50" s="226"/>
      <c r="DB50" s="226"/>
      <c r="DC50" s="226"/>
      <c r="DD50" s="227"/>
      <c r="DE50" s="227"/>
      <c r="DF50" s="227"/>
      <c r="DG50" s="227"/>
      <c r="DH50" s="227"/>
      <c r="DI50" s="227"/>
      <c r="DJ50" s="227"/>
      <c r="DK50" s="227"/>
      <c r="DL50" s="227"/>
      <c r="DM50" s="227"/>
      <c r="DN50" s="227"/>
      <c r="DO50" s="227"/>
      <c r="DP50" s="227"/>
      <c r="DQ50" s="227"/>
      <c r="DR50" s="227"/>
      <c r="DS50" s="227"/>
      <c r="DT50" s="227"/>
      <c r="DU50" s="227"/>
      <c r="DV50" s="227"/>
      <c r="DW50" s="227"/>
      <c r="DX50" s="227"/>
      <c r="DY50" s="227"/>
      <c r="DZ50" s="227"/>
      <c r="EA50" s="227"/>
      <c r="EB50" s="227"/>
      <c r="EC50" s="227"/>
      <c r="ED50" s="227"/>
      <c r="EE50" s="227"/>
      <c r="EF50" s="227"/>
      <c r="EG50" s="227"/>
      <c r="EH50" s="227"/>
      <c r="EI50" s="227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</row>
    <row r="51" spans="1:155" s="228" customFormat="1" ht="18" x14ac:dyDescent="0.2">
      <c r="A51" s="177"/>
      <c r="B51" s="249" t="s">
        <v>78</v>
      </c>
      <c r="C51" s="241"/>
      <c r="D51" s="241"/>
      <c r="E51" s="241"/>
      <c r="F51" s="241"/>
      <c r="G51" s="281" t="s">
        <v>79</v>
      </c>
      <c r="H51" s="243">
        <v>0</v>
      </c>
      <c r="I51" s="251"/>
      <c r="J51" s="233">
        <f t="shared" si="3"/>
        <v>0</v>
      </c>
      <c r="K51" s="234" t="e">
        <f t="shared" si="1"/>
        <v>#DIV/0!</v>
      </c>
      <c r="L51" s="252">
        <v>0</v>
      </c>
      <c r="M51" s="253">
        <v>0</v>
      </c>
      <c r="N51" s="253">
        <v>0</v>
      </c>
      <c r="O51" s="254"/>
      <c r="P51" s="255"/>
      <c r="Q51" s="256"/>
      <c r="R51" s="222"/>
      <c r="S51" s="223"/>
      <c r="T51" s="224"/>
      <c r="U51" s="224"/>
      <c r="V51" s="224"/>
      <c r="W51" s="224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/>
      <c r="EF51" s="227"/>
      <c r="EG51" s="227"/>
      <c r="EH51" s="227"/>
      <c r="EI51" s="227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</row>
    <row r="52" spans="1:155" s="228" customFormat="1" ht="33" x14ac:dyDescent="0.2">
      <c r="A52" s="240">
        <v>4808</v>
      </c>
      <c r="B52" s="156"/>
      <c r="C52" s="156"/>
      <c r="D52" s="156"/>
      <c r="E52" s="156"/>
      <c r="F52" s="156"/>
      <c r="G52" s="267" t="s">
        <v>425</v>
      </c>
      <c r="H52" s="243">
        <v>0</v>
      </c>
      <c r="I52" s="251"/>
      <c r="J52" s="233">
        <f t="shared" si="3"/>
        <v>0</v>
      </c>
      <c r="K52" s="234" t="e">
        <f t="shared" si="1"/>
        <v>#DIV/0!</v>
      </c>
      <c r="L52" s="252">
        <v>0</v>
      </c>
      <c r="M52" s="253">
        <v>0</v>
      </c>
      <c r="N52" s="253">
        <v>0</v>
      </c>
      <c r="O52" s="254">
        <f>+M52+N52</f>
        <v>0</v>
      </c>
      <c r="P52" s="255">
        <f>L52-O52</f>
        <v>0</v>
      </c>
      <c r="Q52" s="256"/>
      <c r="R52" s="222"/>
      <c r="S52" s="223"/>
      <c r="T52" s="224"/>
      <c r="U52" s="224"/>
      <c r="V52" s="224"/>
      <c r="W52" s="224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</row>
    <row r="53" spans="1:155" s="228" customFormat="1" ht="18.75" thickBot="1" x14ac:dyDescent="0.25">
      <c r="A53" s="177"/>
      <c r="B53" s="156">
        <v>15</v>
      </c>
      <c r="C53" s="156"/>
      <c r="D53" s="156"/>
      <c r="E53" s="156"/>
      <c r="F53" s="156"/>
      <c r="G53" s="282" t="s">
        <v>80</v>
      </c>
      <c r="H53" s="243">
        <v>0</v>
      </c>
      <c r="I53" s="251"/>
      <c r="J53" s="233">
        <f t="shared" si="3"/>
        <v>0</v>
      </c>
      <c r="K53" s="234" t="e">
        <f t="shared" si="1"/>
        <v>#DIV/0!</v>
      </c>
      <c r="L53" s="252">
        <v>0</v>
      </c>
      <c r="M53" s="253">
        <v>0</v>
      </c>
      <c r="N53" s="253">
        <v>0</v>
      </c>
      <c r="O53" s="254">
        <f>+M53+N53</f>
        <v>0</v>
      </c>
      <c r="P53" s="255">
        <f>L53-O53</f>
        <v>0</v>
      </c>
      <c r="Q53" s="256"/>
      <c r="R53" s="222"/>
      <c r="S53" s="223"/>
      <c r="T53" s="224"/>
      <c r="U53" s="224"/>
      <c r="V53" s="224"/>
      <c r="W53" s="224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6"/>
      <c r="CM53" s="226"/>
      <c r="CN53" s="226"/>
      <c r="CO53" s="226"/>
      <c r="CP53" s="226"/>
      <c r="CQ53" s="226"/>
      <c r="CR53" s="226"/>
      <c r="CS53" s="226"/>
      <c r="CT53" s="226"/>
      <c r="CU53" s="226"/>
      <c r="CV53" s="226"/>
      <c r="CW53" s="226"/>
      <c r="CX53" s="226"/>
      <c r="CY53" s="226"/>
      <c r="CZ53" s="226"/>
      <c r="DA53" s="226"/>
      <c r="DB53" s="226"/>
      <c r="DC53" s="226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</row>
    <row r="54" spans="1:155" ht="17.25" hidden="1" thickBot="1" x14ac:dyDescent="0.25">
      <c r="A54" s="53"/>
      <c r="B54" s="54"/>
      <c r="C54" s="54"/>
      <c r="D54" s="54"/>
      <c r="E54" s="54"/>
      <c r="F54" s="54"/>
      <c r="G54" s="55"/>
      <c r="H54" s="121"/>
      <c r="I54" s="122"/>
      <c r="J54" s="123"/>
      <c r="K54" s="124"/>
      <c r="L54" s="125"/>
      <c r="M54" s="125"/>
      <c r="N54" s="123"/>
      <c r="O54" s="126"/>
      <c r="P54" s="127"/>
      <c r="Q54" s="128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</row>
    <row r="55" spans="1:155" x14ac:dyDescent="0.2">
      <c r="A55" s="304" t="s">
        <v>81</v>
      </c>
      <c r="B55" s="305"/>
      <c r="C55" s="305"/>
      <c r="D55" s="305"/>
      <c r="E55" s="305"/>
      <c r="F55" s="305"/>
      <c r="G55" s="56" t="s">
        <v>82</v>
      </c>
      <c r="H55" s="118">
        <f>+H56+H68+H70</f>
        <v>48510800</v>
      </c>
      <c r="I55" s="118">
        <f>+I56+I68+I70</f>
        <v>48510800</v>
      </c>
      <c r="J55" s="118">
        <f>+J56+J68+J70</f>
        <v>0</v>
      </c>
      <c r="K55" s="119">
        <f t="shared" ref="K55:K95" si="25">ROUND(I55/H55*100,2)</f>
        <v>100</v>
      </c>
      <c r="L55" s="118">
        <f>+L56+L68+L70</f>
        <v>48510800</v>
      </c>
      <c r="M55" s="118">
        <f>+M56+M68+M70</f>
        <v>41070739.299999997</v>
      </c>
      <c r="N55" s="118">
        <f>+N56+N68+N70</f>
        <v>5150168</v>
      </c>
      <c r="O55" s="118">
        <f>+O56+O70+O68</f>
        <v>46220907.299999997</v>
      </c>
      <c r="P55" s="118">
        <f>L55-O55</f>
        <v>2289892.700000003</v>
      </c>
      <c r="Q55" s="120">
        <f>ROUND(O55/L55*100,2)</f>
        <v>95.28</v>
      </c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</row>
    <row r="56" spans="1:155" x14ac:dyDescent="0.2">
      <c r="A56" s="33"/>
      <c r="B56" s="34"/>
      <c r="C56" s="34"/>
      <c r="D56" s="37" t="s">
        <v>72</v>
      </c>
      <c r="E56" s="34"/>
      <c r="F56" s="34"/>
      <c r="G56" s="47" t="s">
        <v>83</v>
      </c>
      <c r="H56" s="58">
        <f>+H57+H58+H59+H60+H61+H62+H63+H64+H65+H66</f>
        <v>48510800</v>
      </c>
      <c r="I56" s="58">
        <f>+I57+I58+I59+I60+I61+I62+I63+I64+I65+I66</f>
        <v>48510800</v>
      </c>
      <c r="J56" s="58">
        <f>+J57+J58+J59+J60+J61+J62+J63+J64+J65+J66</f>
        <v>0</v>
      </c>
      <c r="K56" s="59">
        <f t="shared" si="25"/>
        <v>100</v>
      </c>
      <c r="L56" s="58">
        <f>+L57+L58+L59+L60+L61+L62+L63+L64+L65+L66</f>
        <v>48510800</v>
      </c>
      <c r="M56" s="58">
        <f>+M57+M58+M59+M60+M61+M62+M63+M64+M65+M66</f>
        <v>41453865</v>
      </c>
      <c r="N56" s="58">
        <f>+N57+N58+N59+N60+N61+N62+N63+N64+N65+N66</f>
        <v>5150744</v>
      </c>
      <c r="O56" s="58">
        <f>+O57+O58+O59+O60+O61+O62+O63+O64+O65+O66</f>
        <v>46604609</v>
      </c>
      <c r="P56" s="58">
        <f t="shared" ref="P56:P119" si="26">L56-O56</f>
        <v>1906191</v>
      </c>
      <c r="Q56" s="60">
        <f t="shared" ref="Q56:Q104" si="27">ROUND(O56/L56*100,2)</f>
        <v>96.07</v>
      </c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</row>
    <row r="57" spans="1:155" x14ac:dyDescent="0.2">
      <c r="A57" s="33"/>
      <c r="B57" s="34"/>
      <c r="C57" s="34"/>
      <c r="D57" s="37" t="s">
        <v>84</v>
      </c>
      <c r="E57" s="34"/>
      <c r="F57" s="34"/>
      <c r="G57" s="47" t="s">
        <v>85</v>
      </c>
      <c r="H57" s="58">
        <f t="shared" ref="H57:J58" si="28">+H73</f>
        <v>4408800</v>
      </c>
      <c r="I57" s="58">
        <f t="shared" si="28"/>
        <v>4408800</v>
      </c>
      <c r="J57" s="58">
        <f t="shared" si="28"/>
        <v>0</v>
      </c>
      <c r="K57" s="59">
        <f t="shared" si="25"/>
        <v>100</v>
      </c>
      <c r="L57" s="58">
        <f t="shared" ref="L57:O58" si="29">+L73</f>
        <v>4408800</v>
      </c>
      <c r="M57" s="58">
        <f t="shared" si="29"/>
        <v>3990609</v>
      </c>
      <c r="N57" s="58">
        <f t="shared" si="29"/>
        <v>400115</v>
      </c>
      <c r="O57" s="58">
        <f t="shared" si="29"/>
        <v>4390724</v>
      </c>
      <c r="P57" s="58">
        <f t="shared" si="26"/>
        <v>18076</v>
      </c>
      <c r="Q57" s="60">
        <f t="shared" si="27"/>
        <v>99.59</v>
      </c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</row>
    <row r="58" spans="1:155" x14ac:dyDescent="0.2">
      <c r="A58" s="33"/>
      <c r="B58" s="34"/>
      <c r="C58" s="34"/>
      <c r="D58" s="37" t="s">
        <v>86</v>
      </c>
      <c r="E58" s="34"/>
      <c r="F58" s="34"/>
      <c r="G58" s="47" t="s">
        <v>87</v>
      </c>
      <c r="H58" s="58">
        <f t="shared" si="28"/>
        <v>401000</v>
      </c>
      <c r="I58" s="58">
        <f t="shared" si="28"/>
        <v>401000</v>
      </c>
      <c r="J58" s="58">
        <f t="shared" si="28"/>
        <v>0</v>
      </c>
      <c r="K58" s="59">
        <f t="shared" si="25"/>
        <v>100</v>
      </c>
      <c r="L58" s="58">
        <f t="shared" si="29"/>
        <v>401000</v>
      </c>
      <c r="M58" s="58">
        <f>+M74</f>
        <v>319286</v>
      </c>
      <c r="N58" s="58">
        <f t="shared" si="29"/>
        <v>38987</v>
      </c>
      <c r="O58" s="58">
        <f t="shared" si="29"/>
        <v>358273.00000000006</v>
      </c>
      <c r="P58" s="58">
        <f t="shared" si="26"/>
        <v>42726.999999999942</v>
      </c>
      <c r="Q58" s="60">
        <f t="shared" si="27"/>
        <v>89.34</v>
      </c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</row>
    <row r="59" spans="1:155" x14ac:dyDescent="0.2">
      <c r="A59" s="33"/>
      <c r="B59" s="34"/>
      <c r="C59" s="34"/>
      <c r="D59" s="37" t="s">
        <v>88</v>
      </c>
      <c r="E59" s="34"/>
      <c r="F59" s="34"/>
      <c r="G59" s="47" t="s">
        <v>89</v>
      </c>
      <c r="H59" s="58">
        <f t="shared" ref="H59:I59" si="30">+H75</f>
        <v>0</v>
      </c>
      <c r="I59" s="58">
        <f t="shared" si="30"/>
        <v>0</v>
      </c>
      <c r="J59" s="58">
        <f t="shared" ref="J59:J61" si="31">+J75</f>
        <v>0</v>
      </c>
      <c r="K59" s="59"/>
      <c r="L59" s="58">
        <f t="shared" ref="L59:M59" si="32">+L75</f>
        <v>0</v>
      </c>
      <c r="M59" s="58">
        <f t="shared" si="32"/>
        <v>0</v>
      </c>
      <c r="N59" s="58">
        <f t="shared" ref="N59:O61" si="33">+N75</f>
        <v>0</v>
      </c>
      <c r="O59" s="58">
        <f t="shared" si="33"/>
        <v>0</v>
      </c>
      <c r="P59" s="58">
        <f t="shared" si="26"/>
        <v>0</v>
      </c>
      <c r="Q59" s="60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</row>
    <row r="60" spans="1:155" x14ac:dyDescent="0.2">
      <c r="A60" s="33"/>
      <c r="B60" s="34"/>
      <c r="C60" s="34"/>
      <c r="D60" s="37" t="s">
        <v>90</v>
      </c>
      <c r="E60" s="34"/>
      <c r="F60" s="34"/>
      <c r="G60" s="47" t="s">
        <v>91</v>
      </c>
      <c r="H60" s="58">
        <f t="shared" ref="H60:I60" si="34">+H76</f>
        <v>0</v>
      </c>
      <c r="I60" s="58">
        <f t="shared" si="34"/>
        <v>0</v>
      </c>
      <c r="J60" s="58">
        <f t="shared" si="31"/>
        <v>0</v>
      </c>
      <c r="K60" s="59" t="e">
        <f t="shared" si="25"/>
        <v>#DIV/0!</v>
      </c>
      <c r="L60" s="58">
        <f t="shared" ref="L60:M60" si="35">+L76</f>
        <v>0</v>
      </c>
      <c r="M60" s="58">
        <f t="shared" si="35"/>
        <v>0</v>
      </c>
      <c r="N60" s="58">
        <f t="shared" si="33"/>
        <v>0</v>
      </c>
      <c r="O60" s="58">
        <f t="shared" si="33"/>
        <v>0</v>
      </c>
      <c r="P60" s="58">
        <f t="shared" si="26"/>
        <v>0</v>
      </c>
      <c r="Q60" s="60" t="e">
        <f t="shared" si="27"/>
        <v>#DIV/0!</v>
      </c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</row>
    <row r="61" spans="1:155" x14ac:dyDescent="0.2">
      <c r="A61" s="33"/>
      <c r="B61" s="34"/>
      <c r="C61" s="34"/>
      <c r="D61" s="37" t="s">
        <v>92</v>
      </c>
      <c r="E61" s="34"/>
      <c r="F61" s="34"/>
      <c r="G61" s="47" t="s">
        <v>93</v>
      </c>
      <c r="H61" s="58">
        <f t="shared" ref="H61:I61" si="36">+H77</f>
        <v>2448000</v>
      </c>
      <c r="I61" s="58">
        <f t="shared" si="36"/>
        <v>2448000</v>
      </c>
      <c r="J61" s="58">
        <f t="shared" si="31"/>
        <v>0</v>
      </c>
      <c r="K61" s="59">
        <f t="shared" si="25"/>
        <v>100</v>
      </c>
      <c r="L61" s="58">
        <f t="shared" ref="L61:M61" si="37">+L77</f>
        <v>2448000</v>
      </c>
      <c r="M61" s="58">
        <f t="shared" si="37"/>
        <v>2189109</v>
      </c>
      <c r="N61" s="58">
        <f t="shared" si="33"/>
        <v>188115</v>
      </c>
      <c r="O61" s="58">
        <f t="shared" si="33"/>
        <v>2377224</v>
      </c>
      <c r="P61" s="58">
        <f t="shared" si="26"/>
        <v>70776</v>
      </c>
      <c r="Q61" s="60">
        <f t="shared" si="27"/>
        <v>97.11</v>
      </c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</row>
    <row r="62" spans="1:155" x14ac:dyDescent="0.2">
      <c r="A62" s="33"/>
      <c r="B62" s="34"/>
      <c r="C62" s="34"/>
      <c r="D62" s="37" t="s">
        <v>94</v>
      </c>
      <c r="E62" s="34"/>
      <c r="F62" s="34"/>
      <c r="G62" s="47" t="s">
        <v>95</v>
      </c>
      <c r="H62" s="58">
        <f t="shared" ref="H62:I62" si="38">+H84</f>
        <v>0</v>
      </c>
      <c r="I62" s="58">
        <f t="shared" si="38"/>
        <v>0</v>
      </c>
      <c r="J62" s="58">
        <f t="shared" ref="J62:J64" si="39">+J84</f>
        <v>0</v>
      </c>
      <c r="K62" s="59"/>
      <c r="L62" s="58">
        <f t="shared" ref="L62:M62" si="40">+L84</f>
        <v>0</v>
      </c>
      <c r="M62" s="58">
        <f t="shared" si="40"/>
        <v>0</v>
      </c>
      <c r="N62" s="58">
        <f t="shared" ref="N62:O64" si="41">+N84</f>
        <v>0</v>
      </c>
      <c r="O62" s="58">
        <f t="shared" si="41"/>
        <v>0</v>
      </c>
      <c r="P62" s="58">
        <f t="shared" si="26"/>
        <v>0</v>
      </c>
      <c r="Q62" s="60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</row>
    <row r="63" spans="1:155" ht="33" x14ac:dyDescent="0.2">
      <c r="A63" s="33"/>
      <c r="B63" s="34"/>
      <c r="C63" s="34"/>
      <c r="D63" s="37" t="s">
        <v>96</v>
      </c>
      <c r="E63" s="34"/>
      <c r="F63" s="34"/>
      <c r="G63" s="47" t="s">
        <v>97</v>
      </c>
      <c r="H63" s="58">
        <f t="shared" ref="H63:I63" si="42">+H85</f>
        <v>0</v>
      </c>
      <c r="I63" s="58">
        <f t="shared" si="42"/>
        <v>0</v>
      </c>
      <c r="J63" s="58">
        <f t="shared" si="39"/>
        <v>0</v>
      </c>
      <c r="K63" s="59"/>
      <c r="L63" s="58">
        <f t="shared" ref="L63:M63" si="43">+L85</f>
        <v>0</v>
      </c>
      <c r="M63" s="58">
        <f t="shared" si="43"/>
        <v>0</v>
      </c>
      <c r="N63" s="58">
        <f t="shared" si="41"/>
        <v>0</v>
      </c>
      <c r="O63" s="58">
        <f t="shared" si="41"/>
        <v>0</v>
      </c>
      <c r="P63" s="58">
        <f t="shared" si="26"/>
        <v>0</v>
      </c>
      <c r="Q63" s="60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</row>
    <row r="64" spans="1:155" x14ac:dyDescent="0.2">
      <c r="A64" s="33"/>
      <c r="B64" s="34"/>
      <c r="C64" s="34"/>
      <c r="D64" s="37" t="s">
        <v>98</v>
      </c>
      <c r="E64" s="34"/>
      <c r="F64" s="34"/>
      <c r="G64" s="47" t="s">
        <v>99</v>
      </c>
      <c r="H64" s="58">
        <f>+H86</f>
        <v>41162000</v>
      </c>
      <c r="I64" s="58">
        <f t="shared" ref="I64" si="44">+I86</f>
        <v>41162000</v>
      </c>
      <c r="J64" s="58">
        <f t="shared" si="39"/>
        <v>0</v>
      </c>
      <c r="K64" s="59">
        <f t="shared" si="25"/>
        <v>100</v>
      </c>
      <c r="L64" s="58">
        <f t="shared" ref="L64:M64" si="45">+L86</f>
        <v>41162000</v>
      </c>
      <c r="M64" s="58">
        <f t="shared" si="45"/>
        <v>34864260</v>
      </c>
      <c r="N64" s="58">
        <f t="shared" si="41"/>
        <v>4523477</v>
      </c>
      <c r="O64" s="58">
        <f t="shared" si="41"/>
        <v>39387737</v>
      </c>
      <c r="P64" s="58">
        <f t="shared" si="26"/>
        <v>1774263</v>
      </c>
      <c r="Q64" s="60">
        <f t="shared" si="27"/>
        <v>95.69</v>
      </c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</row>
    <row r="65" spans="1:154" ht="33" x14ac:dyDescent="0.2">
      <c r="A65" s="33"/>
      <c r="B65" s="34"/>
      <c r="C65" s="34"/>
      <c r="D65" s="37" t="s">
        <v>100</v>
      </c>
      <c r="E65" s="34"/>
      <c r="F65" s="34"/>
      <c r="G65" s="47" t="s">
        <v>101</v>
      </c>
      <c r="H65" s="58">
        <f t="shared" ref="H65:I65" si="46">+H94</f>
        <v>0</v>
      </c>
      <c r="I65" s="58">
        <f t="shared" si="46"/>
        <v>0</v>
      </c>
      <c r="J65" s="58">
        <f t="shared" ref="J65:J66" si="47">+J94</f>
        <v>0</v>
      </c>
      <c r="K65" s="59" t="e">
        <f t="shared" si="25"/>
        <v>#DIV/0!</v>
      </c>
      <c r="L65" s="58">
        <f t="shared" ref="L65:M65" si="48">+L94</f>
        <v>0</v>
      </c>
      <c r="M65" s="58">
        <f t="shared" si="48"/>
        <v>0</v>
      </c>
      <c r="N65" s="58">
        <f t="shared" ref="N65:O66" si="49">+N94</f>
        <v>0</v>
      </c>
      <c r="O65" s="58">
        <f t="shared" si="49"/>
        <v>0</v>
      </c>
      <c r="P65" s="58">
        <f t="shared" si="26"/>
        <v>0</v>
      </c>
      <c r="Q65" s="60" t="e">
        <f t="shared" si="27"/>
        <v>#DIV/0!</v>
      </c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</row>
    <row r="66" spans="1:154" x14ac:dyDescent="0.2">
      <c r="A66" s="33"/>
      <c r="B66" s="34"/>
      <c r="C66" s="34"/>
      <c r="D66" s="37" t="s">
        <v>102</v>
      </c>
      <c r="E66" s="34"/>
      <c r="F66" s="34"/>
      <c r="G66" s="47" t="s">
        <v>103</v>
      </c>
      <c r="H66" s="58">
        <f t="shared" ref="H66:I66" si="50">+H95</f>
        <v>91000</v>
      </c>
      <c r="I66" s="58">
        <f t="shared" si="50"/>
        <v>91000</v>
      </c>
      <c r="J66" s="58">
        <f t="shared" si="47"/>
        <v>0</v>
      </c>
      <c r="K66" s="59">
        <f t="shared" si="25"/>
        <v>100</v>
      </c>
      <c r="L66" s="58">
        <f t="shared" ref="L66:M66" si="51">+L95</f>
        <v>91000</v>
      </c>
      <c r="M66" s="58">
        <f t="shared" si="51"/>
        <v>90601</v>
      </c>
      <c r="N66" s="58">
        <f t="shared" si="49"/>
        <v>50</v>
      </c>
      <c r="O66" s="58">
        <f>+O95</f>
        <v>90651</v>
      </c>
      <c r="P66" s="58">
        <f t="shared" si="26"/>
        <v>349</v>
      </c>
      <c r="Q66" s="60">
        <f t="shared" si="27"/>
        <v>99.62</v>
      </c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</row>
    <row r="67" spans="1:154" ht="49.5" x14ac:dyDescent="0.2">
      <c r="A67" s="33"/>
      <c r="B67" s="34"/>
      <c r="C67" s="34"/>
      <c r="D67" s="37" t="s">
        <v>104</v>
      </c>
      <c r="E67" s="34"/>
      <c r="F67" s="34"/>
      <c r="G67" s="151" t="s">
        <v>349</v>
      </c>
      <c r="H67" s="58">
        <v>0</v>
      </c>
      <c r="I67" s="58">
        <v>0</v>
      </c>
      <c r="J67" s="58">
        <v>0</v>
      </c>
      <c r="K67" s="59">
        <v>0</v>
      </c>
      <c r="L67" s="58">
        <v>0</v>
      </c>
      <c r="M67" s="58">
        <v>0</v>
      </c>
      <c r="N67" s="58">
        <v>0</v>
      </c>
      <c r="O67" s="58">
        <v>0</v>
      </c>
      <c r="P67" s="58">
        <f t="shared" si="26"/>
        <v>0</v>
      </c>
      <c r="Q67" s="60">
        <v>0</v>
      </c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</row>
    <row r="68" spans="1:154" x14ac:dyDescent="0.2">
      <c r="A68" s="33"/>
      <c r="B68" s="34"/>
      <c r="C68" s="34"/>
      <c r="D68" s="37" t="s">
        <v>105</v>
      </c>
      <c r="E68" s="34"/>
      <c r="F68" s="34"/>
      <c r="G68" s="47" t="s">
        <v>106</v>
      </c>
      <c r="H68" s="58">
        <f>+H69</f>
        <v>0</v>
      </c>
      <c r="I68" s="58">
        <f>+I69</f>
        <v>0</v>
      </c>
      <c r="J68" s="58">
        <f>+J69</f>
        <v>0</v>
      </c>
      <c r="K68" s="59"/>
      <c r="L68" s="58">
        <f>+L69</f>
        <v>0</v>
      </c>
      <c r="M68" s="58">
        <f>+M69</f>
        <v>0</v>
      </c>
      <c r="N68" s="58">
        <f>+N69</f>
        <v>0</v>
      </c>
      <c r="O68" s="58">
        <f>+O69</f>
        <v>0</v>
      </c>
      <c r="P68" s="58">
        <f t="shared" si="26"/>
        <v>0</v>
      </c>
      <c r="Q68" s="60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</row>
    <row r="69" spans="1:154" x14ac:dyDescent="0.2">
      <c r="A69" s="33"/>
      <c r="B69" s="34"/>
      <c r="C69" s="34"/>
      <c r="D69" s="37" t="s">
        <v>107</v>
      </c>
      <c r="E69" s="34"/>
      <c r="F69" s="34"/>
      <c r="G69" s="47" t="s">
        <v>108</v>
      </c>
      <c r="H69" s="58">
        <f>H173</f>
        <v>0</v>
      </c>
      <c r="I69" s="58">
        <f>I173</f>
        <v>0</v>
      </c>
      <c r="J69" s="58">
        <f>J173</f>
        <v>0</v>
      </c>
      <c r="K69" s="59"/>
      <c r="L69" s="58">
        <f>L173</f>
        <v>0</v>
      </c>
      <c r="M69" s="58">
        <f>M173</f>
        <v>0</v>
      </c>
      <c r="N69" s="58">
        <f>N173</f>
        <v>0</v>
      </c>
      <c r="O69" s="58">
        <f>O173</f>
        <v>0</v>
      </c>
      <c r="P69" s="58">
        <f t="shared" si="26"/>
        <v>0</v>
      </c>
      <c r="Q69" s="60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</row>
    <row r="70" spans="1:154" x14ac:dyDescent="0.2">
      <c r="A70" s="33"/>
      <c r="B70" s="34"/>
      <c r="C70" s="34"/>
      <c r="D70" s="34">
        <v>85</v>
      </c>
      <c r="E70" s="34"/>
      <c r="F70" s="34"/>
      <c r="G70" s="47" t="s">
        <v>109</v>
      </c>
      <c r="H70" s="58">
        <f>+H102</f>
        <v>0</v>
      </c>
      <c r="I70" s="58">
        <f>+I102</f>
        <v>0</v>
      </c>
      <c r="J70" s="58">
        <f>+J102</f>
        <v>0</v>
      </c>
      <c r="K70" s="59"/>
      <c r="L70" s="58">
        <f>+L102</f>
        <v>0</v>
      </c>
      <c r="M70" s="58">
        <f>+M102</f>
        <v>-383125.7</v>
      </c>
      <c r="N70" s="58">
        <f>+N102</f>
        <v>-576</v>
      </c>
      <c r="O70" s="58">
        <f>+O102</f>
        <v>-383701.7</v>
      </c>
      <c r="P70" s="58">
        <f t="shared" si="26"/>
        <v>383701.7</v>
      </c>
      <c r="Q70" s="60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</row>
    <row r="71" spans="1:154" x14ac:dyDescent="0.2">
      <c r="A71" s="293">
        <v>5004</v>
      </c>
      <c r="B71" s="294"/>
      <c r="C71" s="294"/>
      <c r="D71" s="294"/>
      <c r="E71" s="294"/>
      <c r="F71" s="294"/>
      <c r="G71" s="61" t="s">
        <v>110</v>
      </c>
      <c r="H71" s="148">
        <f>+H72+H97+H99+H102</f>
        <v>48510800</v>
      </c>
      <c r="I71" s="148">
        <f>+I72+I97+I99+I102</f>
        <v>48510800</v>
      </c>
      <c r="J71" s="148">
        <f>+J72+J97+J99+J102</f>
        <v>0</v>
      </c>
      <c r="K71" s="149">
        <f t="shared" si="25"/>
        <v>100</v>
      </c>
      <c r="L71" s="148">
        <f>+L72+L97+L99+L102</f>
        <v>48510800</v>
      </c>
      <c r="M71" s="148">
        <f>+M72+M97+M99+M102</f>
        <v>41070739.299999997</v>
      </c>
      <c r="N71" s="148">
        <f>+N72+N97+N99+N102</f>
        <v>5150168</v>
      </c>
      <c r="O71" s="148">
        <f>+O72+O97+O99+O102</f>
        <v>46220907.299999997</v>
      </c>
      <c r="P71" s="148">
        <f t="shared" si="26"/>
        <v>2289892.700000003</v>
      </c>
      <c r="Q71" s="150">
        <f t="shared" si="27"/>
        <v>95.28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</row>
    <row r="72" spans="1:154" x14ac:dyDescent="0.2">
      <c r="A72" s="50"/>
      <c r="B72" s="51"/>
      <c r="C72" s="51"/>
      <c r="D72" s="51" t="s">
        <v>37</v>
      </c>
      <c r="E72" s="51"/>
      <c r="F72" s="51"/>
      <c r="G72" s="47" t="s">
        <v>83</v>
      </c>
      <c r="H72" s="58">
        <f>H73+H74+H75+H76+H77+H84+H85+H86+H95+H94</f>
        <v>48510800</v>
      </c>
      <c r="I72" s="58">
        <f>I73+I74+I75+I76+I77+I84+I85+I86+I95+I94</f>
        <v>48510800</v>
      </c>
      <c r="J72" s="58">
        <f>J73+J74+J75+J76+J77+J84+J85+J86+J95+J94</f>
        <v>0</v>
      </c>
      <c r="K72" s="59">
        <f t="shared" si="25"/>
        <v>100</v>
      </c>
      <c r="L72" s="58">
        <f>L73+L74+L75+L76+L77+L84+L85+L86+L95+L94</f>
        <v>48510800</v>
      </c>
      <c r="M72" s="58">
        <f>M73+M74+M75+M76+M77+M84+M85+M86+M95+M94</f>
        <v>41453865</v>
      </c>
      <c r="N72" s="58">
        <f>N73+N74+N75+N76+N77+N84+N85+N86+N95+N94</f>
        <v>5150744</v>
      </c>
      <c r="O72" s="58">
        <f>O73+O74+O75+O76+O77+O84+O85+O86+O95+O94</f>
        <v>46604609</v>
      </c>
      <c r="P72" s="58">
        <f t="shared" si="26"/>
        <v>1906191</v>
      </c>
      <c r="Q72" s="60">
        <f t="shared" si="27"/>
        <v>96.07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</row>
    <row r="73" spans="1:154" x14ac:dyDescent="0.2">
      <c r="A73" s="33"/>
      <c r="B73" s="34"/>
      <c r="C73" s="34"/>
      <c r="D73" s="34" t="s">
        <v>111</v>
      </c>
      <c r="E73" s="34"/>
      <c r="F73" s="34"/>
      <c r="G73" s="47" t="s">
        <v>85</v>
      </c>
      <c r="H73" s="58">
        <f>H105+H180+H269</f>
        <v>4408800</v>
      </c>
      <c r="I73" s="58">
        <f>I105+I180+I269</f>
        <v>4408800</v>
      </c>
      <c r="J73" s="58">
        <f>J105+J180+J269</f>
        <v>0</v>
      </c>
      <c r="K73" s="59">
        <f t="shared" si="25"/>
        <v>100</v>
      </c>
      <c r="L73" s="58">
        <f>L105+L180+L269</f>
        <v>4408800</v>
      </c>
      <c r="M73" s="58">
        <f>M105+M180+M269</f>
        <v>3990609</v>
      </c>
      <c r="N73" s="58">
        <f>N105+N180+N269</f>
        <v>400115</v>
      </c>
      <c r="O73" s="58">
        <f>O105+O180+O269</f>
        <v>4390724</v>
      </c>
      <c r="P73" s="58">
        <f t="shared" si="26"/>
        <v>18076</v>
      </c>
      <c r="Q73" s="60">
        <f t="shared" si="27"/>
        <v>99.59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</row>
    <row r="74" spans="1:154" x14ac:dyDescent="0.2">
      <c r="A74" s="33"/>
      <c r="B74" s="34"/>
      <c r="C74" s="34"/>
      <c r="D74" s="34" t="s">
        <v>112</v>
      </c>
      <c r="E74" s="34"/>
      <c r="F74" s="34"/>
      <c r="G74" s="47" t="s">
        <v>87</v>
      </c>
      <c r="H74" s="58">
        <f>H133+H208+H303+H404</f>
        <v>401000</v>
      </c>
      <c r="I74" s="58">
        <f>I133+I208+I303+I404</f>
        <v>401000</v>
      </c>
      <c r="J74" s="58">
        <f>J133+J208+J303+J404</f>
        <v>0</v>
      </c>
      <c r="K74" s="59">
        <f t="shared" si="25"/>
        <v>100</v>
      </c>
      <c r="L74" s="58">
        <f>L133+L208+L303+L404</f>
        <v>401000</v>
      </c>
      <c r="M74" s="58">
        <f>M133+M208+M303+M404</f>
        <v>319286</v>
      </c>
      <c r="N74" s="58">
        <f>N133+N208+N303+N404</f>
        <v>38987</v>
      </c>
      <c r="O74" s="58">
        <f>O133+O208+O303+O404</f>
        <v>358273.00000000006</v>
      </c>
      <c r="P74" s="58">
        <f t="shared" si="26"/>
        <v>42726.999999999942</v>
      </c>
      <c r="Q74" s="60">
        <f t="shared" si="27"/>
        <v>89.34</v>
      </c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</row>
    <row r="75" spans="1:154" x14ac:dyDescent="0.2">
      <c r="A75" s="33"/>
      <c r="B75" s="34"/>
      <c r="C75" s="34"/>
      <c r="D75" s="34" t="s">
        <v>113</v>
      </c>
      <c r="E75" s="34"/>
      <c r="F75" s="34"/>
      <c r="G75" s="47" t="s">
        <v>89</v>
      </c>
      <c r="H75" s="58">
        <f>H340</f>
        <v>0</v>
      </c>
      <c r="I75" s="58">
        <f>I340</f>
        <v>0</v>
      </c>
      <c r="J75" s="58">
        <f>J340</f>
        <v>0</v>
      </c>
      <c r="K75" s="59"/>
      <c r="L75" s="58">
        <f>L340</f>
        <v>0</v>
      </c>
      <c r="M75" s="58">
        <f>M340</f>
        <v>0</v>
      </c>
      <c r="N75" s="58">
        <f>N340</f>
        <v>0</v>
      </c>
      <c r="O75" s="58">
        <f>O340</f>
        <v>0</v>
      </c>
      <c r="P75" s="58">
        <f t="shared" si="26"/>
        <v>0</v>
      </c>
      <c r="Q75" s="60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</row>
    <row r="76" spans="1:154" x14ac:dyDescent="0.2">
      <c r="A76" s="33"/>
      <c r="B76" s="34"/>
      <c r="C76" s="34"/>
      <c r="D76" s="34" t="s">
        <v>114</v>
      </c>
      <c r="E76" s="34"/>
      <c r="F76" s="34"/>
      <c r="G76" s="47" t="s">
        <v>91</v>
      </c>
      <c r="H76" s="58">
        <f>H238+H407</f>
        <v>0</v>
      </c>
      <c r="I76" s="58">
        <f>I238+I407</f>
        <v>0</v>
      </c>
      <c r="J76" s="58">
        <f>J238+J407</f>
        <v>0</v>
      </c>
      <c r="K76" s="59" t="e">
        <f t="shared" si="25"/>
        <v>#DIV/0!</v>
      </c>
      <c r="L76" s="58">
        <f>L238+L407</f>
        <v>0</v>
      </c>
      <c r="M76" s="58">
        <f>M238+M407</f>
        <v>0</v>
      </c>
      <c r="N76" s="58">
        <f>N238+N407</f>
        <v>0</v>
      </c>
      <c r="O76" s="58">
        <f>O238+O407</f>
        <v>0</v>
      </c>
      <c r="P76" s="58">
        <f t="shared" si="26"/>
        <v>0</v>
      </c>
      <c r="Q76" s="60" t="e">
        <f t="shared" si="27"/>
        <v>#DIV/0!</v>
      </c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</row>
    <row r="77" spans="1:154" x14ac:dyDescent="0.2">
      <c r="A77" s="33"/>
      <c r="B77" s="34"/>
      <c r="C77" s="34"/>
      <c r="D77" s="34">
        <v>51</v>
      </c>
      <c r="E77" s="34"/>
      <c r="F77" s="34"/>
      <c r="G77" s="47" t="s">
        <v>93</v>
      </c>
      <c r="H77" s="58">
        <f>H240+H341+H410</f>
        <v>2448000</v>
      </c>
      <c r="I77" s="58">
        <f>I240+I341+I410</f>
        <v>2448000</v>
      </c>
      <c r="J77" s="58">
        <f>J240+J341+J410</f>
        <v>0</v>
      </c>
      <c r="K77" s="59">
        <f t="shared" si="25"/>
        <v>100</v>
      </c>
      <c r="L77" s="58">
        <f>L240+L341+L410</f>
        <v>2448000</v>
      </c>
      <c r="M77" s="58">
        <f>M240+M341+M410</f>
        <v>2189109</v>
      </c>
      <c r="N77" s="58">
        <f>N240+N341+N410</f>
        <v>188115</v>
      </c>
      <c r="O77" s="58">
        <f>O240+O341+O410</f>
        <v>2377224</v>
      </c>
      <c r="P77" s="58">
        <f t="shared" si="26"/>
        <v>70776</v>
      </c>
      <c r="Q77" s="60">
        <f t="shared" si="27"/>
        <v>97.11</v>
      </c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</row>
    <row r="78" spans="1:154" x14ac:dyDescent="0.2">
      <c r="A78" s="33"/>
      <c r="B78" s="34"/>
      <c r="C78" s="34"/>
      <c r="D78" s="34"/>
      <c r="E78" s="34" t="s">
        <v>37</v>
      </c>
      <c r="F78" s="34"/>
      <c r="G78" s="47" t="s">
        <v>115</v>
      </c>
      <c r="H78" s="58">
        <f>H79+H80+H81+H82+H83</f>
        <v>2448000</v>
      </c>
      <c r="I78" s="58">
        <f>I79+I80+I81+I82+I83</f>
        <v>2448000</v>
      </c>
      <c r="J78" s="58">
        <f>J79+J80+J81+J82+J83</f>
        <v>0</v>
      </c>
      <c r="K78" s="59">
        <f t="shared" si="25"/>
        <v>100</v>
      </c>
      <c r="L78" s="58">
        <f>L79+L80+L81+L82+L83</f>
        <v>2448000</v>
      </c>
      <c r="M78" s="58">
        <f>M79+M80+M81+M82+M83</f>
        <v>2189109</v>
      </c>
      <c r="N78" s="58">
        <f>N79+N80+N81+N82+N83</f>
        <v>188115</v>
      </c>
      <c r="O78" s="58">
        <f>O79+O80+O81+O82+O83</f>
        <v>2377224</v>
      </c>
      <c r="P78" s="58">
        <f t="shared" si="26"/>
        <v>70776</v>
      </c>
      <c r="Q78" s="60">
        <f t="shared" si="27"/>
        <v>97.11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</row>
    <row r="79" spans="1:154" x14ac:dyDescent="0.2">
      <c r="A79" s="33"/>
      <c r="B79" s="34"/>
      <c r="C79" s="34"/>
      <c r="D79" s="34"/>
      <c r="E79" s="34"/>
      <c r="F79" s="34" t="s">
        <v>37</v>
      </c>
      <c r="G79" s="47" t="s">
        <v>116</v>
      </c>
      <c r="H79" s="58">
        <f>H240</f>
        <v>0</v>
      </c>
      <c r="I79" s="58">
        <f>I240</f>
        <v>0</v>
      </c>
      <c r="J79" s="58">
        <f>J240</f>
        <v>0</v>
      </c>
      <c r="K79" s="59"/>
      <c r="L79" s="58">
        <f>L240</f>
        <v>0</v>
      </c>
      <c r="M79" s="58">
        <f>M240</f>
        <v>0</v>
      </c>
      <c r="N79" s="58">
        <f>N240</f>
        <v>0</v>
      </c>
      <c r="O79" s="58">
        <f>O240</f>
        <v>0</v>
      </c>
      <c r="P79" s="58">
        <f t="shared" si="26"/>
        <v>0</v>
      </c>
      <c r="Q79" s="60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</row>
    <row r="80" spans="1:154" ht="33" x14ac:dyDescent="0.2">
      <c r="A80" s="33"/>
      <c r="B80" s="34"/>
      <c r="C80" s="34"/>
      <c r="D80" s="34"/>
      <c r="E80" s="34"/>
      <c r="F80" s="34">
        <v>17</v>
      </c>
      <c r="G80" s="47" t="s">
        <v>117</v>
      </c>
      <c r="H80" s="58">
        <f>H343</f>
        <v>2448000</v>
      </c>
      <c r="I80" s="58">
        <f>I343</f>
        <v>2448000</v>
      </c>
      <c r="J80" s="58">
        <f>J343</f>
        <v>0</v>
      </c>
      <c r="K80" s="59">
        <f t="shared" si="25"/>
        <v>100</v>
      </c>
      <c r="L80" s="58">
        <f>L343</f>
        <v>2448000</v>
      </c>
      <c r="M80" s="58">
        <f>M343</f>
        <v>2189109</v>
      </c>
      <c r="N80" s="58">
        <f>N343</f>
        <v>188115</v>
      </c>
      <c r="O80" s="58">
        <f>O343</f>
        <v>2377224</v>
      </c>
      <c r="P80" s="58">
        <f t="shared" si="26"/>
        <v>70776</v>
      </c>
      <c r="Q80" s="60">
        <f t="shared" si="27"/>
        <v>97.11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</row>
    <row r="81" spans="1:154" ht="49.5" x14ac:dyDescent="0.2">
      <c r="A81" s="33"/>
      <c r="B81" s="34"/>
      <c r="C81" s="34"/>
      <c r="D81" s="34"/>
      <c r="E81" s="34"/>
      <c r="F81" s="34">
        <v>18</v>
      </c>
      <c r="G81" s="47" t="s">
        <v>118</v>
      </c>
      <c r="H81" s="58">
        <f>H412</f>
        <v>0</v>
      </c>
      <c r="I81" s="58">
        <f>I412</f>
        <v>0</v>
      </c>
      <c r="J81" s="58">
        <f>J412</f>
        <v>0</v>
      </c>
      <c r="K81" s="59"/>
      <c r="L81" s="58">
        <f>L412</f>
        <v>0</v>
      </c>
      <c r="M81" s="58">
        <f>M412</f>
        <v>0</v>
      </c>
      <c r="N81" s="58">
        <f>N412</f>
        <v>0</v>
      </c>
      <c r="O81" s="58">
        <f>O412</f>
        <v>0</v>
      </c>
      <c r="P81" s="58">
        <f t="shared" si="26"/>
        <v>0</v>
      </c>
      <c r="Q81" s="60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</row>
    <row r="82" spans="1:154" ht="33" x14ac:dyDescent="0.2">
      <c r="A82" s="33"/>
      <c r="B82" s="34"/>
      <c r="C82" s="34"/>
      <c r="D82" s="34"/>
      <c r="E82" s="34"/>
      <c r="F82" s="34">
        <v>19</v>
      </c>
      <c r="G82" s="47" t="s">
        <v>119</v>
      </c>
      <c r="H82" s="58">
        <f t="shared" ref="H82:I82" si="52">H344</f>
        <v>0</v>
      </c>
      <c r="I82" s="58">
        <f t="shared" si="52"/>
        <v>0</v>
      </c>
      <c r="J82" s="58">
        <f t="shared" ref="J82:J83" si="53">J344</f>
        <v>0</v>
      </c>
      <c r="K82" s="59"/>
      <c r="L82" s="58">
        <f t="shared" ref="L82:M82" si="54">L344</f>
        <v>0</v>
      </c>
      <c r="M82" s="58">
        <f t="shared" si="54"/>
        <v>0</v>
      </c>
      <c r="N82" s="58">
        <f t="shared" ref="N82:O83" si="55">N344</f>
        <v>0</v>
      </c>
      <c r="O82" s="58">
        <f t="shared" si="55"/>
        <v>0</v>
      </c>
      <c r="P82" s="58">
        <f t="shared" si="26"/>
        <v>0</v>
      </c>
      <c r="Q82" s="60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</row>
    <row r="83" spans="1:154" ht="66" x14ac:dyDescent="0.2">
      <c r="A83" s="33"/>
      <c r="B83" s="34"/>
      <c r="C83" s="34"/>
      <c r="D83" s="34"/>
      <c r="E83" s="34"/>
      <c r="F83" s="34" t="s">
        <v>112</v>
      </c>
      <c r="G83" s="47" t="s">
        <v>120</v>
      </c>
      <c r="H83" s="58">
        <f t="shared" ref="H83:I83" si="56">H345</f>
        <v>0</v>
      </c>
      <c r="I83" s="58">
        <f t="shared" si="56"/>
        <v>0</v>
      </c>
      <c r="J83" s="58">
        <f t="shared" si="53"/>
        <v>0</v>
      </c>
      <c r="K83" s="59"/>
      <c r="L83" s="58">
        <f t="shared" ref="L83:M83" si="57">L345</f>
        <v>0</v>
      </c>
      <c r="M83" s="58">
        <f t="shared" si="57"/>
        <v>0</v>
      </c>
      <c r="N83" s="58">
        <f t="shared" si="55"/>
        <v>0</v>
      </c>
      <c r="O83" s="58">
        <f t="shared" si="55"/>
        <v>0</v>
      </c>
      <c r="P83" s="58">
        <f t="shared" si="26"/>
        <v>0</v>
      </c>
      <c r="Q83" s="60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</row>
    <row r="84" spans="1:154" x14ac:dyDescent="0.2">
      <c r="A84" s="33"/>
      <c r="B84" s="34"/>
      <c r="C84" s="34"/>
      <c r="D84" s="34">
        <v>55</v>
      </c>
      <c r="E84" s="34"/>
      <c r="F84" s="34"/>
      <c r="G84" s="47" t="s">
        <v>95</v>
      </c>
      <c r="H84" s="58">
        <f>H413</f>
        <v>0</v>
      </c>
      <c r="I84" s="58">
        <f>I413</f>
        <v>0</v>
      </c>
      <c r="J84" s="58"/>
      <c r="K84" s="59"/>
      <c r="L84" s="58">
        <f>L413</f>
        <v>0</v>
      </c>
      <c r="M84" s="58">
        <f>M413</f>
        <v>0</v>
      </c>
      <c r="N84" s="58">
        <f>N413</f>
        <v>0</v>
      </c>
      <c r="O84" s="58">
        <f>O413</f>
        <v>0</v>
      </c>
      <c r="P84" s="58">
        <f t="shared" si="26"/>
        <v>0</v>
      </c>
      <c r="Q84" s="60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</row>
    <row r="85" spans="1:154" ht="33" x14ac:dyDescent="0.2">
      <c r="A85" s="33"/>
      <c r="B85" s="34"/>
      <c r="C85" s="34"/>
      <c r="D85" s="34">
        <v>56</v>
      </c>
      <c r="E85" s="34"/>
      <c r="F85" s="34"/>
      <c r="G85" s="47" t="s">
        <v>121</v>
      </c>
      <c r="H85" s="58">
        <f>+H419</f>
        <v>0</v>
      </c>
      <c r="I85" s="58">
        <f>+I419</f>
        <v>0</v>
      </c>
      <c r="J85" s="58">
        <f>+J419</f>
        <v>0</v>
      </c>
      <c r="K85" s="59"/>
      <c r="L85" s="58">
        <f>+L419</f>
        <v>0</v>
      </c>
      <c r="M85" s="58">
        <f>+M419</f>
        <v>0</v>
      </c>
      <c r="N85" s="58">
        <f>+N419</f>
        <v>0</v>
      </c>
      <c r="O85" s="58">
        <f>+O419</f>
        <v>0</v>
      </c>
      <c r="P85" s="58">
        <f t="shared" si="26"/>
        <v>0</v>
      </c>
      <c r="Q85" s="60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</row>
    <row r="86" spans="1:154" x14ac:dyDescent="0.2">
      <c r="A86" s="33"/>
      <c r="B86" s="34"/>
      <c r="C86" s="34"/>
      <c r="D86" s="34">
        <v>57</v>
      </c>
      <c r="E86" s="34"/>
      <c r="F86" s="34"/>
      <c r="G86" s="47" t="s">
        <v>99</v>
      </c>
      <c r="H86" s="58">
        <f>H245+H346+H426</f>
        <v>41162000</v>
      </c>
      <c r="I86" s="58">
        <f>I245+I346+I426</f>
        <v>41162000</v>
      </c>
      <c r="J86" s="58">
        <f>J245+J346+J426</f>
        <v>0</v>
      </c>
      <c r="K86" s="59">
        <f t="shared" si="25"/>
        <v>100</v>
      </c>
      <c r="L86" s="58">
        <f>L245+L346+L426</f>
        <v>41162000</v>
      </c>
      <c r="M86" s="58">
        <f>M245+M346+M426</f>
        <v>34864260</v>
      </c>
      <c r="N86" s="58">
        <f>N245+N346+N426</f>
        <v>4523477</v>
      </c>
      <c r="O86" s="58">
        <f>O245+O346+O426</f>
        <v>39387737</v>
      </c>
      <c r="P86" s="58">
        <f t="shared" si="26"/>
        <v>1774263</v>
      </c>
      <c r="Q86" s="60">
        <f t="shared" si="27"/>
        <v>95.69</v>
      </c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</row>
    <row r="87" spans="1:154" x14ac:dyDescent="0.2">
      <c r="A87" s="33"/>
      <c r="B87" s="34"/>
      <c r="C87" s="34"/>
      <c r="D87" s="34"/>
      <c r="E87" s="34" t="s">
        <v>37</v>
      </c>
      <c r="F87" s="34"/>
      <c r="G87" s="47" t="s">
        <v>122</v>
      </c>
      <c r="H87" s="58">
        <f>H246+H347</f>
        <v>9997000</v>
      </c>
      <c r="I87" s="58">
        <f>I246+I347</f>
        <v>9997000</v>
      </c>
      <c r="J87" s="58">
        <f>J246+J347</f>
        <v>0</v>
      </c>
      <c r="K87" s="59">
        <f t="shared" si="25"/>
        <v>100</v>
      </c>
      <c r="L87" s="58">
        <f>L246+L347</f>
        <v>9997000</v>
      </c>
      <c r="M87" s="58">
        <f>M246+M347</f>
        <v>8917430</v>
      </c>
      <c r="N87" s="58">
        <f>N246+N347</f>
        <v>796977</v>
      </c>
      <c r="O87" s="58">
        <f>O246+O347</f>
        <v>9714407</v>
      </c>
      <c r="P87" s="58">
        <f t="shared" si="26"/>
        <v>282593</v>
      </c>
      <c r="Q87" s="60">
        <f t="shared" si="27"/>
        <v>97.17</v>
      </c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</row>
    <row r="88" spans="1:154" x14ac:dyDescent="0.2">
      <c r="A88" s="33"/>
      <c r="B88" s="34"/>
      <c r="C88" s="34"/>
      <c r="D88" s="34"/>
      <c r="E88" s="34" t="s">
        <v>35</v>
      </c>
      <c r="F88" s="34"/>
      <c r="G88" s="47" t="s">
        <v>123</v>
      </c>
      <c r="H88" s="58">
        <f>H89+H90</f>
        <v>31165000</v>
      </c>
      <c r="I88" s="58">
        <f>I89+I90</f>
        <v>31165000</v>
      </c>
      <c r="J88" s="58">
        <f>J89+J90</f>
        <v>0</v>
      </c>
      <c r="K88" s="59">
        <f t="shared" si="25"/>
        <v>100</v>
      </c>
      <c r="L88" s="58">
        <f>L89+L90</f>
        <v>31165000</v>
      </c>
      <c r="M88" s="58">
        <f>M89+M90</f>
        <v>25946830</v>
      </c>
      <c r="N88" s="58">
        <f>N89+N90</f>
        <v>3726500</v>
      </c>
      <c r="O88" s="58">
        <f>O89+O90</f>
        <v>29673330</v>
      </c>
      <c r="P88" s="58">
        <f t="shared" si="26"/>
        <v>1491670</v>
      </c>
      <c r="Q88" s="60">
        <f t="shared" si="27"/>
        <v>95.21</v>
      </c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</row>
    <row r="89" spans="1:154" x14ac:dyDescent="0.2">
      <c r="A89" s="33"/>
      <c r="B89" s="34"/>
      <c r="C89" s="34"/>
      <c r="D89" s="34"/>
      <c r="E89" s="34"/>
      <c r="F89" s="34" t="s">
        <v>37</v>
      </c>
      <c r="G89" s="47" t="s">
        <v>124</v>
      </c>
      <c r="H89" s="58">
        <f>H248+H364+H428</f>
        <v>31110000</v>
      </c>
      <c r="I89" s="58">
        <f>I248+I364+I428</f>
        <v>31110000</v>
      </c>
      <c r="J89" s="58">
        <f>J248+J364+J428</f>
        <v>0</v>
      </c>
      <c r="K89" s="59">
        <f t="shared" si="25"/>
        <v>100</v>
      </c>
      <c r="L89" s="58">
        <f>L248+L364+L428</f>
        <v>31110000</v>
      </c>
      <c r="M89" s="58">
        <f>M248+M364+M428</f>
        <v>25900098</v>
      </c>
      <c r="N89" s="58">
        <f>N248+N364+N428</f>
        <v>3725838</v>
      </c>
      <c r="O89" s="58">
        <f>O248+O364+O428</f>
        <v>29625936</v>
      </c>
      <c r="P89" s="58">
        <f t="shared" si="26"/>
        <v>1484064</v>
      </c>
      <c r="Q89" s="60">
        <f t="shared" si="27"/>
        <v>95.23</v>
      </c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</row>
    <row r="90" spans="1:154" x14ac:dyDescent="0.2">
      <c r="A90" s="33"/>
      <c r="B90" s="34"/>
      <c r="C90" s="34"/>
      <c r="D90" s="34"/>
      <c r="E90" s="34"/>
      <c r="F90" s="34" t="s">
        <v>35</v>
      </c>
      <c r="G90" s="47" t="s">
        <v>125</v>
      </c>
      <c r="H90" s="58">
        <f>H249</f>
        <v>55000</v>
      </c>
      <c r="I90" s="58">
        <f>I249</f>
        <v>55000</v>
      </c>
      <c r="J90" s="58">
        <f>J249</f>
        <v>0</v>
      </c>
      <c r="K90" s="59">
        <f t="shared" si="25"/>
        <v>100</v>
      </c>
      <c r="L90" s="58">
        <f>L249</f>
        <v>55000</v>
      </c>
      <c r="M90" s="58">
        <f>M249</f>
        <v>46732</v>
      </c>
      <c r="N90" s="58">
        <f>N249</f>
        <v>662</v>
      </c>
      <c r="O90" s="58">
        <f>O249</f>
        <v>47394</v>
      </c>
      <c r="P90" s="58">
        <f t="shared" si="26"/>
        <v>7606</v>
      </c>
      <c r="Q90" s="60">
        <f t="shared" si="27"/>
        <v>86.17</v>
      </c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</row>
    <row r="91" spans="1:154" ht="33" x14ac:dyDescent="0.2">
      <c r="A91" s="33"/>
      <c r="B91" s="34"/>
      <c r="C91" s="34"/>
      <c r="D91" s="34"/>
      <c r="E91" s="62" t="s">
        <v>126</v>
      </c>
      <c r="F91" s="62"/>
      <c r="G91" s="47" t="s">
        <v>127</v>
      </c>
      <c r="H91" s="58">
        <f>H369</f>
        <v>0</v>
      </c>
      <c r="I91" s="58">
        <f>I369</f>
        <v>0</v>
      </c>
      <c r="J91" s="58">
        <f>J369</f>
        <v>0</v>
      </c>
      <c r="K91" s="59" t="e">
        <f t="shared" si="25"/>
        <v>#DIV/0!</v>
      </c>
      <c r="L91" s="58">
        <f>L369</f>
        <v>0</v>
      </c>
      <c r="M91" s="58">
        <f>M369</f>
        <v>0</v>
      </c>
      <c r="N91" s="58">
        <f>N369</f>
        <v>0</v>
      </c>
      <c r="O91" s="58">
        <f>O369</f>
        <v>0</v>
      </c>
      <c r="P91" s="58">
        <f t="shared" si="26"/>
        <v>0</v>
      </c>
      <c r="Q91" s="60" t="e">
        <f t="shared" si="27"/>
        <v>#DIV/0!</v>
      </c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</row>
    <row r="92" spans="1:154" ht="31.5" x14ac:dyDescent="0.2">
      <c r="A92" s="33"/>
      <c r="B92" s="34"/>
      <c r="C92" s="34"/>
      <c r="D92" s="34"/>
      <c r="E92" s="63" t="s">
        <v>128</v>
      </c>
      <c r="F92" s="64"/>
      <c r="G92" s="65" t="s">
        <v>129</v>
      </c>
      <c r="H92" s="58">
        <f>H374</f>
        <v>0</v>
      </c>
      <c r="I92" s="58">
        <f>I374</f>
        <v>0</v>
      </c>
      <c r="J92" s="58"/>
      <c r="K92" s="59"/>
      <c r="L92" s="58">
        <f>L374</f>
        <v>0</v>
      </c>
      <c r="M92" s="58">
        <f>M374</f>
        <v>0</v>
      </c>
      <c r="N92" s="58">
        <f>N374</f>
        <v>0</v>
      </c>
      <c r="O92" s="58">
        <f>O374</f>
        <v>0</v>
      </c>
      <c r="P92" s="58">
        <f t="shared" si="26"/>
        <v>0</v>
      </c>
      <c r="Q92" s="60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</row>
    <row r="93" spans="1:154" x14ac:dyDescent="0.2">
      <c r="A93" s="33"/>
      <c r="B93" s="34"/>
      <c r="C93" s="34"/>
      <c r="D93" s="34"/>
      <c r="E93" s="34" t="s">
        <v>130</v>
      </c>
      <c r="F93" s="62"/>
      <c r="G93" s="47" t="s">
        <v>131</v>
      </c>
      <c r="H93" s="58">
        <f>H454</f>
        <v>0</v>
      </c>
      <c r="I93" s="58">
        <f>I454</f>
        <v>0</v>
      </c>
      <c r="J93" s="58"/>
      <c r="K93" s="59"/>
      <c r="L93" s="58">
        <f>L454</f>
        <v>0</v>
      </c>
      <c r="M93" s="58">
        <f>M454</f>
        <v>0</v>
      </c>
      <c r="N93" s="58">
        <f>N454</f>
        <v>0</v>
      </c>
      <c r="O93" s="58">
        <f>O454</f>
        <v>0</v>
      </c>
      <c r="P93" s="58">
        <f t="shared" si="26"/>
        <v>0</v>
      </c>
      <c r="Q93" s="60" t="e">
        <f t="shared" si="27"/>
        <v>#DIV/0!</v>
      </c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</row>
    <row r="94" spans="1:154" ht="33" x14ac:dyDescent="0.2">
      <c r="A94" s="33"/>
      <c r="B94" s="34"/>
      <c r="C94" s="34"/>
      <c r="D94" s="34">
        <v>58</v>
      </c>
      <c r="E94" s="34"/>
      <c r="F94" s="34"/>
      <c r="G94" s="47" t="s">
        <v>101</v>
      </c>
      <c r="H94" s="58">
        <f>+H250+H459</f>
        <v>0</v>
      </c>
      <c r="I94" s="58">
        <f>+I250+I459</f>
        <v>0</v>
      </c>
      <c r="J94" s="58">
        <f>+J250+J459</f>
        <v>0</v>
      </c>
      <c r="K94" s="59" t="e">
        <f t="shared" si="25"/>
        <v>#DIV/0!</v>
      </c>
      <c r="L94" s="58">
        <f>+L250+L459</f>
        <v>0</v>
      </c>
      <c r="M94" s="58">
        <f>+M250+M459</f>
        <v>0</v>
      </c>
      <c r="N94" s="58">
        <f>+N250+N459</f>
        <v>0</v>
      </c>
      <c r="O94" s="58">
        <f>+O250+O459</f>
        <v>0</v>
      </c>
      <c r="P94" s="58">
        <f t="shared" si="26"/>
        <v>0</v>
      </c>
      <c r="Q94" s="60" t="e">
        <f t="shared" si="27"/>
        <v>#DIV/0!</v>
      </c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</row>
    <row r="95" spans="1:154" x14ac:dyDescent="0.2">
      <c r="A95" s="33"/>
      <c r="B95" s="34"/>
      <c r="C95" s="34"/>
      <c r="D95" s="34">
        <v>59</v>
      </c>
      <c r="E95" s="34"/>
      <c r="F95" s="34"/>
      <c r="G95" s="47" t="s">
        <v>103</v>
      </c>
      <c r="H95" s="58">
        <f>H151+H377</f>
        <v>91000</v>
      </c>
      <c r="I95" s="58">
        <f>I151+I377</f>
        <v>91000</v>
      </c>
      <c r="J95" s="58">
        <f>J151+J377</f>
        <v>0</v>
      </c>
      <c r="K95" s="59">
        <f t="shared" si="25"/>
        <v>100</v>
      </c>
      <c r="L95" s="58">
        <f>L151+L377</f>
        <v>91000</v>
      </c>
      <c r="M95" s="58">
        <f>M151+M377</f>
        <v>90601</v>
      </c>
      <c r="N95" s="58">
        <f>N151+N377</f>
        <v>50</v>
      </c>
      <c r="O95" s="58">
        <f>O151+O377</f>
        <v>90651</v>
      </c>
      <c r="P95" s="58">
        <f t="shared" si="26"/>
        <v>349</v>
      </c>
      <c r="Q95" s="60">
        <f t="shared" si="27"/>
        <v>99.62</v>
      </c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</row>
    <row r="96" spans="1:154" ht="49.5" x14ac:dyDescent="0.2">
      <c r="A96" s="33"/>
      <c r="B96" s="34"/>
      <c r="C96" s="34"/>
      <c r="D96" s="34">
        <v>60</v>
      </c>
      <c r="E96" s="34"/>
      <c r="F96" s="34"/>
      <c r="G96" s="151" t="s">
        <v>349</v>
      </c>
      <c r="H96" s="58">
        <v>0</v>
      </c>
      <c r="I96" s="58">
        <v>0</v>
      </c>
      <c r="J96" s="58">
        <v>0</v>
      </c>
      <c r="K96" s="59"/>
      <c r="L96" s="58">
        <v>0</v>
      </c>
      <c r="M96" s="58">
        <v>0</v>
      </c>
      <c r="N96" s="58">
        <v>0</v>
      </c>
      <c r="O96" s="58">
        <v>0</v>
      </c>
      <c r="P96" s="58">
        <f t="shared" si="26"/>
        <v>0</v>
      </c>
      <c r="Q96" s="60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</row>
    <row r="97" spans="1:154" x14ac:dyDescent="0.2">
      <c r="A97" s="33"/>
      <c r="B97" s="34"/>
      <c r="C97" s="34"/>
      <c r="D97" s="34" t="s">
        <v>132</v>
      </c>
      <c r="E97" s="34"/>
      <c r="F97" s="34"/>
      <c r="G97" s="47" t="s">
        <v>106</v>
      </c>
      <c r="H97" s="58">
        <f>H98</f>
        <v>0</v>
      </c>
      <c r="I97" s="58">
        <f>I98</f>
        <v>0</v>
      </c>
      <c r="J97" s="58">
        <f>J98</f>
        <v>0</v>
      </c>
      <c r="K97" s="59"/>
      <c r="L97" s="58">
        <f>L98</f>
        <v>0</v>
      </c>
      <c r="M97" s="58">
        <f>M98</f>
        <v>0</v>
      </c>
      <c r="N97" s="58">
        <f>N98</f>
        <v>0</v>
      </c>
      <c r="O97" s="58">
        <f>O98</f>
        <v>0</v>
      </c>
      <c r="P97" s="58">
        <f t="shared" si="26"/>
        <v>0</v>
      </c>
      <c r="Q97" s="60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</row>
    <row r="98" spans="1:154" x14ac:dyDescent="0.2">
      <c r="A98" s="33"/>
      <c r="B98" s="34"/>
      <c r="C98" s="34"/>
      <c r="D98" s="34">
        <v>71</v>
      </c>
      <c r="E98" s="34"/>
      <c r="F98" s="34"/>
      <c r="G98" s="47" t="s">
        <v>108</v>
      </c>
      <c r="H98" s="58">
        <f>H255+H381</f>
        <v>0</v>
      </c>
      <c r="I98" s="58">
        <f>I255+I381</f>
        <v>0</v>
      </c>
      <c r="J98" s="58">
        <f>J255+J381</f>
        <v>0</v>
      </c>
      <c r="K98" s="59"/>
      <c r="L98" s="58">
        <f>L255+L381</f>
        <v>0</v>
      </c>
      <c r="M98" s="58">
        <f>M255+M381</f>
        <v>0</v>
      </c>
      <c r="N98" s="58">
        <f>N255+N381</f>
        <v>0</v>
      </c>
      <c r="O98" s="58">
        <f>O255+O381</f>
        <v>0</v>
      </c>
      <c r="P98" s="58">
        <f t="shared" si="26"/>
        <v>0</v>
      </c>
      <c r="Q98" s="60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</row>
    <row r="99" spans="1:154" x14ac:dyDescent="0.2">
      <c r="A99" s="33"/>
      <c r="B99" s="34"/>
      <c r="C99" s="34"/>
      <c r="D99" s="34">
        <v>79</v>
      </c>
      <c r="E99" s="34"/>
      <c r="F99" s="34"/>
      <c r="G99" s="47" t="s">
        <v>133</v>
      </c>
      <c r="H99" s="58">
        <f>H100+H101</f>
        <v>0</v>
      </c>
      <c r="I99" s="58">
        <f>I100+I101</f>
        <v>0</v>
      </c>
      <c r="J99" s="58">
        <f>J100+J101</f>
        <v>0</v>
      </c>
      <c r="K99" s="59"/>
      <c r="L99" s="58">
        <f>L100+L101</f>
        <v>0</v>
      </c>
      <c r="M99" s="58">
        <f>M100+M101</f>
        <v>0</v>
      </c>
      <c r="N99" s="58">
        <f>N100+N101</f>
        <v>0</v>
      </c>
      <c r="O99" s="58">
        <f>O100+O101</f>
        <v>0</v>
      </c>
      <c r="P99" s="58">
        <f t="shared" si="26"/>
        <v>0</v>
      </c>
      <c r="Q99" s="60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</row>
    <row r="100" spans="1:154" x14ac:dyDescent="0.2">
      <c r="A100" s="33"/>
      <c r="B100" s="34"/>
      <c r="C100" s="34"/>
      <c r="D100" s="34" t="s">
        <v>134</v>
      </c>
      <c r="E100" s="34"/>
      <c r="F100" s="34"/>
      <c r="G100" s="47" t="s">
        <v>135</v>
      </c>
      <c r="H100" s="58">
        <f>H476</f>
        <v>0</v>
      </c>
      <c r="I100" s="58">
        <f>I476</f>
        <v>0</v>
      </c>
      <c r="J100" s="58">
        <f>J476</f>
        <v>0</v>
      </c>
      <c r="K100" s="59"/>
      <c r="L100" s="58">
        <f>L476</f>
        <v>0</v>
      </c>
      <c r="M100" s="58">
        <f>M476</f>
        <v>0</v>
      </c>
      <c r="N100" s="58">
        <f>N476</f>
        <v>0</v>
      </c>
      <c r="O100" s="58">
        <f>O476</f>
        <v>0</v>
      </c>
      <c r="P100" s="58">
        <f t="shared" si="26"/>
        <v>0</v>
      </c>
      <c r="Q100" s="60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</row>
    <row r="101" spans="1:154" x14ac:dyDescent="0.2">
      <c r="A101" s="33"/>
      <c r="B101" s="34"/>
      <c r="C101" s="34"/>
      <c r="D101" s="34">
        <v>81</v>
      </c>
      <c r="E101" s="34"/>
      <c r="F101" s="34"/>
      <c r="G101" s="47" t="s">
        <v>136</v>
      </c>
      <c r="H101" s="58">
        <f>H391</f>
        <v>0</v>
      </c>
      <c r="I101" s="58">
        <f>I391</f>
        <v>0</v>
      </c>
      <c r="J101" s="58">
        <f>J391</f>
        <v>0</v>
      </c>
      <c r="K101" s="59"/>
      <c r="L101" s="58">
        <f>L391</f>
        <v>0</v>
      </c>
      <c r="M101" s="58">
        <f>M391</f>
        <v>0</v>
      </c>
      <c r="N101" s="58">
        <f>N391</f>
        <v>0</v>
      </c>
      <c r="O101" s="58">
        <f>O391</f>
        <v>0</v>
      </c>
      <c r="P101" s="58">
        <f t="shared" si="26"/>
        <v>0</v>
      </c>
      <c r="Q101" s="60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</row>
    <row r="102" spans="1:154" ht="17.25" thickBot="1" x14ac:dyDescent="0.25">
      <c r="A102" s="66"/>
      <c r="B102" s="67"/>
      <c r="C102" s="67"/>
      <c r="D102" s="67">
        <v>85</v>
      </c>
      <c r="E102" s="67"/>
      <c r="F102" s="67"/>
      <c r="G102" s="68" t="s">
        <v>109</v>
      </c>
      <c r="H102" s="129">
        <f>+H262+H392+H479+H157</f>
        <v>0</v>
      </c>
      <c r="I102" s="129">
        <f>+I262+I392+I479+I157</f>
        <v>0</v>
      </c>
      <c r="J102" s="129">
        <f>+J262+J392+J479</f>
        <v>0</v>
      </c>
      <c r="K102" s="130"/>
      <c r="L102" s="129">
        <f>+L262+L392+L479+L157</f>
        <v>0</v>
      </c>
      <c r="M102" s="129">
        <f>+M262+M392+M479+M157</f>
        <v>-383125.7</v>
      </c>
      <c r="N102" s="129">
        <f>+N262+N392+N479+N157</f>
        <v>-576</v>
      </c>
      <c r="O102" s="129">
        <f>+O262+O392+O479+O157</f>
        <v>-383701.7</v>
      </c>
      <c r="P102" s="129">
        <f t="shared" si="26"/>
        <v>383701.7</v>
      </c>
      <c r="Q102" s="1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</row>
    <row r="103" spans="1:154" ht="33" x14ac:dyDescent="0.2">
      <c r="A103" s="293" t="s">
        <v>137</v>
      </c>
      <c r="B103" s="294"/>
      <c r="C103" s="294"/>
      <c r="D103" s="294"/>
      <c r="E103" s="294"/>
      <c r="F103" s="294"/>
      <c r="G103" s="52" t="s">
        <v>138</v>
      </c>
      <c r="H103" s="132">
        <f>H104+H157</f>
        <v>81000</v>
      </c>
      <c r="I103" s="132">
        <f>I104+I157</f>
        <v>81000</v>
      </c>
      <c r="J103" s="132">
        <f>J104+J157</f>
        <v>0</v>
      </c>
      <c r="K103" s="133">
        <f>ROUND(I103/H103*100,2)</f>
        <v>100</v>
      </c>
      <c r="L103" s="132">
        <f>L104+L157</f>
        <v>81000</v>
      </c>
      <c r="M103" s="132">
        <f>M104+M157</f>
        <v>80823</v>
      </c>
      <c r="N103" s="132">
        <f>N104+N157</f>
        <v>0</v>
      </c>
      <c r="O103" s="134">
        <f>O104+O157</f>
        <v>80823</v>
      </c>
      <c r="P103" s="134">
        <f t="shared" si="26"/>
        <v>177</v>
      </c>
      <c r="Q103" s="135">
        <f t="shared" si="27"/>
        <v>99.78</v>
      </c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</row>
    <row r="104" spans="1:154" x14ac:dyDescent="0.2">
      <c r="A104" s="33"/>
      <c r="B104" s="34"/>
      <c r="C104" s="34"/>
      <c r="D104" s="34" t="s">
        <v>37</v>
      </c>
      <c r="E104" s="34"/>
      <c r="F104" s="34"/>
      <c r="G104" s="69" t="s">
        <v>83</v>
      </c>
      <c r="H104" s="70">
        <f>H105+H133+H151</f>
        <v>81000</v>
      </c>
      <c r="I104" s="70">
        <f>I105+I133+I151</f>
        <v>81000</v>
      </c>
      <c r="J104" s="70">
        <f>J105+J133+J151</f>
        <v>0</v>
      </c>
      <c r="K104" s="71">
        <f>ROUND(I104/H104*100,2)</f>
        <v>100</v>
      </c>
      <c r="L104" s="70">
        <f>L105+L133+L151</f>
        <v>81000</v>
      </c>
      <c r="M104" s="70">
        <f>M105+M133+M151</f>
        <v>80823</v>
      </c>
      <c r="N104" s="70">
        <f>N105+N133+N151</f>
        <v>0</v>
      </c>
      <c r="O104" s="72">
        <f>O105+O133+O151</f>
        <v>80823</v>
      </c>
      <c r="P104" s="72">
        <f t="shared" si="26"/>
        <v>177</v>
      </c>
      <c r="Q104" s="36">
        <f t="shared" si="27"/>
        <v>99.78</v>
      </c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</row>
    <row r="105" spans="1:154" x14ac:dyDescent="0.2">
      <c r="A105" s="33"/>
      <c r="B105" s="34"/>
      <c r="C105" s="34"/>
      <c r="D105" s="34" t="s">
        <v>111</v>
      </c>
      <c r="E105" s="34"/>
      <c r="F105" s="34"/>
      <c r="G105" s="69" t="s">
        <v>85</v>
      </c>
      <c r="H105" s="70">
        <f>H106+H126+H124</f>
        <v>0</v>
      </c>
      <c r="I105" s="70">
        <f>I106+I126+I124</f>
        <v>0</v>
      </c>
      <c r="J105" s="70">
        <f>J106+J126+J124</f>
        <v>0</v>
      </c>
      <c r="K105" s="71"/>
      <c r="L105" s="70">
        <f>L106+L126+L124</f>
        <v>0</v>
      </c>
      <c r="M105" s="70">
        <f>M106+M126+M124</f>
        <v>0</v>
      </c>
      <c r="N105" s="70">
        <f>N106+N126+N124</f>
        <v>0</v>
      </c>
      <c r="O105" s="72">
        <f>O106+O126+O124</f>
        <v>0</v>
      </c>
      <c r="P105" s="72">
        <f t="shared" si="26"/>
        <v>0</v>
      </c>
      <c r="Q105" s="36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</row>
    <row r="106" spans="1:154" x14ac:dyDescent="0.2">
      <c r="A106" s="33"/>
      <c r="B106" s="34"/>
      <c r="C106" s="34"/>
      <c r="D106" s="34"/>
      <c r="E106" s="34" t="s">
        <v>37</v>
      </c>
      <c r="F106" s="34"/>
      <c r="G106" s="47" t="s">
        <v>139</v>
      </c>
      <c r="H106" s="70">
        <f>SUM(H107:H123)</f>
        <v>0</v>
      </c>
      <c r="I106" s="70">
        <f>SUM(I107:I123)</f>
        <v>0</v>
      </c>
      <c r="J106" s="70">
        <f>SUM(J107:J123)</f>
        <v>0</v>
      </c>
      <c r="K106" s="71"/>
      <c r="L106" s="70">
        <f>SUM(L107:L123)</f>
        <v>0</v>
      </c>
      <c r="M106" s="70">
        <f>SUM(M107:M123)</f>
        <v>0</v>
      </c>
      <c r="N106" s="70">
        <f>SUM(N107:N123)</f>
        <v>0</v>
      </c>
      <c r="O106" s="72">
        <f>SUM(O107:O123)</f>
        <v>0</v>
      </c>
      <c r="P106" s="72">
        <f t="shared" si="26"/>
        <v>0</v>
      </c>
      <c r="Q106" s="36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</row>
    <row r="107" spans="1:154" x14ac:dyDescent="0.2">
      <c r="A107" s="43"/>
      <c r="B107" s="44"/>
      <c r="C107" s="44"/>
      <c r="D107" s="44"/>
      <c r="E107" s="44"/>
      <c r="F107" s="44" t="s">
        <v>37</v>
      </c>
      <c r="G107" s="48" t="s">
        <v>140</v>
      </c>
      <c r="H107" s="73"/>
      <c r="I107" s="73"/>
      <c r="J107" s="73">
        <f t="shared" ref="J107:J150" si="58">H107-I107</f>
        <v>0</v>
      </c>
      <c r="K107" s="71"/>
      <c r="L107" s="73"/>
      <c r="M107" s="45"/>
      <c r="N107" s="73"/>
      <c r="O107" s="74">
        <f t="shared" ref="O107:O123" si="59">+M107+N107</f>
        <v>0</v>
      </c>
      <c r="P107" s="74">
        <f t="shared" si="26"/>
        <v>0</v>
      </c>
      <c r="Q107" s="36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</row>
    <row r="108" spans="1:154" s="84" customFormat="1" x14ac:dyDescent="0.2">
      <c r="A108" s="75"/>
      <c r="B108" s="76"/>
      <c r="C108" s="76"/>
      <c r="D108" s="76"/>
      <c r="E108" s="76"/>
      <c r="F108" s="76"/>
      <c r="G108" s="77" t="s">
        <v>141</v>
      </c>
      <c r="H108" s="78"/>
      <c r="I108" s="78"/>
      <c r="J108" s="73">
        <f t="shared" si="58"/>
        <v>0</v>
      </c>
      <c r="K108" s="79"/>
      <c r="L108" s="78"/>
      <c r="M108" s="80"/>
      <c r="N108" s="78"/>
      <c r="O108" s="74">
        <f t="shared" si="59"/>
        <v>0</v>
      </c>
      <c r="P108" s="74">
        <f t="shared" si="26"/>
        <v>0</v>
      </c>
      <c r="Q108" s="36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</row>
    <row r="109" spans="1:154" x14ac:dyDescent="0.2">
      <c r="A109" s="43"/>
      <c r="B109" s="44"/>
      <c r="C109" s="44"/>
      <c r="D109" s="44"/>
      <c r="E109" s="44"/>
      <c r="F109" s="44" t="s">
        <v>35</v>
      </c>
      <c r="G109" s="48" t="s">
        <v>142</v>
      </c>
      <c r="H109" s="73"/>
      <c r="I109" s="73"/>
      <c r="J109" s="73">
        <f t="shared" si="58"/>
        <v>0</v>
      </c>
      <c r="K109" s="71"/>
      <c r="L109" s="73"/>
      <c r="M109" s="45"/>
      <c r="N109" s="73"/>
      <c r="O109" s="74">
        <f t="shared" si="59"/>
        <v>0</v>
      </c>
      <c r="P109" s="74">
        <f t="shared" si="26"/>
        <v>0</v>
      </c>
      <c r="Q109" s="36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</row>
    <row r="110" spans="1:154" x14ac:dyDescent="0.2">
      <c r="A110" s="43"/>
      <c r="B110" s="44"/>
      <c r="C110" s="44"/>
      <c r="D110" s="44"/>
      <c r="E110" s="44"/>
      <c r="F110" s="44" t="s">
        <v>143</v>
      </c>
      <c r="G110" s="48" t="s">
        <v>144</v>
      </c>
      <c r="H110" s="73"/>
      <c r="I110" s="73"/>
      <c r="J110" s="73">
        <f t="shared" si="58"/>
        <v>0</v>
      </c>
      <c r="K110" s="71"/>
      <c r="L110" s="73"/>
      <c r="M110" s="45"/>
      <c r="N110" s="73"/>
      <c r="O110" s="74">
        <f t="shared" si="59"/>
        <v>0</v>
      </c>
      <c r="P110" s="74">
        <f t="shared" si="26"/>
        <v>0</v>
      </c>
      <c r="Q110" s="36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</row>
    <row r="111" spans="1:154" x14ac:dyDescent="0.2">
      <c r="A111" s="43"/>
      <c r="B111" s="44"/>
      <c r="C111" s="44"/>
      <c r="D111" s="44"/>
      <c r="E111" s="44"/>
      <c r="F111" s="44" t="s">
        <v>24</v>
      </c>
      <c r="G111" s="48" t="s">
        <v>145</v>
      </c>
      <c r="H111" s="73"/>
      <c r="I111" s="73"/>
      <c r="J111" s="73">
        <f t="shared" si="58"/>
        <v>0</v>
      </c>
      <c r="K111" s="71"/>
      <c r="L111" s="73"/>
      <c r="M111" s="45"/>
      <c r="N111" s="73"/>
      <c r="O111" s="74">
        <f t="shared" si="59"/>
        <v>0</v>
      </c>
      <c r="P111" s="74">
        <f t="shared" si="26"/>
        <v>0</v>
      </c>
      <c r="Q111" s="36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</row>
    <row r="112" spans="1:154" x14ac:dyDescent="0.2">
      <c r="A112" s="43"/>
      <c r="B112" s="44"/>
      <c r="C112" s="44"/>
      <c r="D112" s="44"/>
      <c r="E112" s="44"/>
      <c r="F112" s="44" t="s">
        <v>39</v>
      </c>
      <c r="G112" s="48" t="s">
        <v>146</v>
      </c>
      <c r="H112" s="73"/>
      <c r="I112" s="73"/>
      <c r="J112" s="73">
        <f t="shared" si="58"/>
        <v>0</v>
      </c>
      <c r="K112" s="71"/>
      <c r="L112" s="73"/>
      <c r="M112" s="45"/>
      <c r="N112" s="73"/>
      <c r="O112" s="74">
        <f t="shared" si="59"/>
        <v>0</v>
      </c>
      <c r="P112" s="74">
        <f t="shared" si="26"/>
        <v>0</v>
      </c>
      <c r="Q112" s="36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</row>
    <row r="113" spans="1:154" x14ac:dyDescent="0.2">
      <c r="A113" s="43"/>
      <c r="B113" s="44"/>
      <c r="C113" s="44"/>
      <c r="D113" s="44"/>
      <c r="E113" s="44"/>
      <c r="F113" s="44"/>
      <c r="G113" s="48" t="s">
        <v>147</v>
      </c>
      <c r="H113" s="73"/>
      <c r="I113" s="73"/>
      <c r="J113" s="73">
        <f t="shared" si="58"/>
        <v>0</v>
      </c>
      <c r="K113" s="71"/>
      <c r="L113" s="73"/>
      <c r="M113" s="45"/>
      <c r="N113" s="73"/>
      <c r="O113" s="74">
        <f t="shared" si="59"/>
        <v>0</v>
      </c>
      <c r="P113" s="74">
        <f t="shared" si="26"/>
        <v>0</v>
      </c>
      <c r="Q113" s="36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</row>
    <row r="114" spans="1:154" x14ac:dyDescent="0.2">
      <c r="A114" s="43"/>
      <c r="B114" s="44"/>
      <c r="C114" s="44"/>
      <c r="D114" s="44"/>
      <c r="E114" s="44"/>
      <c r="F114" s="44" t="s">
        <v>148</v>
      </c>
      <c r="G114" s="48" t="s">
        <v>149</v>
      </c>
      <c r="H114" s="73"/>
      <c r="I114" s="73"/>
      <c r="J114" s="73">
        <f t="shared" si="58"/>
        <v>0</v>
      </c>
      <c r="K114" s="71"/>
      <c r="L114" s="73"/>
      <c r="M114" s="45"/>
      <c r="N114" s="73"/>
      <c r="O114" s="74">
        <f t="shared" si="59"/>
        <v>0</v>
      </c>
      <c r="P114" s="74">
        <f t="shared" si="26"/>
        <v>0</v>
      </c>
      <c r="Q114" s="36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</row>
    <row r="115" spans="1:154" x14ac:dyDescent="0.2">
      <c r="A115" s="43"/>
      <c r="B115" s="44"/>
      <c r="C115" s="44"/>
      <c r="D115" s="44"/>
      <c r="E115" s="44"/>
      <c r="F115" s="44" t="s">
        <v>46</v>
      </c>
      <c r="G115" s="48" t="s">
        <v>150</v>
      </c>
      <c r="H115" s="73"/>
      <c r="I115" s="73"/>
      <c r="J115" s="73">
        <f t="shared" si="58"/>
        <v>0</v>
      </c>
      <c r="K115" s="71"/>
      <c r="L115" s="73"/>
      <c r="M115" s="45"/>
      <c r="N115" s="73"/>
      <c r="O115" s="74">
        <f t="shared" si="59"/>
        <v>0</v>
      </c>
      <c r="P115" s="74">
        <f t="shared" si="26"/>
        <v>0</v>
      </c>
      <c r="Q115" s="36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</row>
    <row r="116" spans="1:154" x14ac:dyDescent="0.2">
      <c r="A116" s="43"/>
      <c r="B116" s="44"/>
      <c r="C116" s="44"/>
      <c r="D116" s="44"/>
      <c r="E116" s="44"/>
      <c r="F116" s="44"/>
      <c r="G116" s="48" t="s">
        <v>151</v>
      </c>
      <c r="H116" s="73"/>
      <c r="I116" s="73"/>
      <c r="J116" s="73">
        <f t="shared" si="58"/>
        <v>0</v>
      </c>
      <c r="K116" s="71"/>
      <c r="L116" s="73"/>
      <c r="M116" s="45"/>
      <c r="N116" s="73"/>
      <c r="O116" s="74">
        <f t="shared" si="59"/>
        <v>0</v>
      </c>
      <c r="P116" s="74">
        <f t="shared" si="26"/>
        <v>0</v>
      </c>
      <c r="Q116" s="36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</row>
    <row r="117" spans="1:154" x14ac:dyDescent="0.2">
      <c r="A117" s="43"/>
      <c r="B117" s="44"/>
      <c r="C117" s="44"/>
      <c r="D117" s="44"/>
      <c r="E117" s="44"/>
      <c r="F117" s="44"/>
      <c r="G117" s="48" t="s">
        <v>152</v>
      </c>
      <c r="H117" s="73"/>
      <c r="I117" s="73"/>
      <c r="J117" s="73">
        <f t="shared" si="58"/>
        <v>0</v>
      </c>
      <c r="K117" s="71"/>
      <c r="L117" s="73"/>
      <c r="M117" s="45"/>
      <c r="N117" s="73"/>
      <c r="O117" s="74">
        <f t="shared" si="59"/>
        <v>0</v>
      </c>
      <c r="P117" s="74">
        <f t="shared" si="26"/>
        <v>0</v>
      </c>
      <c r="Q117" s="36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</row>
    <row r="118" spans="1:154" ht="17.45" customHeight="1" x14ac:dyDescent="0.2">
      <c r="A118" s="43"/>
      <c r="B118" s="44"/>
      <c r="C118" s="44"/>
      <c r="D118" s="44"/>
      <c r="E118" s="44"/>
      <c r="F118" s="44"/>
      <c r="G118" s="48" t="s">
        <v>153</v>
      </c>
      <c r="H118" s="73"/>
      <c r="I118" s="73"/>
      <c r="J118" s="73">
        <f t="shared" si="58"/>
        <v>0</v>
      </c>
      <c r="K118" s="71"/>
      <c r="L118" s="73"/>
      <c r="M118" s="45"/>
      <c r="N118" s="73"/>
      <c r="O118" s="74">
        <f t="shared" si="59"/>
        <v>0</v>
      </c>
      <c r="P118" s="74">
        <f t="shared" si="26"/>
        <v>0</v>
      </c>
      <c r="Q118" s="36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</row>
    <row r="119" spans="1:154" x14ac:dyDescent="0.2">
      <c r="A119" s="43"/>
      <c r="B119" s="44"/>
      <c r="C119" s="44"/>
      <c r="D119" s="44"/>
      <c r="E119" s="44"/>
      <c r="F119" s="44">
        <v>13</v>
      </c>
      <c r="G119" s="48" t="s">
        <v>154</v>
      </c>
      <c r="H119" s="73"/>
      <c r="I119" s="73"/>
      <c r="J119" s="73">
        <f t="shared" si="58"/>
        <v>0</v>
      </c>
      <c r="K119" s="71"/>
      <c r="L119" s="73"/>
      <c r="M119" s="45"/>
      <c r="N119" s="73"/>
      <c r="O119" s="74">
        <f t="shared" si="59"/>
        <v>0</v>
      </c>
      <c r="P119" s="74">
        <f t="shared" si="26"/>
        <v>0</v>
      </c>
      <c r="Q119" s="36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</row>
    <row r="120" spans="1:154" x14ac:dyDescent="0.2">
      <c r="A120" s="43"/>
      <c r="B120" s="44"/>
      <c r="C120" s="44"/>
      <c r="D120" s="44"/>
      <c r="E120" s="44"/>
      <c r="F120" s="44"/>
      <c r="G120" s="48" t="s">
        <v>155</v>
      </c>
      <c r="H120" s="73"/>
      <c r="I120" s="73"/>
      <c r="J120" s="73">
        <f t="shared" si="58"/>
        <v>0</v>
      </c>
      <c r="K120" s="71"/>
      <c r="L120" s="73"/>
      <c r="M120" s="45"/>
      <c r="N120" s="73"/>
      <c r="O120" s="74">
        <f t="shared" si="59"/>
        <v>0</v>
      </c>
      <c r="P120" s="74">
        <f t="shared" ref="P120:P183" si="60">L120-O120</f>
        <v>0</v>
      </c>
      <c r="Q120" s="36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</row>
    <row r="121" spans="1:154" ht="17.45" customHeight="1" x14ac:dyDescent="0.2">
      <c r="A121" s="43"/>
      <c r="B121" s="44"/>
      <c r="C121" s="44"/>
      <c r="D121" s="44"/>
      <c r="E121" s="44"/>
      <c r="F121" s="44"/>
      <c r="G121" s="48" t="s">
        <v>156</v>
      </c>
      <c r="H121" s="73"/>
      <c r="I121" s="73"/>
      <c r="J121" s="73">
        <f t="shared" si="58"/>
        <v>0</v>
      </c>
      <c r="K121" s="71"/>
      <c r="L121" s="73"/>
      <c r="M121" s="45"/>
      <c r="N121" s="73"/>
      <c r="O121" s="74">
        <f t="shared" si="59"/>
        <v>0</v>
      </c>
      <c r="P121" s="74">
        <f t="shared" si="60"/>
        <v>0</v>
      </c>
      <c r="Q121" s="36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</row>
    <row r="122" spans="1:154" x14ac:dyDescent="0.2">
      <c r="A122" s="43"/>
      <c r="B122" s="44"/>
      <c r="C122" s="44"/>
      <c r="D122" s="44"/>
      <c r="E122" s="44"/>
      <c r="F122" s="44">
        <v>17</v>
      </c>
      <c r="G122" s="48" t="s">
        <v>157</v>
      </c>
      <c r="H122" s="73"/>
      <c r="I122" s="73"/>
      <c r="J122" s="73">
        <f t="shared" si="58"/>
        <v>0</v>
      </c>
      <c r="K122" s="71"/>
      <c r="L122" s="73"/>
      <c r="M122" s="45"/>
      <c r="N122" s="73"/>
      <c r="O122" s="74">
        <f t="shared" si="59"/>
        <v>0</v>
      </c>
      <c r="P122" s="74">
        <f t="shared" si="60"/>
        <v>0</v>
      </c>
      <c r="Q122" s="36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</row>
    <row r="123" spans="1:154" x14ac:dyDescent="0.2">
      <c r="A123" s="43"/>
      <c r="B123" s="44"/>
      <c r="C123" s="44"/>
      <c r="D123" s="44"/>
      <c r="E123" s="44"/>
      <c r="F123" s="44" t="s">
        <v>113</v>
      </c>
      <c r="G123" s="48" t="s">
        <v>158</v>
      </c>
      <c r="H123" s="73"/>
      <c r="I123" s="73"/>
      <c r="J123" s="73">
        <f t="shared" si="58"/>
        <v>0</v>
      </c>
      <c r="K123" s="71"/>
      <c r="L123" s="73"/>
      <c r="M123" s="45"/>
      <c r="N123" s="73"/>
      <c r="O123" s="74">
        <f t="shared" si="59"/>
        <v>0</v>
      </c>
      <c r="P123" s="74">
        <f t="shared" si="60"/>
        <v>0</v>
      </c>
      <c r="Q123" s="36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</row>
    <row r="124" spans="1:154" x14ac:dyDescent="0.2">
      <c r="A124" s="43"/>
      <c r="B124" s="44"/>
      <c r="C124" s="44"/>
      <c r="D124" s="44"/>
      <c r="E124" s="62" t="s">
        <v>74</v>
      </c>
      <c r="F124" s="34"/>
      <c r="G124" s="47" t="s">
        <v>159</v>
      </c>
      <c r="H124" s="70">
        <f>H125</f>
        <v>0</v>
      </c>
      <c r="I124" s="70">
        <f>I125</f>
        <v>0</v>
      </c>
      <c r="J124" s="73">
        <f t="shared" si="58"/>
        <v>0</v>
      </c>
      <c r="K124" s="71"/>
      <c r="L124" s="70">
        <f>L125</f>
        <v>0</v>
      </c>
      <c r="M124" s="70">
        <f>M125</f>
        <v>0</v>
      </c>
      <c r="N124" s="70">
        <f>N125</f>
        <v>0</v>
      </c>
      <c r="O124" s="72">
        <f>O125</f>
        <v>0</v>
      </c>
      <c r="P124" s="72">
        <f t="shared" si="60"/>
        <v>0</v>
      </c>
      <c r="Q124" s="36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</row>
    <row r="125" spans="1:154" x14ac:dyDescent="0.2">
      <c r="A125" s="43"/>
      <c r="B125" s="44"/>
      <c r="C125" s="44"/>
      <c r="D125" s="44"/>
      <c r="E125" s="44"/>
      <c r="F125" s="85" t="s">
        <v>128</v>
      </c>
      <c r="G125" s="48" t="s">
        <v>160</v>
      </c>
      <c r="H125" s="73"/>
      <c r="I125" s="73"/>
      <c r="J125" s="73">
        <f t="shared" si="58"/>
        <v>0</v>
      </c>
      <c r="K125" s="71"/>
      <c r="L125" s="73"/>
      <c r="M125" s="45"/>
      <c r="N125" s="73"/>
      <c r="O125" s="74">
        <v>0</v>
      </c>
      <c r="P125" s="74">
        <f t="shared" si="60"/>
        <v>0</v>
      </c>
      <c r="Q125" s="36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</row>
    <row r="126" spans="1:154" x14ac:dyDescent="0.2">
      <c r="A126" s="33"/>
      <c r="B126" s="34"/>
      <c r="C126" s="34"/>
      <c r="D126" s="34"/>
      <c r="E126" s="34" t="s">
        <v>55</v>
      </c>
      <c r="F126" s="34"/>
      <c r="G126" s="47" t="s">
        <v>161</v>
      </c>
      <c r="H126" s="70">
        <f>H127+H128+H129+H130+H131+H132</f>
        <v>0</v>
      </c>
      <c r="I126" s="70">
        <f>I127+I128+I129+I130+I131+I132</f>
        <v>0</v>
      </c>
      <c r="J126" s="73">
        <f t="shared" si="58"/>
        <v>0</v>
      </c>
      <c r="K126" s="71"/>
      <c r="L126" s="70">
        <f>L127+L128+L129+L130+L131+L132</f>
        <v>0</v>
      </c>
      <c r="M126" s="70">
        <f>M127+M128+M129+M130+M131+M132</f>
        <v>0</v>
      </c>
      <c r="N126" s="70">
        <f>N127+N128+N129+N130+N131+N132</f>
        <v>0</v>
      </c>
      <c r="O126" s="72">
        <f>O127+O128+O129+O130+O131+O132</f>
        <v>0</v>
      </c>
      <c r="P126" s="72">
        <f t="shared" si="60"/>
        <v>0</v>
      </c>
      <c r="Q126" s="36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</row>
    <row r="127" spans="1:154" x14ac:dyDescent="0.2">
      <c r="A127" s="43"/>
      <c r="B127" s="44"/>
      <c r="C127" s="44"/>
      <c r="D127" s="44"/>
      <c r="E127" s="44"/>
      <c r="F127" s="44" t="s">
        <v>37</v>
      </c>
      <c r="G127" s="48" t="s">
        <v>162</v>
      </c>
      <c r="H127" s="73"/>
      <c r="I127" s="73"/>
      <c r="J127" s="73">
        <f t="shared" si="58"/>
        <v>0</v>
      </c>
      <c r="K127" s="71"/>
      <c r="L127" s="73"/>
      <c r="M127" s="45"/>
      <c r="N127" s="73"/>
      <c r="O127" s="74">
        <f t="shared" ref="O127:O132" si="61">+M127+N127</f>
        <v>0</v>
      </c>
      <c r="P127" s="74">
        <f t="shared" si="60"/>
        <v>0</v>
      </c>
      <c r="Q127" s="36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</row>
    <row r="128" spans="1:154" x14ac:dyDescent="0.2">
      <c r="A128" s="43"/>
      <c r="B128" s="44"/>
      <c r="C128" s="44"/>
      <c r="D128" s="44"/>
      <c r="E128" s="44"/>
      <c r="F128" s="44" t="s">
        <v>35</v>
      </c>
      <c r="G128" s="48" t="s">
        <v>163</v>
      </c>
      <c r="H128" s="73"/>
      <c r="I128" s="73"/>
      <c r="J128" s="73">
        <f t="shared" si="58"/>
        <v>0</v>
      </c>
      <c r="K128" s="71"/>
      <c r="L128" s="73"/>
      <c r="M128" s="45"/>
      <c r="N128" s="73"/>
      <c r="O128" s="74">
        <f t="shared" si="61"/>
        <v>0</v>
      </c>
      <c r="P128" s="74">
        <f t="shared" si="60"/>
        <v>0</v>
      </c>
      <c r="Q128" s="36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</row>
    <row r="129" spans="1:154" x14ac:dyDescent="0.2">
      <c r="A129" s="43"/>
      <c r="B129" s="44"/>
      <c r="C129" s="44"/>
      <c r="D129" s="44"/>
      <c r="E129" s="44"/>
      <c r="F129" s="44" t="s">
        <v>55</v>
      </c>
      <c r="G129" s="48" t="s">
        <v>164</v>
      </c>
      <c r="H129" s="73"/>
      <c r="I129" s="73"/>
      <c r="J129" s="73">
        <f t="shared" si="58"/>
        <v>0</v>
      </c>
      <c r="K129" s="71"/>
      <c r="L129" s="73"/>
      <c r="M129" s="45"/>
      <c r="N129" s="73"/>
      <c r="O129" s="74">
        <f t="shared" si="61"/>
        <v>0</v>
      </c>
      <c r="P129" s="74">
        <f t="shared" si="60"/>
        <v>0</v>
      </c>
      <c r="Q129" s="36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</row>
    <row r="130" spans="1:154" ht="33" x14ac:dyDescent="0.2">
      <c r="A130" s="43"/>
      <c r="B130" s="44"/>
      <c r="C130" s="44"/>
      <c r="D130" s="44"/>
      <c r="E130" s="44"/>
      <c r="F130" s="44" t="s">
        <v>24</v>
      </c>
      <c r="G130" s="48" t="s">
        <v>165</v>
      </c>
      <c r="H130" s="73"/>
      <c r="I130" s="73"/>
      <c r="J130" s="73">
        <f t="shared" si="58"/>
        <v>0</v>
      </c>
      <c r="K130" s="71"/>
      <c r="L130" s="73"/>
      <c r="M130" s="45"/>
      <c r="N130" s="73"/>
      <c r="O130" s="74">
        <f t="shared" si="61"/>
        <v>0</v>
      </c>
      <c r="P130" s="74">
        <f t="shared" si="60"/>
        <v>0</v>
      </c>
      <c r="Q130" s="36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</row>
    <row r="131" spans="1:154" x14ac:dyDescent="0.2">
      <c r="A131" s="43"/>
      <c r="B131" s="44"/>
      <c r="C131" s="44"/>
      <c r="D131" s="44"/>
      <c r="E131" s="44"/>
      <c r="F131" s="44" t="s">
        <v>39</v>
      </c>
      <c r="G131" s="48" t="s">
        <v>166</v>
      </c>
      <c r="H131" s="73"/>
      <c r="I131" s="73"/>
      <c r="J131" s="73">
        <f t="shared" si="58"/>
        <v>0</v>
      </c>
      <c r="K131" s="71"/>
      <c r="L131" s="73"/>
      <c r="M131" s="45"/>
      <c r="N131" s="73"/>
      <c r="O131" s="74">
        <f t="shared" si="61"/>
        <v>0</v>
      </c>
      <c r="P131" s="74">
        <f t="shared" si="60"/>
        <v>0</v>
      </c>
      <c r="Q131" s="36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</row>
    <row r="132" spans="1:154" x14ac:dyDescent="0.2">
      <c r="A132" s="43"/>
      <c r="B132" s="44"/>
      <c r="C132" s="44"/>
      <c r="D132" s="44"/>
      <c r="E132" s="44"/>
      <c r="F132" s="44" t="s">
        <v>167</v>
      </c>
      <c r="G132" s="48" t="s">
        <v>168</v>
      </c>
      <c r="H132" s="73"/>
      <c r="I132" s="73"/>
      <c r="J132" s="73">
        <f t="shared" si="58"/>
        <v>0</v>
      </c>
      <c r="K132" s="71"/>
      <c r="L132" s="73"/>
      <c r="M132" s="45"/>
      <c r="N132" s="73"/>
      <c r="O132" s="74">
        <f t="shared" si="61"/>
        <v>0</v>
      </c>
      <c r="P132" s="74">
        <f t="shared" si="60"/>
        <v>0</v>
      </c>
      <c r="Q132" s="36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</row>
    <row r="133" spans="1:154" x14ac:dyDescent="0.2">
      <c r="A133" s="33"/>
      <c r="B133" s="34"/>
      <c r="C133" s="34"/>
      <c r="D133" s="34" t="s">
        <v>112</v>
      </c>
      <c r="E133" s="34"/>
      <c r="F133" s="34"/>
      <c r="G133" s="69" t="s">
        <v>169</v>
      </c>
      <c r="H133" s="70">
        <f>H134+H141+H145+H146</f>
        <v>0</v>
      </c>
      <c r="I133" s="70">
        <f>I134+I141+I145+I146</f>
        <v>0</v>
      </c>
      <c r="J133" s="73">
        <f t="shared" si="58"/>
        <v>0</v>
      </c>
      <c r="K133" s="71"/>
      <c r="L133" s="70">
        <f>L134+L141+L145+L146</f>
        <v>0</v>
      </c>
      <c r="M133" s="70">
        <f>M134+M141+M145+M146</f>
        <v>0</v>
      </c>
      <c r="N133" s="70">
        <f>N134+N141+N145+N146</f>
        <v>0</v>
      </c>
      <c r="O133" s="72">
        <f>O134+O141+O145+O146</f>
        <v>0</v>
      </c>
      <c r="P133" s="72">
        <f t="shared" si="60"/>
        <v>0</v>
      </c>
      <c r="Q133" s="36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</row>
    <row r="134" spans="1:154" x14ac:dyDescent="0.2">
      <c r="A134" s="33"/>
      <c r="B134" s="34"/>
      <c r="C134" s="34"/>
      <c r="D134" s="34"/>
      <c r="E134" s="34" t="s">
        <v>37</v>
      </c>
      <c r="F134" s="34"/>
      <c r="G134" s="47" t="s">
        <v>170</v>
      </c>
      <c r="H134" s="70">
        <f>SUM(H135:H140)</f>
        <v>0</v>
      </c>
      <c r="I134" s="70">
        <f>SUM(I135:I140)</f>
        <v>0</v>
      </c>
      <c r="J134" s="73">
        <f t="shared" si="58"/>
        <v>0</v>
      </c>
      <c r="K134" s="71"/>
      <c r="L134" s="70">
        <f>SUM(L135:L140)</f>
        <v>0</v>
      </c>
      <c r="M134" s="70">
        <f>SUM(M135:M140)</f>
        <v>0</v>
      </c>
      <c r="N134" s="70">
        <f>SUM(N135:N140)</f>
        <v>0</v>
      </c>
      <c r="O134" s="72">
        <f>SUM(O135:O140)</f>
        <v>0</v>
      </c>
      <c r="P134" s="72">
        <f t="shared" si="60"/>
        <v>0</v>
      </c>
      <c r="Q134" s="36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</row>
    <row r="135" spans="1:154" x14ac:dyDescent="0.2">
      <c r="A135" s="43"/>
      <c r="B135" s="44"/>
      <c r="C135" s="44"/>
      <c r="D135" s="44"/>
      <c r="E135" s="44"/>
      <c r="F135" s="44" t="s">
        <v>37</v>
      </c>
      <c r="G135" s="48" t="s">
        <v>171</v>
      </c>
      <c r="H135" s="73"/>
      <c r="I135" s="73"/>
      <c r="J135" s="73">
        <f t="shared" si="58"/>
        <v>0</v>
      </c>
      <c r="K135" s="71"/>
      <c r="L135" s="73"/>
      <c r="M135" s="45"/>
      <c r="N135" s="73"/>
      <c r="O135" s="74">
        <f t="shared" ref="O135:O140" si="62">+M135+N135</f>
        <v>0</v>
      </c>
      <c r="P135" s="74">
        <f t="shared" si="60"/>
        <v>0</v>
      </c>
      <c r="Q135" s="36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</row>
    <row r="136" spans="1:154" x14ac:dyDescent="0.2">
      <c r="A136" s="43"/>
      <c r="B136" s="44"/>
      <c r="C136" s="44"/>
      <c r="D136" s="44"/>
      <c r="E136" s="44"/>
      <c r="F136" s="44"/>
      <c r="G136" s="48" t="s">
        <v>172</v>
      </c>
      <c r="H136" s="73"/>
      <c r="I136" s="73"/>
      <c r="J136" s="73">
        <f t="shared" si="58"/>
        <v>0</v>
      </c>
      <c r="K136" s="71"/>
      <c r="L136" s="73"/>
      <c r="M136" s="45"/>
      <c r="N136" s="73"/>
      <c r="O136" s="74">
        <f t="shared" si="62"/>
        <v>0</v>
      </c>
      <c r="P136" s="74">
        <f t="shared" si="60"/>
        <v>0</v>
      </c>
      <c r="Q136" s="36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</row>
    <row r="137" spans="1:154" x14ac:dyDescent="0.2">
      <c r="A137" s="43"/>
      <c r="B137" s="44"/>
      <c r="C137" s="44"/>
      <c r="D137" s="44"/>
      <c r="E137" s="44"/>
      <c r="F137" s="44" t="s">
        <v>55</v>
      </c>
      <c r="G137" s="48" t="s">
        <v>173</v>
      </c>
      <c r="H137" s="73"/>
      <c r="I137" s="73"/>
      <c r="J137" s="73">
        <f t="shared" si="58"/>
        <v>0</v>
      </c>
      <c r="K137" s="71"/>
      <c r="L137" s="73"/>
      <c r="M137" s="45"/>
      <c r="N137" s="73"/>
      <c r="O137" s="74">
        <f t="shared" si="62"/>
        <v>0</v>
      </c>
      <c r="P137" s="74">
        <f t="shared" si="60"/>
        <v>0</v>
      </c>
      <c r="Q137" s="36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</row>
    <row r="138" spans="1:154" x14ac:dyDescent="0.2">
      <c r="A138" s="43"/>
      <c r="B138" s="44"/>
      <c r="C138" s="44"/>
      <c r="D138" s="44"/>
      <c r="E138" s="44"/>
      <c r="F138" s="44" t="s">
        <v>24</v>
      </c>
      <c r="G138" s="48" t="s">
        <v>174</v>
      </c>
      <c r="H138" s="73"/>
      <c r="I138" s="73"/>
      <c r="J138" s="73">
        <f t="shared" si="58"/>
        <v>0</v>
      </c>
      <c r="K138" s="71"/>
      <c r="L138" s="73"/>
      <c r="M138" s="45"/>
      <c r="N138" s="73"/>
      <c r="O138" s="74">
        <f t="shared" si="62"/>
        <v>0</v>
      </c>
      <c r="P138" s="74">
        <f t="shared" si="60"/>
        <v>0</v>
      </c>
      <c r="Q138" s="36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</row>
    <row r="139" spans="1:154" x14ac:dyDescent="0.2">
      <c r="A139" s="43"/>
      <c r="B139" s="44"/>
      <c r="C139" s="44"/>
      <c r="D139" s="44"/>
      <c r="E139" s="44"/>
      <c r="F139" s="44" t="s">
        <v>46</v>
      </c>
      <c r="G139" s="48" t="s">
        <v>175</v>
      </c>
      <c r="H139" s="73"/>
      <c r="I139" s="73"/>
      <c r="J139" s="73">
        <f t="shared" si="58"/>
        <v>0</v>
      </c>
      <c r="K139" s="71"/>
      <c r="L139" s="73"/>
      <c r="M139" s="45"/>
      <c r="N139" s="73"/>
      <c r="O139" s="74">
        <f t="shared" si="62"/>
        <v>0</v>
      </c>
      <c r="P139" s="74">
        <f t="shared" si="60"/>
        <v>0</v>
      </c>
      <c r="Q139" s="36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</row>
    <row r="140" spans="1:154" x14ac:dyDescent="0.2">
      <c r="A140" s="43"/>
      <c r="B140" s="44"/>
      <c r="C140" s="44"/>
      <c r="D140" s="44"/>
      <c r="E140" s="44"/>
      <c r="F140" s="44" t="s">
        <v>113</v>
      </c>
      <c r="G140" s="48" t="s">
        <v>176</v>
      </c>
      <c r="H140" s="73"/>
      <c r="I140" s="73"/>
      <c r="J140" s="73">
        <f t="shared" si="58"/>
        <v>0</v>
      </c>
      <c r="K140" s="71"/>
      <c r="L140" s="73"/>
      <c r="M140" s="45"/>
      <c r="N140" s="73"/>
      <c r="O140" s="74">
        <f t="shared" si="62"/>
        <v>0</v>
      </c>
      <c r="P140" s="74">
        <f t="shared" si="60"/>
        <v>0</v>
      </c>
      <c r="Q140" s="36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</row>
    <row r="141" spans="1:154" x14ac:dyDescent="0.2">
      <c r="A141" s="33"/>
      <c r="B141" s="34"/>
      <c r="C141" s="34"/>
      <c r="D141" s="34"/>
      <c r="E141" s="34" t="s">
        <v>143</v>
      </c>
      <c r="F141" s="34"/>
      <c r="G141" s="69" t="s">
        <v>177</v>
      </c>
      <c r="H141" s="70">
        <f>H142+H143+H144</f>
        <v>0</v>
      </c>
      <c r="I141" s="70">
        <f>I142+I143+I144</f>
        <v>0</v>
      </c>
      <c r="J141" s="73">
        <f t="shared" si="58"/>
        <v>0</v>
      </c>
      <c r="K141" s="71"/>
      <c r="L141" s="70">
        <f>L142+L143+L144</f>
        <v>0</v>
      </c>
      <c r="M141" s="70">
        <f>M142+M143+M144</f>
        <v>0</v>
      </c>
      <c r="N141" s="70">
        <f>N142+N143+N144</f>
        <v>0</v>
      </c>
      <c r="O141" s="72">
        <f>O142+O143+O144</f>
        <v>0</v>
      </c>
      <c r="P141" s="72">
        <f>L141-O141</f>
        <v>0</v>
      </c>
      <c r="Q141" s="36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</row>
    <row r="142" spans="1:154" x14ac:dyDescent="0.2">
      <c r="A142" s="43"/>
      <c r="B142" s="44"/>
      <c r="C142" s="44"/>
      <c r="D142" s="44"/>
      <c r="E142" s="44"/>
      <c r="F142" s="44"/>
      <c r="G142" s="48" t="s">
        <v>178</v>
      </c>
      <c r="H142" s="73"/>
      <c r="I142" s="73"/>
      <c r="J142" s="73">
        <f t="shared" si="58"/>
        <v>0</v>
      </c>
      <c r="K142" s="71"/>
      <c r="L142" s="73"/>
      <c r="M142" s="45"/>
      <c r="N142" s="73"/>
      <c r="O142" s="74">
        <f>+M142+N142</f>
        <v>0</v>
      </c>
      <c r="P142" s="74">
        <f t="shared" si="60"/>
        <v>0</v>
      </c>
      <c r="Q142" s="36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</row>
    <row r="143" spans="1:154" x14ac:dyDescent="0.2">
      <c r="A143" s="43"/>
      <c r="B143" s="44"/>
      <c r="C143" s="44"/>
      <c r="D143" s="44"/>
      <c r="E143" s="44"/>
      <c r="F143" s="44"/>
      <c r="G143" s="48" t="s">
        <v>179</v>
      </c>
      <c r="H143" s="73"/>
      <c r="I143" s="73"/>
      <c r="J143" s="73">
        <f t="shared" si="58"/>
        <v>0</v>
      </c>
      <c r="K143" s="71"/>
      <c r="L143" s="73"/>
      <c r="M143" s="45"/>
      <c r="N143" s="73"/>
      <c r="O143" s="74">
        <f>+M143+N143</f>
        <v>0</v>
      </c>
      <c r="P143" s="74">
        <f t="shared" si="60"/>
        <v>0</v>
      </c>
      <c r="Q143" s="36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</row>
    <row r="144" spans="1:154" x14ac:dyDescent="0.2">
      <c r="A144" s="43"/>
      <c r="B144" s="44"/>
      <c r="C144" s="44"/>
      <c r="D144" s="44"/>
      <c r="E144" s="44"/>
      <c r="F144" s="44" t="s">
        <v>113</v>
      </c>
      <c r="G144" s="48" t="s">
        <v>180</v>
      </c>
      <c r="H144" s="73"/>
      <c r="I144" s="73"/>
      <c r="J144" s="73">
        <f t="shared" si="58"/>
        <v>0</v>
      </c>
      <c r="K144" s="71"/>
      <c r="L144" s="73"/>
      <c r="M144" s="45"/>
      <c r="N144" s="73"/>
      <c r="O144" s="74">
        <f>+M144+N144</f>
        <v>0</v>
      </c>
      <c r="P144" s="74">
        <f t="shared" si="60"/>
        <v>0</v>
      </c>
      <c r="Q144" s="36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</row>
    <row r="145" spans="1:154" x14ac:dyDescent="0.2">
      <c r="A145" s="43"/>
      <c r="B145" s="44"/>
      <c r="C145" s="44"/>
      <c r="D145" s="44"/>
      <c r="E145" s="44">
        <v>13</v>
      </c>
      <c r="F145" s="44"/>
      <c r="G145" s="48" t="s">
        <v>181</v>
      </c>
      <c r="H145" s="73"/>
      <c r="I145" s="73"/>
      <c r="J145" s="73">
        <f t="shared" si="58"/>
        <v>0</v>
      </c>
      <c r="K145" s="71"/>
      <c r="L145" s="73"/>
      <c r="M145" s="45"/>
      <c r="N145" s="73"/>
      <c r="O145" s="74">
        <f>+M145+N145</f>
        <v>0</v>
      </c>
      <c r="P145" s="74">
        <f t="shared" si="60"/>
        <v>0</v>
      </c>
      <c r="Q145" s="36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</row>
    <row r="146" spans="1:154" x14ac:dyDescent="0.2">
      <c r="A146" s="33"/>
      <c r="B146" s="34"/>
      <c r="C146" s="34"/>
      <c r="D146" s="34"/>
      <c r="E146" s="34" t="s">
        <v>113</v>
      </c>
      <c r="F146" s="34"/>
      <c r="G146" s="69" t="s">
        <v>182</v>
      </c>
      <c r="H146" s="70">
        <f>H147+H148+H149+H150</f>
        <v>0</v>
      </c>
      <c r="I146" s="70">
        <f>I147+I148+I149+I150</f>
        <v>0</v>
      </c>
      <c r="J146" s="73">
        <f t="shared" si="58"/>
        <v>0</v>
      </c>
      <c r="K146" s="71"/>
      <c r="L146" s="70">
        <f>L147+L148+L149+L150</f>
        <v>0</v>
      </c>
      <c r="M146" s="70">
        <f>M147+M148+M149+M150</f>
        <v>0</v>
      </c>
      <c r="N146" s="70">
        <f>N147+N148+N149+N150</f>
        <v>0</v>
      </c>
      <c r="O146" s="72">
        <f>O147+O148+O149+O150</f>
        <v>0</v>
      </c>
      <c r="P146" s="72">
        <f t="shared" si="60"/>
        <v>0</v>
      </c>
      <c r="Q146" s="36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</row>
    <row r="147" spans="1:154" x14ac:dyDescent="0.2">
      <c r="A147" s="43"/>
      <c r="B147" s="44"/>
      <c r="C147" s="44"/>
      <c r="D147" s="44"/>
      <c r="E147" s="44"/>
      <c r="F147" s="44"/>
      <c r="G147" s="48" t="s">
        <v>183</v>
      </c>
      <c r="H147" s="73"/>
      <c r="I147" s="73"/>
      <c r="J147" s="73">
        <f t="shared" si="58"/>
        <v>0</v>
      </c>
      <c r="K147" s="71"/>
      <c r="L147" s="73"/>
      <c r="M147" s="45"/>
      <c r="N147" s="73"/>
      <c r="O147" s="74">
        <f>+M147+N147</f>
        <v>0</v>
      </c>
      <c r="P147" s="74">
        <f t="shared" si="60"/>
        <v>0</v>
      </c>
      <c r="Q147" s="36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</row>
    <row r="148" spans="1:154" x14ac:dyDescent="0.2">
      <c r="A148" s="43"/>
      <c r="B148" s="44"/>
      <c r="C148" s="44"/>
      <c r="D148" s="44"/>
      <c r="E148" s="44"/>
      <c r="F148" s="44"/>
      <c r="G148" s="48" t="s">
        <v>184</v>
      </c>
      <c r="H148" s="73"/>
      <c r="I148" s="73"/>
      <c r="J148" s="73">
        <f t="shared" si="58"/>
        <v>0</v>
      </c>
      <c r="K148" s="71"/>
      <c r="L148" s="73"/>
      <c r="M148" s="45"/>
      <c r="N148" s="73"/>
      <c r="O148" s="74">
        <f>+M148+N148</f>
        <v>0</v>
      </c>
      <c r="P148" s="74">
        <f t="shared" si="60"/>
        <v>0</v>
      </c>
      <c r="Q148" s="36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</row>
    <row r="149" spans="1:154" ht="17.45" customHeight="1" x14ac:dyDescent="0.2">
      <c r="A149" s="43"/>
      <c r="B149" s="44"/>
      <c r="C149" s="44"/>
      <c r="D149" s="44"/>
      <c r="E149" s="44"/>
      <c r="F149" s="44" t="s">
        <v>39</v>
      </c>
      <c r="G149" s="48" t="s">
        <v>185</v>
      </c>
      <c r="H149" s="73"/>
      <c r="I149" s="73"/>
      <c r="J149" s="73">
        <f t="shared" si="58"/>
        <v>0</v>
      </c>
      <c r="K149" s="71"/>
      <c r="L149" s="73"/>
      <c r="M149" s="45"/>
      <c r="N149" s="73"/>
      <c r="O149" s="74">
        <f>+M149+N149</f>
        <v>0</v>
      </c>
      <c r="P149" s="74">
        <f t="shared" si="60"/>
        <v>0</v>
      </c>
      <c r="Q149" s="36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</row>
    <row r="150" spans="1:154" x14ac:dyDescent="0.2">
      <c r="A150" s="43"/>
      <c r="B150" s="44"/>
      <c r="C150" s="44"/>
      <c r="D150" s="44"/>
      <c r="E150" s="44"/>
      <c r="F150" s="44" t="s">
        <v>113</v>
      </c>
      <c r="G150" s="48" t="s">
        <v>186</v>
      </c>
      <c r="H150" s="73"/>
      <c r="I150" s="73"/>
      <c r="J150" s="73">
        <f t="shared" si="58"/>
        <v>0</v>
      </c>
      <c r="K150" s="71"/>
      <c r="L150" s="73"/>
      <c r="M150" s="45"/>
      <c r="N150" s="73"/>
      <c r="O150" s="74">
        <f>+M150+N150</f>
        <v>0</v>
      </c>
      <c r="P150" s="74">
        <f t="shared" si="60"/>
        <v>0</v>
      </c>
      <c r="Q150" s="36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</row>
    <row r="151" spans="1:154" x14ac:dyDescent="0.2">
      <c r="A151" s="33"/>
      <c r="B151" s="34"/>
      <c r="C151" s="34"/>
      <c r="D151" s="34">
        <v>59</v>
      </c>
      <c r="E151" s="34"/>
      <c r="F151" s="34"/>
      <c r="G151" s="69" t="s">
        <v>187</v>
      </c>
      <c r="H151" s="70">
        <f>+H152+H153</f>
        <v>81000</v>
      </c>
      <c r="I151" s="70">
        <f>+I152+I153</f>
        <v>81000</v>
      </c>
      <c r="J151" s="70">
        <f>+J152+J153</f>
        <v>0</v>
      </c>
      <c r="K151" s="71">
        <f>ROUND(I151/H151*100,2)</f>
        <v>100</v>
      </c>
      <c r="L151" s="70">
        <f>+L152+L153</f>
        <v>81000</v>
      </c>
      <c r="M151" s="70">
        <f>+M152+M153</f>
        <v>80823</v>
      </c>
      <c r="N151" s="70">
        <f>+N152+N153</f>
        <v>0</v>
      </c>
      <c r="O151" s="72">
        <f>+O152+O153</f>
        <v>80823</v>
      </c>
      <c r="P151" s="72">
        <f>L151-O151</f>
        <v>177</v>
      </c>
      <c r="Q151" s="36">
        <f t="shared" ref="Q151:Q179" si="63">ROUND(O151/L151*100,2)</f>
        <v>99.78</v>
      </c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</row>
    <row r="152" spans="1:154" x14ac:dyDescent="0.2">
      <c r="A152" s="43"/>
      <c r="B152" s="44"/>
      <c r="C152" s="44"/>
      <c r="D152" s="44"/>
      <c r="E152" s="44">
        <v>25</v>
      </c>
      <c r="F152" s="44"/>
      <c r="G152" s="48" t="s">
        <v>188</v>
      </c>
      <c r="H152" s="73">
        <v>81000</v>
      </c>
      <c r="I152" s="73">
        <v>81000</v>
      </c>
      <c r="J152" s="73">
        <f t="shared" ref="J152:J176" si="64">H152-I152</f>
        <v>0</v>
      </c>
      <c r="K152" s="71">
        <f>ROUND(I152/H152*100,2)</f>
        <v>100</v>
      </c>
      <c r="L152" s="73">
        <v>81000</v>
      </c>
      <c r="M152" s="45">
        <v>80823</v>
      </c>
      <c r="N152" s="73">
        <v>0</v>
      </c>
      <c r="O152" s="74">
        <f>M152+N152</f>
        <v>80823</v>
      </c>
      <c r="P152" s="74">
        <f t="shared" si="60"/>
        <v>177</v>
      </c>
      <c r="Q152" s="36">
        <f t="shared" si="63"/>
        <v>99.78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</row>
    <row r="153" spans="1:154" x14ac:dyDescent="0.2">
      <c r="A153" s="43"/>
      <c r="B153" s="44"/>
      <c r="C153" s="44"/>
      <c r="D153" s="44"/>
      <c r="E153" s="44">
        <v>42</v>
      </c>
      <c r="F153" s="44"/>
      <c r="G153" s="48" t="s">
        <v>189</v>
      </c>
      <c r="H153" s="73">
        <f>H154+H155+H156</f>
        <v>0</v>
      </c>
      <c r="I153" s="73">
        <f>I154+I155+I156</f>
        <v>0</v>
      </c>
      <c r="J153" s="73">
        <f t="shared" si="64"/>
        <v>0</v>
      </c>
      <c r="K153" s="71" t="e">
        <f>ROUND(I153/H153*100,2)</f>
        <v>#DIV/0!</v>
      </c>
      <c r="L153" s="73">
        <f>L154+L155+L156</f>
        <v>0</v>
      </c>
      <c r="M153" s="73">
        <f>M154+M155+M156</f>
        <v>0</v>
      </c>
      <c r="N153" s="73">
        <f>N154+N155+N156</f>
        <v>0</v>
      </c>
      <c r="O153" s="45">
        <f>M153+N153</f>
        <v>0</v>
      </c>
      <c r="P153" s="45">
        <f t="shared" si="60"/>
        <v>0</v>
      </c>
      <c r="Q153" s="36" t="e">
        <f t="shared" si="63"/>
        <v>#DIV/0!</v>
      </c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</row>
    <row r="154" spans="1:154" ht="47.25" x14ac:dyDescent="0.2">
      <c r="A154" s="43"/>
      <c r="B154" s="44"/>
      <c r="C154" s="44"/>
      <c r="D154" s="44"/>
      <c r="E154" s="44"/>
      <c r="F154" s="44"/>
      <c r="G154" s="65" t="s">
        <v>190</v>
      </c>
      <c r="H154" s="73"/>
      <c r="I154" s="73"/>
      <c r="J154" s="73">
        <f t="shared" si="64"/>
        <v>0</v>
      </c>
      <c r="K154" s="71"/>
      <c r="L154" s="73"/>
      <c r="M154" s="45"/>
      <c r="N154" s="73"/>
      <c r="O154" s="74">
        <f>+M154+N154</f>
        <v>0</v>
      </c>
      <c r="P154" s="74">
        <f t="shared" si="60"/>
        <v>0</v>
      </c>
      <c r="Q154" s="36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</row>
    <row r="155" spans="1:154" ht="47.25" x14ac:dyDescent="0.2">
      <c r="A155" s="43"/>
      <c r="B155" s="44"/>
      <c r="C155" s="44"/>
      <c r="D155" s="44"/>
      <c r="E155" s="44"/>
      <c r="F155" s="44"/>
      <c r="G155" s="65" t="s">
        <v>191</v>
      </c>
      <c r="H155" s="73"/>
      <c r="I155" s="73"/>
      <c r="J155" s="73">
        <f t="shared" si="64"/>
        <v>0</v>
      </c>
      <c r="K155" s="71"/>
      <c r="L155" s="73"/>
      <c r="M155" s="46"/>
      <c r="N155" s="73"/>
      <c r="O155" s="74">
        <f>+M155+N155</f>
        <v>0</v>
      </c>
      <c r="P155" s="74">
        <f t="shared" si="60"/>
        <v>0</v>
      </c>
      <c r="Q155" s="36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</row>
    <row r="156" spans="1:154" ht="49.5" x14ac:dyDescent="0.2">
      <c r="A156" s="43"/>
      <c r="B156" s="44"/>
      <c r="C156" s="44"/>
      <c r="D156" s="44"/>
      <c r="E156" s="44"/>
      <c r="F156" s="44"/>
      <c r="G156" s="86" t="s">
        <v>192</v>
      </c>
      <c r="H156" s="73"/>
      <c r="I156" s="73"/>
      <c r="J156" s="73">
        <f t="shared" si="64"/>
        <v>0</v>
      </c>
      <c r="K156" s="71"/>
      <c r="L156" s="73"/>
      <c r="M156" s="46"/>
      <c r="N156" s="73"/>
      <c r="O156" s="74">
        <f>+M156+N156</f>
        <v>0</v>
      </c>
      <c r="P156" s="74">
        <f t="shared" si="60"/>
        <v>0</v>
      </c>
      <c r="Q156" s="36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</row>
    <row r="157" spans="1:154" x14ac:dyDescent="0.2">
      <c r="A157" s="87" t="s">
        <v>193</v>
      </c>
      <c r="B157" s="88"/>
      <c r="C157" s="88"/>
      <c r="D157" s="67">
        <v>85</v>
      </c>
      <c r="E157" s="88"/>
      <c r="F157" s="88"/>
      <c r="G157" s="89" t="s">
        <v>194</v>
      </c>
      <c r="H157" s="136"/>
      <c r="I157" s="136"/>
      <c r="J157" s="136">
        <f t="shared" si="64"/>
        <v>0</v>
      </c>
      <c r="K157" s="137"/>
      <c r="L157" s="136"/>
      <c r="M157" s="138"/>
      <c r="N157" s="136"/>
      <c r="O157" s="139">
        <f>+M157+N157</f>
        <v>0</v>
      </c>
      <c r="P157" s="139">
        <f t="shared" si="60"/>
        <v>0</v>
      </c>
      <c r="Q157" s="140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</row>
    <row r="158" spans="1:154" x14ac:dyDescent="0.2">
      <c r="A158" s="33" t="s">
        <v>137</v>
      </c>
      <c r="B158" s="34" t="s">
        <v>37</v>
      </c>
      <c r="C158" s="34"/>
      <c r="D158" s="34"/>
      <c r="E158" s="34"/>
      <c r="F158" s="34"/>
      <c r="G158" s="47" t="s">
        <v>195</v>
      </c>
      <c r="H158" s="70">
        <f>H151</f>
        <v>81000</v>
      </c>
      <c r="I158" s="70">
        <f>I151</f>
        <v>81000</v>
      </c>
      <c r="J158" s="73">
        <f t="shared" si="64"/>
        <v>0</v>
      </c>
      <c r="K158" s="71">
        <f t="shared" ref="K158:K165" si="65">ROUND(I158/H158*100,2)</f>
        <v>100</v>
      </c>
      <c r="L158" s="70">
        <f>L151</f>
        <v>81000</v>
      </c>
      <c r="M158" s="70">
        <f>M151</f>
        <v>80823</v>
      </c>
      <c r="N158" s="70">
        <f>N151</f>
        <v>0</v>
      </c>
      <c r="O158" s="72">
        <f>O151</f>
        <v>80823</v>
      </c>
      <c r="P158" s="72">
        <f t="shared" si="60"/>
        <v>177</v>
      </c>
      <c r="Q158" s="36">
        <f t="shared" si="63"/>
        <v>99.78</v>
      </c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</row>
    <row r="159" spans="1:154" ht="33" x14ac:dyDescent="0.2">
      <c r="A159" s="33"/>
      <c r="B159" s="34" t="s">
        <v>35</v>
      </c>
      <c r="C159" s="34"/>
      <c r="D159" s="34"/>
      <c r="E159" s="34"/>
      <c r="F159" s="34"/>
      <c r="G159" s="47" t="s">
        <v>196</v>
      </c>
      <c r="H159" s="70">
        <f>H105+H133</f>
        <v>0</v>
      </c>
      <c r="I159" s="70">
        <f>I105+I133</f>
        <v>0</v>
      </c>
      <c r="J159" s="73">
        <f t="shared" si="64"/>
        <v>0</v>
      </c>
      <c r="K159" s="71"/>
      <c r="L159" s="70">
        <f>L105+L133</f>
        <v>0</v>
      </c>
      <c r="M159" s="70">
        <f>M105+M133</f>
        <v>0</v>
      </c>
      <c r="N159" s="70">
        <f>N105+N133</f>
        <v>0</v>
      </c>
      <c r="O159" s="72">
        <f>O105+O133</f>
        <v>0</v>
      </c>
      <c r="P159" s="72">
        <f t="shared" si="60"/>
        <v>0</v>
      </c>
      <c r="Q159" s="36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</row>
    <row r="160" spans="1:154" x14ac:dyDescent="0.2">
      <c r="A160" s="33"/>
      <c r="B160" s="34"/>
      <c r="C160" s="34" t="s">
        <v>37</v>
      </c>
      <c r="D160" s="34"/>
      <c r="E160" s="34"/>
      <c r="F160" s="34"/>
      <c r="G160" s="47" t="s">
        <v>197</v>
      </c>
      <c r="H160" s="70">
        <f>H149</f>
        <v>0</v>
      </c>
      <c r="I160" s="70">
        <f>I149</f>
        <v>0</v>
      </c>
      <c r="J160" s="73">
        <f t="shared" si="64"/>
        <v>0</v>
      </c>
      <c r="K160" s="71"/>
      <c r="L160" s="70">
        <f>L149</f>
        <v>0</v>
      </c>
      <c r="M160" s="70">
        <f>M149</f>
        <v>0</v>
      </c>
      <c r="N160" s="70">
        <f>N149</f>
        <v>0</v>
      </c>
      <c r="O160" s="72">
        <f>O149</f>
        <v>0</v>
      </c>
      <c r="P160" s="72">
        <f>L160-O160</f>
        <v>0</v>
      </c>
      <c r="Q160" s="36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</row>
    <row r="161" spans="1:154" x14ac:dyDescent="0.2">
      <c r="A161" s="33"/>
      <c r="B161" s="34"/>
      <c r="C161" s="34" t="s">
        <v>35</v>
      </c>
      <c r="D161" s="34"/>
      <c r="E161" s="34"/>
      <c r="F161" s="34"/>
      <c r="G161" s="47" t="s">
        <v>198</v>
      </c>
      <c r="H161" s="70">
        <f>H159-H160</f>
        <v>0</v>
      </c>
      <c r="I161" s="70">
        <f>I159-I160</f>
        <v>0</v>
      </c>
      <c r="J161" s="73">
        <f t="shared" si="64"/>
        <v>0</v>
      </c>
      <c r="K161" s="71"/>
      <c r="L161" s="70">
        <f>L159-L160</f>
        <v>0</v>
      </c>
      <c r="M161" s="70">
        <f>M159-M160</f>
        <v>0</v>
      </c>
      <c r="N161" s="70">
        <f>N159-N160</f>
        <v>0</v>
      </c>
      <c r="O161" s="72">
        <f>O159-O160</f>
        <v>0</v>
      </c>
      <c r="P161" s="72">
        <f t="shared" si="60"/>
        <v>0</v>
      </c>
      <c r="Q161" s="36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</row>
    <row r="162" spans="1:154" x14ac:dyDescent="0.2">
      <c r="A162" s="33" t="s">
        <v>199</v>
      </c>
      <c r="B162" s="34" t="s">
        <v>24</v>
      </c>
      <c r="C162" s="34"/>
      <c r="D162" s="34"/>
      <c r="E162" s="34"/>
      <c r="F162" s="34"/>
      <c r="G162" s="47" t="s">
        <v>200</v>
      </c>
      <c r="H162" s="70">
        <f>+H163+H172+H174+H176</f>
        <v>17506800</v>
      </c>
      <c r="I162" s="70">
        <f>+I163+I172+I174+I176</f>
        <v>17506800</v>
      </c>
      <c r="J162" s="73">
        <f t="shared" si="64"/>
        <v>0</v>
      </c>
      <c r="K162" s="71">
        <f t="shared" si="65"/>
        <v>100</v>
      </c>
      <c r="L162" s="70">
        <f>+L163+L172+L174+L176</f>
        <v>17506800</v>
      </c>
      <c r="M162" s="70">
        <f>+M163+M172+M174+M176</f>
        <v>15318568.600000001</v>
      </c>
      <c r="N162" s="70">
        <f>+N163+N172+N174+N176</f>
        <v>1439922</v>
      </c>
      <c r="O162" s="72">
        <f>+O163+O172+O174+O176</f>
        <v>16758490.600000001</v>
      </c>
      <c r="P162" s="72">
        <f t="shared" si="60"/>
        <v>748309.39999999851</v>
      </c>
      <c r="Q162" s="36">
        <f t="shared" si="63"/>
        <v>95.73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</row>
    <row r="163" spans="1:154" x14ac:dyDescent="0.2">
      <c r="A163" s="33"/>
      <c r="B163" s="34"/>
      <c r="C163" s="34"/>
      <c r="D163" s="34" t="s">
        <v>37</v>
      </c>
      <c r="E163" s="34"/>
      <c r="F163" s="34"/>
      <c r="G163" s="47" t="s">
        <v>83</v>
      </c>
      <c r="H163" s="70">
        <f>+H164+H165+H166+H167+H168+H170+H171</f>
        <v>17506800</v>
      </c>
      <c r="I163" s="70">
        <f>+I164+I165+I166+I167+I168+I170+I171</f>
        <v>17506800</v>
      </c>
      <c r="J163" s="73">
        <f t="shared" si="64"/>
        <v>0</v>
      </c>
      <c r="K163" s="71">
        <f t="shared" si="65"/>
        <v>100</v>
      </c>
      <c r="L163" s="70">
        <f>+L164+L165+L166+L167+L168+L170+L171</f>
        <v>17506800</v>
      </c>
      <c r="M163" s="70">
        <f>+M164+M165+M166+M167+M168+M170+M171</f>
        <v>15608931.300000001</v>
      </c>
      <c r="N163" s="70">
        <f>+N164+N165+N166+N167+N168+N170+N171</f>
        <v>1440498</v>
      </c>
      <c r="O163" s="72">
        <f>+O164+O165+O166+O167+O168+O170+O171</f>
        <v>17049429.300000001</v>
      </c>
      <c r="P163" s="72">
        <f t="shared" si="60"/>
        <v>457370.69999999925</v>
      </c>
      <c r="Q163" s="36">
        <f t="shared" si="63"/>
        <v>97.39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</row>
    <row r="164" spans="1:154" x14ac:dyDescent="0.2">
      <c r="A164" s="33"/>
      <c r="B164" s="34"/>
      <c r="C164" s="34"/>
      <c r="D164" s="34" t="s">
        <v>111</v>
      </c>
      <c r="E164" s="34"/>
      <c r="F164" s="34"/>
      <c r="G164" s="47" t="s">
        <v>201</v>
      </c>
      <c r="H164" s="70">
        <f>+H180+H269</f>
        <v>4408800</v>
      </c>
      <c r="I164" s="70">
        <f>+I180+I269</f>
        <v>4408800</v>
      </c>
      <c r="J164" s="73">
        <f t="shared" si="64"/>
        <v>0</v>
      </c>
      <c r="K164" s="71">
        <f t="shared" si="65"/>
        <v>100</v>
      </c>
      <c r="L164" s="70">
        <f>+L180+L269</f>
        <v>4408800</v>
      </c>
      <c r="M164" s="70">
        <f>+M180+M269</f>
        <v>3990609</v>
      </c>
      <c r="N164" s="70">
        <f>+N180+N269</f>
        <v>400115</v>
      </c>
      <c r="O164" s="72">
        <f>+O180+O269</f>
        <v>4390724</v>
      </c>
      <c r="P164" s="72">
        <f t="shared" si="60"/>
        <v>18076</v>
      </c>
      <c r="Q164" s="36">
        <f t="shared" si="63"/>
        <v>99.59</v>
      </c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</row>
    <row r="165" spans="1:154" x14ac:dyDescent="0.2">
      <c r="A165" s="33"/>
      <c r="B165" s="34"/>
      <c r="C165" s="34"/>
      <c r="D165" s="34" t="s">
        <v>112</v>
      </c>
      <c r="E165" s="34"/>
      <c r="F165" s="34"/>
      <c r="G165" s="47" t="s">
        <v>202</v>
      </c>
      <c r="H165" s="70">
        <f>+H208+H303</f>
        <v>371000</v>
      </c>
      <c r="I165" s="70">
        <f>+I208+I303</f>
        <v>371000</v>
      </c>
      <c r="J165" s="73">
        <f t="shared" si="64"/>
        <v>0</v>
      </c>
      <c r="K165" s="71">
        <f t="shared" si="65"/>
        <v>100</v>
      </c>
      <c r="L165" s="70">
        <f>+L208+L303</f>
        <v>371000</v>
      </c>
      <c r="M165" s="70">
        <f>+M208+M303</f>
        <v>304290.3</v>
      </c>
      <c r="N165" s="70">
        <f>+N208+N303</f>
        <v>38987</v>
      </c>
      <c r="O165" s="72">
        <f>+O208+O303</f>
        <v>343277.30000000005</v>
      </c>
      <c r="P165" s="72">
        <f t="shared" si="60"/>
        <v>27722.699999999953</v>
      </c>
      <c r="Q165" s="36">
        <f t="shared" si="63"/>
        <v>92.53</v>
      </c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</row>
    <row r="166" spans="1:154" x14ac:dyDescent="0.2">
      <c r="A166" s="33"/>
      <c r="B166" s="34"/>
      <c r="C166" s="34"/>
      <c r="D166" s="34" t="s">
        <v>113</v>
      </c>
      <c r="E166" s="34"/>
      <c r="F166" s="34"/>
      <c r="G166" s="47" t="s">
        <v>203</v>
      </c>
      <c r="H166" s="70">
        <f>+H338</f>
        <v>0</v>
      </c>
      <c r="I166" s="70">
        <f>+I338</f>
        <v>0</v>
      </c>
      <c r="J166" s="73">
        <f t="shared" si="64"/>
        <v>0</v>
      </c>
      <c r="K166" s="71"/>
      <c r="L166" s="70">
        <f>+L338</f>
        <v>0</v>
      </c>
      <c r="M166" s="70">
        <f>+M338</f>
        <v>0</v>
      </c>
      <c r="N166" s="70">
        <f>+N338</f>
        <v>0</v>
      </c>
      <c r="O166" s="72">
        <f>+O338</f>
        <v>0</v>
      </c>
      <c r="P166" s="72">
        <f t="shared" si="60"/>
        <v>0</v>
      </c>
      <c r="Q166" s="36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</row>
    <row r="167" spans="1:154" x14ac:dyDescent="0.2">
      <c r="A167" s="33"/>
      <c r="B167" s="34"/>
      <c r="C167" s="34"/>
      <c r="D167" s="34" t="s">
        <v>114</v>
      </c>
      <c r="E167" s="34"/>
      <c r="F167" s="34"/>
      <c r="G167" s="47" t="s">
        <v>204</v>
      </c>
      <c r="H167" s="70">
        <f>+H238</f>
        <v>0</v>
      </c>
      <c r="I167" s="70">
        <f>+I238</f>
        <v>0</v>
      </c>
      <c r="J167" s="73">
        <f t="shared" si="64"/>
        <v>0</v>
      </c>
      <c r="K167" s="71" t="e">
        <f>ROUND(I167/H167*100,2)</f>
        <v>#DIV/0!</v>
      </c>
      <c r="L167" s="70">
        <f>+L238</f>
        <v>0</v>
      </c>
      <c r="M167" s="70">
        <f>+M238</f>
        <v>0</v>
      </c>
      <c r="N167" s="70">
        <f>+N238</f>
        <v>0</v>
      </c>
      <c r="O167" s="72">
        <f>+O238</f>
        <v>0</v>
      </c>
      <c r="P167" s="72">
        <f t="shared" si="60"/>
        <v>0</v>
      </c>
      <c r="Q167" s="36" t="e">
        <f t="shared" si="63"/>
        <v>#DIV/0!</v>
      </c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</row>
    <row r="168" spans="1:154" ht="33" x14ac:dyDescent="0.2">
      <c r="A168" s="33"/>
      <c r="B168" s="34"/>
      <c r="C168" s="34"/>
      <c r="D168" s="34">
        <v>51</v>
      </c>
      <c r="E168" s="34"/>
      <c r="F168" s="34"/>
      <c r="G168" s="47" t="s">
        <v>205</v>
      </c>
      <c r="H168" s="70">
        <f>+H240+H341</f>
        <v>2448000</v>
      </c>
      <c r="I168" s="70">
        <f>+I240+I341</f>
        <v>2448000</v>
      </c>
      <c r="J168" s="73">
        <f t="shared" si="64"/>
        <v>0</v>
      </c>
      <c r="K168" s="71">
        <f>ROUND(I168/H168*100,2)</f>
        <v>100</v>
      </c>
      <c r="L168" s="70">
        <f>+L240+L341</f>
        <v>2448000</v>
      </c>
      <c r="M168" s="70">
        <f>+M240+M341</f>
        <v>2189109</v>
      </c>
      <c r="N168" s="70">
        <f>+N240+N341</f>
        <v>188115</v>
      </c>
      <c r="O168" s="72">
        <f>+O240+O341</f>
        <v>2377224</v>
      </c>
      <c r="P168" s="72">
        <f t="shared" si="60"/>
        <v>70776</v>
      </c>
      <c r="Q168" s="36">
        <f t="shared" si="63"/>
        <v>97.11</v>
      </c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</row>
    <row r="169" spans="1:154" ht="33" x14ac:dyDescent="0.2">
      <c r="A169" s="33"/>
      <c r="B169" s="34"/>
      <c r="C169" s="34"/>
      <c r="D169" s="34">
        <v>56</v>
      </c>
      <c r="E169" s="34"/>
      <c r="F169" s="34"/>
      <c r="G169" s="47" t="s">
        <v>206</v>
      </c>
      <c r="H169" s="70"/>
      <c r="I169" s="70"/>
      <c r="J169" s="73">
        <f t="shared" si="64"/>
        <v>0</v>
      </c>
      <c r="K169" s="71" t="e">
        <f t="shared" ref="K169:K171" si="66">ROUND(I169/H169*100,2)</f>
        <v>#DIV/0!</v>
      </c>
      <c r="L169" s="70">
        <v>0</v>
      </c>
      <c r="M169" s="58">
        <v>0</v>
      </c>
      <c r="N169" s="70">
        <v>0</v>
      </c>
      <c r="O169" s="72">
        <v>0</v>
      </c>
      <c r="P169" s="72">
        <f t="shared" si="60"/>
        <v>0</v>
      </c>
      <c r="Q169" s="36" t="e">
        <f t="shared" si="63"/>
        <v>#DIV/0!</v>
      </c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</row>
    <row r="170" spans="1:154" x14ac:dyDescent="0.2">
      <c r="A170" s="33"/>
      <c r="B170" s="34"/>
      <c r="C170" s="34"/>
      <c r="D170" s="34">
        <v>57</v>
      </c>
      <c r="E170" s="34"/>
      <c r="F170" s="34"/>
      <c r="G170" s="47" t="s">
        <v>207</v>
      </c>
      <c r="H170" s="70">
        <f>+H245+H346</f>
        <v>10269000</v>
      </c>
      <c r="I170" s="70">
        <f>+I245+I346</f>
        <v>10269000</v>
      </c>
      <c r="J170" s="73">
        <f t="shared" si="64"/>
        <v>0</v>
      </c>
      <c r="K170" s="71"/>
      <c r="L170" s="70">
        <f>+L245+L346</f>
        <v>10269000</v>
      </c>
      <c r="M170" s="70">
        <f>+M245+M346</f>
        <v>9115145</v>
      </c>
      <c r="N170" s="70">
        <f>+N245+N346</f>
        <v>813231</v>
      </c>
      <c r="O170" s="72">
        <f>+O245+O346</f>
        <v>9928376</v>
      </c>
      <c r="P170" s="72">
        <f t="shared" si="60"/>
        <v>340624</v>
      </c>
      <c r="Q170" s="36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</row>
    <row r="171" spans="1:154" x14ac:dyDescent="0.2">
      <c r="A171" s="33"/>
      <c r="B171" s="34"/>
      <c r="C171" s="34"/>
      <c r="D171" s="34">
        <v>59</v>
      </c>
      <c r="E171" s="34"/>
      <c r="F171" s="34"/>
      <c r="G171" s="47" t="s">
        <v>103</v>
      </c>
      <c r="H171" s="70">
        <f>+H377</f>
        <v>10000</v>
      </c>
      <c r="I171" s="70">
        <f>+I377</f>
        <v>10000</v>
      </c>
      <c r="J171" s="73">
        <f t="shared" si="64"/>
        <v>0</v>
      </c>
      <c r="K171" s="71">
        <f t="shared" si="66"/>
        <v>100</v>
      </c>
      <c r="L171" s="70">
        <f>+L377</f>
        <v>10000</v>
      </c>
      <c r="M171" s="70">
        <f>+M377</f>
        <v>9778</v>
      </c>
      <c r="N171" s="70">
        <f>+N377</f>
        <v>50</v>
      </c>
      <c r="O171" s="72">
        <f>+O377</f>
        <v>9828</v>
      </c>
      <c r="P171" s="72">
        <f t="shared" si="60"/>
        <v>172</v>
      </c>
      <c r="Q171" s="36">
        <f t="shared" si="63"/>
        <v>98.28</v>
      </c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</row>
    <row r="172" spans="1:154" x14ac:dyDescent="0.2">
      <c r="A172" s="33"/>
      <c r="B172" s="34"/>
      <c r="C172" s="34"/>
      <c r="D172" s="34" t="s">
        <v>132</v>
      </c>
      <c r="E172" s="34"/>
      <c r="F172" s="34"/>
      <c r="G172" s="47" t="s">
        <v>106</v>
      </c>
      <c r="H172" s="70">
        <f>+H173</f>
        <v>0</v>
      </c>
      <c r="I172" s="70">
        <f>+I173</f>
        <v>0</v>
      </c>
      <c r="J172" s="73">
        <f t="shared" si="64"/>
        <v>0</v>
      </c>
      <c r="K172" s="71"/>
      <c r="L172" s="70">
        <f>+L173</f>
        <v>0</v>
      </c>
      <c r="M172" s="70">
        <f>+M173</f>
        <v>0</v>
      </c>
      <c r="N172" s="70">
        <f>+N173</f>
        <v>0</v>
      </c>
      <c r="O172" s="72">
        <f>+O173</f>
        <v>0</v>
      </c>
      <c r="P172" s="72">
        <f t="shared" si="60"/>
        <v>0</v>
      </c>
      <c r="Q172" s="36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</row>
    <row r="173" spans="1:154" x14ac:dyDescent="0.2">
      <c r="A173" s="33"/>
      <c r="B173" s="34"/>
      <c r="C173" s="34"/>
      <c r="D173" s="34">
        <v>71</v>
      </c>
      <c r="E173" s="34"/>
      <c r="F173" s="34"/>
      <c r="G173" s="47" t="s">
        <v>208</v>
      </c>
      <c r="H173" s="70">
        <f>+H254+H381</f>
        <v>0</v>
      </c>
      <c r="I173" s="70">
        <f>+I254+I381</f>
        <v>0</v>
      </c>
      <c r="J173" s="73">
        <f t="shared" si="64"/>
        <v>0</v>
      </c>
      <c r="K173" s="71"/>
      <c r="L173" s="70">
        <f>+L254+L381</f>
        <v>0</v>
      </c>
      <c r="M173" s="70">
        <f>+M254+M381</f>
        <v>0</v>
      </c>
      <c r="N173" s="70">
        <f>+N254+N381</f>
        <v>0</v>
      </c>
      <c r="O173" s="72">
        <f>+O254+O381</f>
        <v>0</v>
      </c>
      <c r="P173" s="72">
        <f t="shared" si="60"/>
        <v>0</v>
      </c>
      <c r="Q173" s="36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</row>
    <row r="174" spans="1:154" x14ac:dyDescent="0.2">
      <c r="A174" s="33"/>
      <c r="B174" s="34"/>
      <c r="C174" s="34"/>
      <c r="D174" s="34">
        <v>79</v>
      </c>
      <c r="E174" s="34"/>
      <c r="F174" s="34"/>
      <c r="G174" s="47" t="s">
        <v>133</v>
      </c>
      <c r="H174" s="70">
        <f>+H175</f>
        <v>0</v>
      </c>
      <c r="I174" s="70">
        <f>+I175</f>
        <v>0</v>
      </c>
      <c r="J174" s="73">
        <f t="shared" si="64"/>
        <v>0</v>
      </c>
      <c r="K174" s="71"/>
      <c r="L174" s="70">
        <f>+L175</f>
        <v>0</v>
      </c>
      <c r="M174" s="70">
        <f>+M175</f>
        <v>0</v>
      </c>
      <c r="N174" s="70">
        <f>+N175</f>
        <v>0</v>
      </c>
      <c r="O174" s="72">
        <f>+O175</f>
        <v>0</v>
      </c>
      <c r="P174" s="72">
        <f t="shared" si="60"/>
        <v>0</v>
      </c>
      <c r="Q174" s="36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</row>
    <row r="175" spans="1:154" x14ac:dyDescent="0.2">
      <c r="A175" s="33"/>
      <c r="B175" s="34"/>
      <c r="C175" s="34"/>
      <c r="D175" s="34">
        <v>81</v>
      </c>
      <c r="E175" s="34"/>
      <c r="F175" s="34"/>
      <c r="G175" s="47" t="s">
        <v>209</v>
      </c>
      <c r="H175" s="70">
        <f>+H388</f>
        <v>0</v>
      </c>
      <c r="I175" s="70">
        <f>+I388</f>
        <v>0</v>
      </c>
      <c r="J175" s="73">
        <f t="shared" si="64"/>
        <v>0</v>
      </c>
      <c r="K175" s="71"/>
      <c r="L175" s="70">
        <f>+L388</f>
        <v>0</v>
      </c>
      <c r="M175" s="70">
        <f>+M388</f>
        <v>0</v>
      </c>
      <c r="N175" s="70">
        <f>+N388</f>
        <v>0</v>
      </c>
      <c r="O175" s="72">
        <f>+O388</f>
        <v>0</v>
      </c>
      <c r="P175" s="72">
        <f t="shared" si="60"/>
        <v>0</v>
      </c>
      <c r="Q175" s="36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</row>
    <row r="176" spans="1:154" ht="33" x14ac:dyDescent="0.2">
      <c r="A176" s="33"/>
      <c r="B176" s="34"/>
      <c r="C176" s="34"/>
      <c r="D176" s="34">
        <v>85</v>
      </c>
      <c r="E176" s="34"/>
      <c r="F176" s="34"/>
      <c r="G176" s="47" t="s">
        <v>210</v>
      </c>
      <c r="H176" s="70">
        <f>H262+H392</f>
        <v>0</v>
      </c>
      <c r="I176" s="70">
        <f>I262+I392</f>
        <v>0</v>
      </c>
      <c r="J176" s="73">
        <f t="shared" si="64"/>
        <v>0</v>
      </c>
      <c r="K176" s="71"/>
      <c r="L176" s="70">
        <f>L262+L392</f>
        <v>0</v>
      </c>
      <c r="M176" s="70">
        <f>M262+M392</f>
        <v>-290362.7</v>
      </c>
      <c r="N176" s="70">
        <f>N262+N392</f>
        <v>-576</v>
      </c>
      <c r="O176" s="72">
        <f>O262+O392</f>
        <v>-290938.7</v>
      </c>
      <c r="P176" s="72">
        <f t="shared" si="60"/>
        <v>290938.7</v>
      </c>
      <c r="Q176" s="36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</row>
    <row r="177" spans="1:154" x14ac:dyDescent="0.2">
      <c r="A177" s="33"/>
      <c r="B177" s="34"/>
      <c r="C177" s="34"/>
      <c r="D177" s="34"/>
      <c r="E177" s="34"/>
      <c r="F177" s="34"/>
      <c r="G177" s="47"/>
      <c r="H177" s="70"/>
      <c r="I177" s="70"/>
      <c r="J177" s="70"/>
      <c r="K177" s="71"/>
      <c r="L177" s="70"/>
      <c r="M177" s="58"/>
      <c r="N177" s="70"/>
      <c r="O177" s="72"/>
      <c r="P177" s="72">
        <f t="shared" si="60"/>
        <v>0</v>
      </c>
      <c r="Q177" s="36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</row>
    <row r="178" spans="1:154" s="42" customFormat="1" x14ac:dyDescent="0.25">
      <c r="A178" s="293" t="s">
        <v>211</v>
      </c>
      <c r="B178" s="294"/>
      <c r="C178" s="294"/>
      <c r="D178" s="294"/>
      <c r="E178" s="294"/>
      <c r="F178" s="294"/>
      <c r="G178" s="52" t="s">
        <v>212</v>
      </c>
      <c r="H178" s="141">
        <f>H179+H254+H262</f>
        <v>55000</v>
      </c>
      <c r="I178" s="141">
        <f>I179+I254+I262</f>
        <v>55000</v>
      </c>
      <c r="J178" s="141">
        <f>J179+J254+J262</f>
        <v>0</v>
      </c>
      <c r="K178" s="142">
        <f>ROUND(I178/H178*100,2)</f>
        <v>100</v>
      </c>
      <c r="L178" s="141">
        <f>L179+L254+L262</f>
        <v>55000</v>
      </c>
      <c r="M178" s="141">
        <f>M179+M254+M262</f>
        <v>46657.3</v>
      </c>
      <c r="N178" s="141">
        <f>N179+N254+N262</f>
        <v>662</v>
      </c>
      <c r="O178" s="143">
        <f>O179+O254+O262</f>
        <v>47319.3</v>
      </c>
      <c r="P178" s="143">
        <f t="shared" si="60"/>
        <v>7680.6999999999971</v>
      </c>
      <c r="Q178" s="144">
        <f t="shared" si="63"/>
        <v>86.04</v>
      </c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</row>
    <row r="179" spans="1:154" x14ac:dyDescent="0.2">
      <c r="A179" s="33"/>
      <c r="B179" s="34"/>
      <c r="C179" s="34"/>
      <c r="D179" s="34" t="s">
        <v>37</v>
      </c>
      <c r="E179" s="34"/>
      <c r="F179" s="34"/>
      <c r="G179" s="69" t="s">
        <v>83</v>
      </c>
      <c r="H179" s="70">
        <f>H180+H208+H238+H240+H245+H250</f>
        <v>55000</v>
      </c>
      <c r="I179" s="70">
        <f>I180+I208+I238+I240+I245+I250</f>
        <v>55000</v>
      </c>
      <c r="J179" s="70">
        <f>J180+J208+J238+J240+J245+J250</f>
        <v>0</v>
      </c>
      <c r="K179" s="71">
        <f>ROUND(I179/H179*100,2)</f>
        <v>100</v>
      </c>
      <c r="L179" s="70">
        <f>L180+L208+L238+L240+L245+L250</f>
        <v>55000</v>
      </c>
      <c r="M179" s="70">
        <f>M180+M208+M238+M240+M245+M250</f>
        <v>46732</v>
      </c>
      <c r="N179" s="70">
        <f>N180+N208+N238+N240+N245+N250</f>
        <v>662</v>
      </c>
      <c r="O179" s="72">
        <f>O180+O208+O238+O240+O245+O250</f>
        <v>47394</v>
      </c>
      <c r="P179" s="72">
        <f t="shared" si="60"/>
        <v>7606</v>
      </c>
      <c r="Q179" s="36">
        <f t="shared" si="63"/>
        <v>86.17</v>
      </c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</row>
    <row r="180" spans="1:154" x14ac:dyDescent="0.2">
      <c r="A180" s="33"/>
      <c r="B180" s="34"/>
      <c r="C180" s="34"/>
      <c r="D180" s="34" t="s">
        <v>111</v>
      </c>
      <c r="E180" s="34"/>
      <c r="F180" s="34"/>
      <c r="G180" s="69" t="s">
        <v>213</v>
      </c>
      <c r="H180" s="70">
        <f>H181+H201+H199</f>
        <v>0</v>
      </c>
      <c r="I180" s="70">
        <f>I181+I201+I199</f>
        <v>0</v>
      </c>
      <c r="J180" s="70">
        <f>J181+J201+J199</f>
        <v>0</v>
      </c>
      <c r="K180" s="71"/>
      <c r="L180" s="70">
        <f>L181+L201+L199</f>
        <v>0</v>
      </c>
      <c r="M180" s="90"/>
      <c r="N180" s="70">
        <f>N181+N201+N199</f>
        <v>0</v>
      </c>
      <c r="O180" s="90">
        <f>O181+O201+O199</f>
        <v>0</v>
      </c>
      <c r="P180" s="90">
        <f t="shared" si="60"/>
        <v>0</v>
      </c>
      <c r="Q180" s="36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</row>
    <row r="181" spans="1:154" x14ac:dyDescent="0.2">
      <c r="A181" s="33"/>
      <c r="B181" s="34"/>
      <c r="C181" s="34"/>
      <c r="D181" s="34"/>
      <c r="E181" s="34" t="s">
        <v>37</v>
      </c>
      <c r="F181" s="34"/>
      <c r="G181" s="47" t="s">
        <v>214</v>
      </c>
      <c r="H181" s="70">
        <f>SUM(H182:H198)</f>
        <v>0</v>
      </c>
      <c r="I181" s="70">
        <f>SUM(I182:I198)</f>
        <v>0</v>
      </c>
      <c r="J181" s="70">
        <f>SUM(J182:J198)</f>
        <v>0</v>
      </c>
      <c r="K181" s="71"/>
      <c r="L181" s="70">
        <f>SUM(L182:L198)</f>
        <v>0</v>
      </c>
      <c r="M181" s="58"/>
      <c r="N181" s="70">
        <f>SUM(N182:N198)</f>
        <v>0</v>
      </c>
      <c r="O181" s="72">
        <f>SUM(O182:O198)</f>
        <v>0</v>
      </c>
      <c r="P181" s="72">
        <f t="shared" si="60"/>
        <v>0</v>
      </c>
      <c r="Q181" s="36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</row>
    <row r="182" spans="1:154" x14ac:dyDescent="0.2">
      <c r="A182" s="43"/>
      <c r="B182" s="44"/>
      <c r="C182" s="44"/>
      <c r="D182" s="44"/>
      <c r="E182" s="44"/>
      <c r="F182" s="44" t="s">
        <v>37</v>
      </c>
      <c r="G182" s="48" t="s">
        <v>215</v>
      </c>
      <c r="H182" s="73"/>
      <c r="I182" s="73"/>
      <c r="J182" s="73">
        <f t="shared" ref="J182:J207" si="67">H182-I182</f>
        <v>0</v>
      </c>
      <c r="K182" s="71"/>
      <c r="L182" s="73"/>
      <c r="M182" s="45"/>
      <c r="N182" s="73"/>
      <c r="O182" s="74">
        <f t="shared" ref="O182:O200" si="68">+M182+N182</f>
        <v>0</v>
      </c>
      <c r="P182" s="74">
        <f t="shared" si="60"/>
        <v>0</v>
      </c>
      <c r="Q182" s="36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</row>
    <row r="183" spans="1:154" x14ac:dyDescent="0.2">
      <c r="A183" s="43"/>
      <c r="B183" s="44"/>
      <c r="C183" s="44"/>
      <c r="D183" s="44"/>
      <c r="E183" s="44"/>
      <c r="F183" s="44" t="s">
        <v>143</v>
      </c>
      <c r="G183" s="48" t="s">
        <v>216</v>
      </c>
      <c r="H183" s="73"/>
      <c r="I183" s="73"/>
      <c r="J183" s="73">
        <f t="shared" si="67"/>
        <v>0</v>
      </c>
      <c r="K183" s="71"/>
      <c r="L183" s="73"/>
      <c r="M183" s="45"/>
      <c r="N183" s="73"/>
      <c r="O183" s="74">
        <f t="shared" si="68"/>
        <v>0</v>
      </c>
      <c r="P183" s="74">
        <f t="shared" si="60"/>
        <v>0</v>
      </c>
      <c r="Q183" s="36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</row>
    <row r="184" spans="1:154" x14ac:dyDescent="0.2">
      <c r="A184" s="43"/>
      <c r="B184" s="44"/>
      <c r="C184" s="44"/>
      <c r="D184" s="44"/>
      <c r="E184" s="44"/>
      <c r="F184" s="44" t="s">
        <v>55</v>
      </c>
      <c r="G184" s="48" t="s">
        <v>217</v>
      </c>
      <c r="H184" s="73"/>
      <c r="I184" s="73"/>
      <c r="J184" s="73">
        <f t="shared" si="67"/>
        <v>0</v>
      </c>
      <c r="K184" s="71"/>
      <c r="L184" s="73"/>
      <c r="M184" s="45"/>
      <c r="N184" s="73"/>
      <c r="O184" s="74">
        <f t="shared" si="68"/>
        <v>0</v>
      </c>
      <c r="P184" s="74">
        <f t="shared" ref="P184:P247" si="69">L184-O184</f>
        <v>0</v>
      </c>
      <c r="Q184" s="36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</row>
    <row r="185" spans="1:154" x14ac:dyDescent="0.2">
      <c r="A185" s="43"/>
      <c r="B185" s="44"/>
      <c r="C185" s="44"/>
      <c r="D185" s="44"/>
      <c r="E185" s="44"/>
      <c r="F185" s="44" t="s">
        <v>24</v>
      </c>
      <c r="G185" s="48" t="s">
        <v>145</v>
      </c>
      <c r="H185" s="73"/>
      <c r="I185" s="73"/>
      <c r="J185" s="73">
        <f t="shared" si="67"/>
        <v>0</v>
      </c>
      <c r="K185" s="71"/>
      <c r="L185" s="73"/>
      <c r="M185" s="45"/>
      <c r="N185" s="73"/>
      <c r="O185" s="74">
        <f t="shared" si="68"/>
        <v>0</v>
      </c>
      <c r="P185" s="74">
        <f t="shared" si="69"/>
        <v>0</v>
      </c>
      <c r="Q185" s="36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</row>
    <row r="186" spans="1:154" x14ac:dyDescent="0.2">
      <c r="A186" s="43"/>
      <c r="B186" s="44"/>
      <c r="C186" s="44"/>
      <c r="D186" s="44"/>
      <c r="E186" s="44"/>
      <c r="F186" s="44"/>
      <c r="G186" s="65"/>
      <c r="H186" s="73"/>
      <c r="I186" s="73"/>
      <c r="J186" s="73">
        <f t="shared" si="67"/>
        <v>0</v>
      </c>
      <c r="K186" s="71"/>
      <c r="L186" s="73"/>
      <c r="M186" s="45"/>
      <c r="N186" s="73"/>
      <c r="O186" s="74">
        <f t="shared" si="68"/>
        <v>0</v>
      </c>
      <c r="P186" s="74">
        <f t="shared" si="69"/>
        <v>0</v>
      </c>
      <c r="Q186" s="36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</row>
    <row r="187" spans="1:154" x14ac:dyDescent="0.2">
      <c r="A187" s="43"/>
      <c r="B187" s="44"/>
      <c r="C187" s="44"/>
      <c r="D187" s="44"/>
      <c r="E187" s="44"/>
      <c r="F187" s="44" t="s">
        <v>39</v>
      </c>
      <c r="G187" s="48" t="s">
        <v>146</v>
      </c>
      <c r="H187" s="73"/>
      <c r="I187" s="73"/>
      <c r="J187" s="73">
        <f t="shared" si="67"/>
        <v>0</v>
      </c>
      <c r="K187" s="71"/>
      <c r="L187" s="73"/>
      <c r="M187" s="45"/>
      <c r="N187" s="73"/>
      <c r="O187" s="74">
        <f t="shared" si="68"/>
        <v>0</v>
      </c>
      <c r="P187" s="74">
        <f t="shared" si="69"/>
        <v>0</v>
      </c>
      <c r="Q187" s="36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</row>
    <row r="188" spans="1:154" x14ac:dyDescent="0.2">
      <c r="A188" s="43"/>
      <c r="B188" s="44"/>
      <c r="C188" s="44"/>
      <c r="D188" s="44"/>
      <c r="E188" s="44"/>
      <c r="F188" s="44" t="s">
        <v>167</v>
      </c>
      <c r="G188" s="48" t="s">
        <v>147</v>
      </c>
      <c r="H188" s="73"/>
      <c r="I188" s="73"/>
      <c r="J188" s="73">
        <f t="shared" si="67"/>
        <v>0</v>
      </c>
      <c r="K188" s="71"/>
      <c r="L188" s="73"/>
      <c r="M188" s="45"/>
      <c r="N188" s="73"/>
      <c r="O188" s="74">
        <f t="shared" si="68"/>
        <v>0</v>
      </c>
      <c r="P188" s="74">
        <f t="shared" si="69"/>
        <v>0</v>
      </c>
      <c r="Q188" s="36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</row>
    <row r="189" spans="1:154" x14ac:dyDescent="0.2">
      <c r="A189" s="43"/>
      <c r="B189" s="44"/>
      <c r="C189" s="44"/>
      <c r="D189" s="44"/>
      <c r="E189" s="44"/>
      <c r="F189" s="44" t="s">
        <v>148</v>
      </c>
      <c r="G189" s="48" t="s">
        <v>149</v>
      </c>
      <c r="H189" s="73"/>
      <c r="I189" s="73"/>
      <c r="J189" s="73">
        <f t="shared" si="67"/>
        <v>0</v>
      </c>
      <c r="K189" s="71"/>
      <c r="L189" s="73"/>
      <c r="M189" s="45"/>
      <c r="N189" s="73"/>
      <c r="O189" s="74">
        <f t="shared" si="68"/>
        <v>0</v>
      </c>
      <c r="P189" s="74">
        <f t="shared" si="69"/>
        <v>0</v>
      </c>
      <c r="Q189" s="36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</row>
    <row r="190" spans="1:154" x14ac:dyDescent="0.2">
      <c r="A190" s="43"/>
      <c r="B190" s="44"/>
      <c r="C190" s="44"/>
      <c r="D190" s="44"/>
      <c r="E190" s="44"/>
      <c r="F190" s="44" t="s">
        <v>46</v>
      </c>
      <c r="G190" s="48" t="s">
        <v>150</v>
      </c>
      <c r="H190" s="73"/>
      <c r="I190" s="73"/>
      <c r="J190" s="73">
        <f t="shared" si="67"/>
        <v>0</v>
      </c>
      <c r="K190" s="71"/>
      <c r="L190" s="73"/>
      <c r="M190" s="45"/>
      <c r="N190" s="73"/>
      <c r="O190" s="74">
        <f t="shared" si="68"/>
        <v>0</v>
      </c>
      <c r="P190" s="74">
        <f t="shared" si="69"/>
        <v>0</v>
      </c>
      <c r="Q190" s="36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</row>
    <row r="191" spans="1:154" x14ac:dyDescent="0.2">
      <c r="A191" s="43"/>
      <c r="B191" s="44"/>
      <c r="C191" s="44"/>
      <c r="D191" s="44"/>
      <c r="E191" s="44"/>
      <c r="F191" s="44"/>
      <c r="G191" s="48" t="s">
        <v>151</v>
      </c>
      <c r="H191" s="73"/>
      <c r="I191" s="73"/>
      <c r="J191" s="73">
        <f t="shared" si="67"/>
        <v>0</v>
      </c>
      <c r="K191" s="71"/>
      <c r="L191" s="73"/>
      <c r="M191" s="45"/>
      <c r="N191" s="73"/>
      <c r="O191" s="74">
        <f t="shared" si="68"/>
        <v>0</v>
      </c>
      <c r="P191" s="74">
        <f t="shared" si="69"/>
        <v>0</v>
      </c>
      <c r="Q191" s="36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</row>
    <row r="192" spans="1:154" x14ac:dyDescent="0.2">
      <c r="A192" s="43"/>
      <c r="B192" s="44"/>
      <c r="C192" s="44"/>
      <c r="D192" s="44"/>
      <c r="E192" s="44"/>
      <c r="F192" s="44"/>
      <c r="G192" s="48" t="s">
        <v>152</v>
      </c>
      <c r="H192" s="73"/>
      <c r="I192" s="73"/>
      <c r="J192" s="73">
        <f t="shared" si="67"/>
        <v>0</v>
      </c>
      <c r="K192" s="71"/>
      <c r="L192" s="73"/>
      <c r="M192" s="45"/>
      <c r="N192" s="73"/>
      <c r="O192" s="74">
        <f t="shared" si="68"/>
        <v>0</v>
      </c>
      <c r="P192" s="74">
        <f t="shared" si="69"/>
        <v>0</v>
      </c>
      <c r="Q192" s="36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</row>
    <row r="193" spans="1:154" ht="17.45" customHeight="1" x14ac:dyDescent="0.2">
      <c r="A193" s="43"/>
      <c r="B193" s="44"/>
      <c r="C193" s="44"/>
      <c r="D193" s="44"/>
      <c r="E193" s="44"/>
      <c r="F193" s="44">
        <v>12</v>
      </c>
      <c r="G193" s="48" t="s">
        <v>153</v>
      </c>
      <c r="H193" s="73"/>
      <c r="I193" s="73"/>
      <c r="J193" s="73">
        <f t="shared" si="67"/>
        <v>0</v>
      </c>
      <c r="K193" s="71"/>
      <c r="L193" s="73"/>
      <c r="M193" s="45"/>
      <c r="N193" s="73"/>
      <c r="O193" s="74">
        <f t="shared" si="68"/>
        <v>0</v>
      </c>
      <c r="P193" s="74">
        <f t="shared" si="69"/>
        <v>0</v>
      </c>
      <c r="Q193" s="36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</row>
    <row r="194" spans="1:154" x14ac:dyDescent="0.2">
      <c r="A194" s="43"/>
      <c r="B194" s="44"/>
      <c r="C194" s="44"/>
      <c r="D194" s="44"/>
      <c r="E194" s="44"/>
      <c r="F194" s="44">
        <v>13</v>
      </c>
      <c r="G194" s="48" t="s">
        <v>154</v>
      </c>
      <c r="H194" s="73"/>
      <c r="I194" s="73"/>
      <c r="J194" s="73">
        <f t="shared" si="67"/>
        <v>0</v>
      </c>
      <c r="K194" s="71"/>
      <c r="L194" s="73"/>
      <c r="M194" s="45"/>
      <c r="N194" s="73"/>
      <c r="O194" s="74">
        <f t="shared" si="68"/>
        <v>0</v>
      </c>
      <c r="P194" s="74">
        <f t="shared" si="69"/>
        <v>0</v>
      </c>
      <c r="Q194" s="36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</row>
    <row r="195" spans="1:154" x14ac:dyDescent="0.2">
      <c r="A195" s="43"/>
      <c r="B195" s="44"/>
      <c r="C195" s="44"/>
      <c r="D195" s="44"/>
      <c r="E195" s="44"/>
      <c r="F195" s="44"/>
      <c r="G195" s="48" t="s">
        <v>155</v>
      </c>
      <c r="H195" s="73"/>
      <c r="I195" s="73"/>
      <c r="J195" s="73">
        <f t="shared" si="67"/>
        <v>0</v>
      </c>
      <c r="K195" s="71"/>
      <c r="L195" s="73"/>
      <c r="M195" s="45"/>
      <c r="N195" s="73"/>
      <c r="O195" s="74">
        <f t="shared" si="68"/>
        <v>0</v>
      </c>
      <c r="P195" s="74">
        <f t="shared" si="69"/>
        <v>0</v>
      </c>
      <c r="Q195" s="36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</row>
    <row r="196" spans="1:154" ht="17.45" customHeight="1" x14ac:dyDescent="0.2">
      <c r="A196" s="43"/>
      <c r="B196" s="44"/>
      <c r="C196" s="44"/>
      <c r="D196" s="44"/>
      <c r="E196" s="44"/>
      <c r="F196" s="44"/>
      <c r="G196" s="48" t="s">
        <v>156</v>
      </c>
      <c r="H196" s="73"/>
      <c r="I196" s="73"/>
      <c r="J196" s="73">
        <f t="shared" si="67"/>
        <v>0</v>
      </c>
      <c r="K196" s="71"/>
      <c r="L196" s="73"/>
      <c r="M196" s="45"/>
      <c r="N196" s="73"/>
      <c r="O196" s="74">
        <f t="shared" si="68"/>
        <v>0</v>
      </c>
      <c r="P196" s="74">
        <f t="shared" si="69"/>
        <v>0</v>
      </c>
      <c r="Q196" s="36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</row>
    <row r="197" spans="1:154" x14ac:dyDescent="0.2">
      <c r="A197" s="43"/>
      <c r="B197" s="44"/>
      <c r="C197" s="44"/>
      <c r="D197" s="44"/>
      <c r="E197" s="44"/>
      <c r="F197" s="44">
        <v>17</v>
      </c>
      <c r="G197" s="48" t="s">
        <v>157</v>
      </c>
      <c r="H197" s="73"/>
      <c r="I197" s="73"/>
      <c r="J197" s="73">
        <f t="shared" si="67"/>
        <v>0</v>
      </c>
      <c r="K197" s="71"/>
      <c r="L197" s="73"/>
      <c r="M197" s="45"/>
      <c r="N197" s="73"/>
      <c r="O197" s="74">
        <f t="shared" si="68"/>
        <v>0</v>
      </c>
      <c r="P197" s="74">
        <f t="shared" si="69"/>
        <v>0</v>
      </c>
      <c r="Q197" s="36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</row>
    <row r="198" spans="1:154" x14ac:dyDescent="0.2">
      <c r="A198" s="43"/>
      <c r="B198" s="44"/>
      <c r="C198" s="44"/>
      <c r="D198" s="44"/>
      <c r="E198" s="44"/>
      <c r="F198" s="44" t="s">
        <v>113</v>
      </c>
      <c r="G198" s="48" t="s">
        <v>158</v>
      </c>
      <c r="H198" s="73"/>
      <c r="I198" s="73"/>
      <c r="J198" s="73">
        <f t="shared" si="67"/>
        <v>0</v>
      </c>
      <c r="K198" s="71"/>
      <c r="L198" s="73"/>
      <c r="M198" s="45"/>
      <c r="N198" s="73"/>
      <c r="O198" s="74">
        <f t="shared" si="68"/>
        <v>0</v>
      </c>
      <c r="P198" s="74">
        <f t="shared" si="69"/>
        <v>0</v>
      </c>
      <c r="Q198" s="36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</row>
    <row r="199" spans="1:154" x14ac:dyDescent="0.2">
      <c r="A199" s="43"/>
      <c r="B199" s="44"/>
      <c r="C199" s="44"/>
      <c r="D199" s="44"/>
      <c r="E199" s="44" t="s">
        <v>35</v>
      </c>
      <c r="F199" s="44"/>
      <c r="G199" s="47" t="s">
        <v>219</v>
      </c>
      <c r="H199" s="73"/>
      <c r="I199" s="73"/>
      <c r="J199" s="73">
        <f t="shared" si="67"/>
        <v>0</v>
      </c>
      <c r="K199" s="71"/>
      <c r="L199" s="73"/>
      <c r="M199" s="45"/>
      <c r="N199" s="73"/>
      <c r="O199" s="74">
        <f t="shared" si="68"/>
        <v>0</v>
      </c>
      <c r="P199" s="74">
        <f t="shared" si="69"/>
        <v>0</v>
      </c>
      <c r="Q199" s="36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</row>
    <row r="200" spans="1:154" x14ac:dyDescent="0.2">
      <c r="A200" s="43"/>
      <c r="B200" s="44"/>
      <c r="C200" s="44"/>
      <c r="D200" s="44"/>
      <c r="E200" s="44"/>
      <c r="F200" s="44" t="s">
        <v>39</v>
      </c>
      <c r="G200" s="48" t="s">
        <v>220</v>
      </c>
      <c r="H200" s="73"/>
      <c r="I200" s="73"/>
      <c r="J200" s="73">
        <f t="shared" si="67"/>
        <v>0</v>
      </c>
      <c r="K200" s="71"/>
      <c r="L200" s="73"/>
      <c r="M200" s="45"/>
      <c r="N200" s="73"/>
      <c r="O200" s="74">
        <f t="shared" si="68"/>
        <v>0</v>
      </c>
      <c r="P200" s="74">
        <f t="shared" si="69"/>
        <v>0</v>
      </c>
      <c r="Q200" s="36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</row>
    <row r="201" spans="1:154" x14ac:dyDescent="0.2">
      <c r="A201" s="33"/>
      <c r="B201" s="34"/>
      <c r="C201" s="34"/>
      <c r="D201" s="34"/>
      <c r="E201" s="34" t="s">
        <v>55</v>
      </c>
      <c r="F201" s="34"/>
      <c r="G201" s="47" t="s">
        <v>221</v>
      </c>
      <c r="H201" s="70">
        <f>H202+H203+H204+H205+H206+H207</f>
        <v>0</v>
      </c>
      <c r="I201" s="70">
        <f>I202+I203+I204+I205+I206+I207</f>
        <v>0</v>
      </c>
      <c r="J201" s="73">
        <f t="shared" si="67"/>
        <v>0</v>
      </c>
      <c r="K201" s="71"/>
      <c r="L201" s="70">
        <f>L202+L203+L204+L205+L206+L207</f>
        <v>0</v>
      </c>
      <c r="M201" s="58"/>
      <c r="N201" s="70">
        <f>N202+N203+N204+N205+N206+N207</f>
        <v>0</v>
      </c>
      <c r="O201" s="72">
        <f>O202+O203+O204+O205+O206+O207</f>
        <v>0</v>
      </c>
      <c r="P201" s="72">
        <f t="shared" si="69"/>
        <v>0</v>
      </c>
      <c r="Q201" s="36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</row>
    <row r="202" spans="1:154" x14ac:dyDescent="0.2">
      <c r="A202" s="43"/>
      <c r="B202" s="44"/>
      <c r="C202" s="44"/>
      <c r="D202" s="44"/>
      <c r="E202" s="44"/>
      <c r="F202" s="44" t="s">
        <v>37</v>
      </c>
      <c r="G202" s="48" t="s">
        <v>222</v>
      </c>
      <c r="H202" s="73"/>
      <c r="I202" s="73"/>
      <c r="J202" s="73">
        <f t="shared" si="67"/>
        <v>0</v>
      </c>
      <c r="K202" s="71"/>
      <c r="L202" s="73"/>
      <c r="M202" s="45"/>
      <c r="N202" s="73"/>
      <c r="O202" s="74">
        <f t="shared" ref="O202:O207" si="70">+M202+N202</f>
        <v>0</v>
      </c>
      <c r="P202" s="74">
        <f t="shared" si="69"/>
        <v>0</v>
      </c>
      <c r="Q202" s="36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</row>
    <row r="203" spans="1:154" x14ac:dyDescent="0.2">
      <c r="A203" s="43"/>
      <c r="B203" s="44"/>
      <c r="C203" s="44"/>
      <c r="D203" s="44"/>
      <c r="E203" s="44"/>
      <c r="F203" s="44" t="s">
        <v>35</v>
      </c>
      <c r="G203" s="48" t="s">
        <v>223</v>
      </c>
      <c r="H203" s="73"/>
      <c r="I203" s="73"/>
      <c r="J203" s="73">
        <f t="shared" si="67"/>
        <v>0</v>
      </c>
      <c r="K203" s="71"/>
      <c r="L203" s="73"/>
      <c r="M203" s="45"/>
      <c r="N203" s="73"/>
      <c r="O203" s="74">
        <f t="shared" si="70"/>
        <v>0</v>
      </c>
      <c r="P203" s="74">
        <f t="shared" si="69"/>
        <v>0</v>
      </c>
      <c r="Q203" s="36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</row>
    <row r="204" spans="1:154" x14ac:dyDescent="0.2">
      <c r="A204" s="43"/>
      <c r="B204" s="44"/>
      <c r="C204" s="44"/>
      <c r="D204" s="44"/>
      <c r="E204" s="44"/>
      <c r="F204" s="44" t="s">
        <v>55</v>
      </c>
      <c r="G204" s="48" t="s">
        <v>224</v>
      </c>
      <c r="H204" s="73"/>
      <c r="I204" s="73"/>
      <c r="J204" s="73">
        <f t="shared" si="67"/>
        <v>0</v>
      </c>
      <c r="K204" s="71"/>
      <c r="L204" s="73"/>
      <c r="M204" s="45"/>
      <c r="N204" s="73"/>
      <c r="O204" s="74">
        <f t="shared" si="70"/>
        <v>0</v>
      </c>
      <c r="P204" s="74">
        <f t="shared" si="69"/>
        <v>0</v>
      </c>
      <c r="Q204" s="36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</row>
    <row r="205" spans="1:154" ht="33" x14ac:dyDescent="0.2">
      <c r="A205" s="43"/>
      <c r="B205" s="44"/>
      <c r="C205" s="44"/>
      <c r="D205" s="44"/>
      <c r="E205" s="44"/>
      <c r="F205" s="44" t="s">
        <v>24</v>
      </c>
      <c r="G205" s="48" t="s">
        <v>225</v>
      </c>
      <c r="H205" s="73"/>
      <c r="I205" s="73"/>
      <c r="J205" s="73">
        <f t="shared" si="67"/>
        <v>0</v>
      </c>
      <c r="K205" s="71"/>
      <c r="L205" s="73"/>
      <c r="M205" s="45"/>
      <c r="N205" s="73"/>
      <c r="O205" s="74">
        <f t="shared" si="70"/>
        <v>0</v>
      </c>
      <c r="P205" s="74">
        <f t="shared" si="69"/>
        <v>0</v>
      </c>
      <c r="Q205" s="36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</row>
    <row r="206" spans="1:154" x14ac:dyDescent="0.2">
      <c r="A206" s="43"/>
      <c r="B206" s="44"/>
      <c r="C206" s="44"/>
      <c r="D206" s="44"/>
      <c r="E206" s="44"/>
      <c r="F206" s="44" t="s">
        <v>39</v>
      </c>
      <c r="G206" s="48" t="s">
        <v>226</v>
      </c>
      <c r="H206" s="73"/>
      <c r="I206" s="73"/>
      <c r="J206" s="73">
        <f t="shared" si="67"/>
        <v>0</v>
      </c>
      <c r="K206" s="71"/>
      <c r="L206" s="73"/>
      <c r="M206" s="45"/>
      <c r="N206" s="73"/>
      <c r="O206" s="74">
        <f t="shared" si="70"/>
        <v>0</v>
      </c>
      <c r="P206" s="74">
        <f t="shared" si="69"/>
        <v>0</v>
      </c>
      <c r="Q206" s="36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</row>
    <row r="207" spans="1:154" x14ac:dyDescent="0.2">
      <c r="A207" s="43"/>
      <c r="B207" s="44"/>
      <c r="C207" s="44"/>
      <c r="D207" s="44"/>
      <c r="E207" s="44"/>
      <c r="F207" s="44" t="s">
        <v>167</v>
      </c>
      <c r="G207" s="48" t="s">
        <v>227</v>
      </c>
      <c r="H207" s="73"/>
      <c r="I207" s="73"/>
      <c r="J207" s="73">
        <f t="shared" si="67"/>
        <v>0</v>
      </c>
      <c r="K207" s="71"/>
      <c r="L207" s="73"/>
      <c r="M207" s="45"/>
      <c r="N207" s="73"/>
      <c r="O207" s="74">
        <f t="shared" si="70"/>
        <v>0</v>
      </c>
      <c r="P207" s="74">
        <f t="shared" si="69"/>
        <v>0</v>
      </c>
      <c r="Q207" s="36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</row>
    <row r="208" spans="1:154" x14ac:dyDescent="0.2">
      <c r="A208" s="33"/>
      <c r="B208" s="34"/>
      <c r="C208" s="34"/>
      <c r="D208" s="34" t="s">
        <v>112</v>
      </c>
      <c r="E208" s="34"/>
      <c r="F208" s="34"/>
      <c r="G208" s="69" t="s">
        <v>87</v>
      </c>
      <c r="H208" s="70">
        <f>H209+H220+H221+H225+H228+H229+H230+H231+H233</f>
        <v>0</v>
      </c>
      <c r="I208" s="70">
        <f>I209+I220+I221+I225+I228+I229+I230+I231+I233</f>
        <v>0</v>
      </c>
      <c r="J208" s="70">
        <f>J209+J220+J221+J225+J228+J229+J230+J231+J233</f>
        <v>0</v>
      </c>
      <c r="K208" s="71" t="e">
        <f>ROUND(I208/H208*100,2)</f>
        <v>#DIV/0!</v>
      </c>
      <c r="L208" s="70">
        <f>L209+L220+L221+L225+L228+L229+L230+L231+L233</f>
        <v>0</v>
      </c>
      <c r="M208" s="58"/>
      <c r="N208" s="70">
        <f>N209+N220+N221+N225+N228+N229+N230+N231+N233</f>
        <v>0</v>
      </c>
      <c r="O208" s="72">
        <f>O209+O220+O221+O225+O228+O229+O230+O231+O233</f>
        <v>0</v>
      </c>
      <c r="P208" s="72">
        <f t="shared" si="69"/>
        <v>0</v>
      </c>
      <c r="Q208" s="36" t="e">
        <f t="shared" ref="Q208:Q247" si="71">ROUND(O208/L208*100,2)</f>
        <v>#DIV/0!</v>
      </c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</row>
    <row r="209" spans="1:154" x14ac:dyDescent="0.2">
      <c r="A209" s="33"/>
      <c r="B209" s="34"/>
      <c r="C209" s="34"/>
      <c r="D209" s="34"/>
      <c r="E209" s="34" t="s">
        <v>37</v>
      </c>
      <c r="F209" s="34"/>
      <c r="G209" s="47" t="s">
        <v>228</v>
      </c>
      <c r="H209" s="70">
        <f>SUM(H210:H219)</f>
        <v>0</v>
      </c>
      <c r="I209" s="70">
        <f>SUM(I210:I219)</f>
        <v>0</v>
      </c>
      <c r="J209" s="70">
        <f>SUM(J210:J219)</f>
        <v>0</v>
      </c>
      <c r="K209" s="71" t="e">
        <f>ROUND(I209/H209*100,2)</f>
        <v>#DIV/0!</v>
      </c>
      <c r="L209" s="70">
        <f>SUM(L210:L219)</f>
        <v>0</v>
      </c>
      <c r="M209" s="58"/>
      <c r="N209" s="70">
        <f>SUM(N210:N219)</f>
        <v>0</v>
      </c>
      <c r="O209" s="72">
        <f>SUM(O210:O219)</f>
        <v>0</v>
      </c>
      <c r="P209" s="72">
        <f t="shared" si="69"/>
        <v>0</v>
      </c>
      <c r="Q209" s="36" t="e">
        <f t="shared" si="71"/>
        <v>#DIV/0!</v>
      </c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</row>
    <row r="210" spans="1:154" x14ac:dyDescent="0.2">
      <c r="A210" s="43"/>
      <c r="B210" s="44"/>
      <c r="C210" s="44"/>
      <c r="D210" s="44"/>
      <c r="E210" s="44"/>
      <c r="F210" s="44" t="s">
        <v>37</v>
      </c>
      <c r="G210" s="48" t="s">
        <v>171</v>
      </c>
      <c r="H210" s="73"/>
      <c r="I210" s="73"/>
      <c r="J210" s="73">
        <f t="shared" ref="J210:J265" si="72">H210-I210</f>
        <v>0</v>
      </c>
      <c r="K210" s="71"/>
      <c r="L210" s="73"/>
      <c r="M210" s="45"/>
      <c r="N210" s="73"/>
      <c r="O210" s="74">
        <f t="shared" ref="O210:O220" si="73">+M210+N210</f>
        <v>0</v>
      </c>
      <c r="P210" s="74">
        <f t="shared" si="69"/>
        <v>0</v>
      </c>
      <c r="Q210" s="36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</row>
    <row r="211" spans="1:154" x14ac:dyDescent="0.2">
      <c r="A211" s="43"/>
      <c r="B211" s="44"/>
      <c r="C211" s="44"/>
      <c r="D211" s="44"/>
      <c r="E211" s="44"/>
      <c r="F211" s="44" t="s">
        <v>35</v>
      </c>
      <c r="G211" s="48" t="s">
        <v>172</v>
      </c>
      <c r="H211" s="73"/>
      <c r="I211" s="73"/>
      <c r="J211" s="73">
        <f t="shared" si="72"/>
        <v>0</v>
      </c>
      <c r="K211" s="71"/>
      <c r="L211" s="73"/>
      <c r="M211" s="45"/>
      <c r="N211" s="73"/>
      <c r="O211" s="74">
        <f t="shared" si="73"/>
        <v>0</v>
      </c>
      <c r="P211" s="74">
        <f t="shared" si="69"/>
        <v>0</v>
      </c>
      <c r="Q211" s="36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</row>
    <row r="212" spans="1:154" x14ac:dyDescent="0.2">
      <c r="A212" s="43"/>
      <c r="B212" s="44"/>
      <c r="C212" s="44"/>
      <c r="D212" s="44"/>
      <c r="E212" s="44"/>
      <c r="F212" s="44" t="s">
        <v>55</v>
      </c>
      <c r="G212" s="48" t="s">
        <v>229</v>
      </c>
      <c r="H212" s="73"/>
      <c r="I212" s="73"/>
      <c r="J212" s="73">
        <f t="shared" si="72"/>
        <v>0</v>
      </c>
      <c r="K212" s="71" t="e">
        <f t="shared" ref="K212:K219" si="74">ROUND(I212/H212*100,2)</f>
        <v>#DIV/0!</v>
      </c>
      <c r="L212" s="73"/>
      <c r="M212" s="45"/>
      <c r="N212" s="73"/>
      <c r="O212" s="74">
        <f t="shared" si="73"/>
        <v>0</v>
      </c>
      <c r="P212" s="74">
        <f t="shared" si="69"/>
        <v>0</v>
      </c>
      <c r="Q212" s="36" t="e">
        <f t="shared" si="71"/>
        <v>#DIV/0!</v>
      </c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</row>
    <row r="213" spans="1:154" x14ac:dyDescent="0.2">
      <c r="A213" s="43"/>
      <c r="B213" s="44"/>
      <c r="C213" s="44"/>
      <c r="D213" s="44"/>
      <c r="E213" s="44"/>
      <c r="F213" s="44" t="s">
        <v>24</v>
      </c>
      <c r="G213" s="48" t="s">
        <v>230</v>
      </c>
      <c r="H213" s="73"/>
      <c r="I213" s="73"/>
      <c r="J213" s="73">
        <f t="shared" si="72"/>
        <v>0</v>
      </c>
      <c r="K213" s="71"/>
      <c r="L213" s="73"/>
      <c r="M213" s="45"/>
      <c r="N213" s="73"/>
      <c r="O213" s="74">
        <f t="shared" si="73"/>
        <v>0</v>
      </c>
      <c r="P213" s="74">
        <f t="shared" si="69"/>
        <v>0</v>
      </c>
      <c r="Q213" s="36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</row>
    <row r="214" spans="1:154" x14ac:dyDescent="0.2">
      <c r="A214" s="43"/>
      <c r="B214" s="44"/>
      <c r="C214" s="44"/>
      <c r="D214" s="44"/>
      <c r="E214" s="44"/>
      <c r="F214" s="44" t="s">
        <v>143</v>
      </c>
      <c r="G214" s="48" t="s">
        <v>231</v>
      </c>
      <c r="H214" s="73"/>
      <c r="I214" s="73"/>
      <c r="J214" s="73">
        <f t="shared" si="72"/>
        <v>0</v>
      </c>
      <c r="K214" s="71"/>
      <c r="L214" s="73"/>
      <c r="M214" s="45"/>
      <c r="N214" s="73"/>
      <c r="O214" s="74">
        <f t="shared" si="73"/>
        <v>0</v>
      </c>
      <c r="P214" s="74">
        <f t="shared" si="69"/>
        <v>0</v>
      </c>
      <c r="Q214" s="36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</row>
    <row r="215" spans="1:154" x14ac:dyDescent="0.2">
      <c r="A215" s="43"/>
      <c r="B215" s="44"/>
      <c r="C215" s="44"/>
      <c r="D215" s="44"/>
      <c r="E215" s="44"/>
      <c r="F215" s="44" t="s">
        <v>39</v>
      </c>
      <c r="G215" s="48" t="s">
        <v>232</v>
      </c>
      <c r="H215" s="73"/>
      <c r="I215" s="73"/>
      <c r="J215" s="73">
        <f t="shared" si="72"/>
        <v>0</v>
      </c>
      <c r="K215" s="71"/>
      <c r="L215" s="73"/>
      <c r="M215" s="45"/>
      <c r="N215" s="73"/>
      <c r="O215" s="74">
        <f t="shared" si="73"/>
        <v>0</v>
      </c>
      <c r="P215" s="74">
        <f t="shared" si="69"/>
        <v>0</v>
      </c>
      <c r="Q215" s="36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</row>
    <row r="216" spans="1:154" x14ac:dyDescent="0.2">
      <c r="A216" s="43"/>
      <c r="B216" s="44"/>
      <c r="C216" s="44"/>
      <c r="D216" s="44"/>
      <c r="E216" s="44"/>
      <c r="F216" s="44"/>
      <c r="G216" s="48" t="s">
        <v>233</v>
      </c>
      <c r="H216" s="73"/>
      <c r="I216" s="73"/>
      <c r="J216" s="73">
        <f t="shared" si="72"/>
        <v>0</v>
      </c>
      <c r="K216" s="71"/>
      <c r="L216" s="73"/>
      <c r="M216" s="45"/>
      <c r="N216" s="73"/>
      <c r="O216" s="74">
        <f t="shared" si="73"/>
        <v>0</v>
      </c>
      <c r="P216" s="74">
        <f t="shared" si="69"/>
        <v>0</v>
      </c>
      <c r="Q216" s="36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</row>
    <row r="217" spans="1:154" x14ac:dyDescent="0.2">
      <c r="A217" s="43"/>
      <c r="B217" s="44"/>
      <c r="C217" s="44"/>
      <c r="D217" s="44"/>
      <c r="E217" s="44"/>
      <c r="F217" s="44" t="s">
        <v>148</v>
      </c>
      <c r="G217" s="48" t="s">
        <v>234</v>
      </c>
      <c r="H217" s="73"/>
      <c r="I217" s="73"/>
      <c r="J217" s="73">
        <f t="shared" si="72"/>
        <v>0</v>
      </c>
      <c r="K217" s="71" t="e">
        <f t="shared" si="74"/>
        <v>#DIV/0!</v>
      </c>
      <c r="L217" s="73"/>
      <c r="M217" s="45"/>
      <c r="N217" s="73"/>
      <c r="O217" s="74">
        <f t="shared" si="73"/>
        <v>0</v>
      </c>
      <c r="P217" s="74">
        <f t="shared" si="69"/>
        <v>0</v>
      </c>
      <c r="Q217" s="36" t="e">
        <f t="shared" si="71"/>
        <v>#DIV/0!</v>
      </c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</row>
    <row r="218" spans="1:154" x14ac:dyDescent="0.2">
      <c r="A218" s="43"/>
      <c r="B218" s="44"/>
      <c r="C218" s="44"/>
      <c r="D218" s="44"/>
      <c r="E218" s="44"/>
      <c r="F218" s="44" t="s">
        <v>46</v>
      </c>
      <c r="G218" s="48" t="s">
        <v>235</v>
      </c>
      <c r="H218" s="73"/>
      <c r="I218" s="73"/>
      <c r="J218" s="73">
        <f t="shared" si="72"/>
        <v>0</v>
      </c>
      <c r="K218" s="71" t="e">
        <f t="shared" si="74"/>
        <v>#DIV/0!</v>
      </c>
      <c r="L218" s="73"/>
      <c r="M218" s="45"/>
      <c r="N218" s="73"/>
      <c r="O218" s="74">
        <f t="shared" si="73"/>
        <v>0</v>
      </c>
      <c r="P218" s="74">
        <f t="shared" si="69"/>
        <v>0</v>
      </c>
      <c r="Q218" s="36" t="e">
        <f t="shared" si="71"/>
        <v>#DIV/0!</v>
      </c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</row>
    <row r="219" spans="1:154" x14ac:dyDescent="0.2">
      <c r="A219" s="43"/>
      <c r="B219" s="44"/>
      <c r="C219" s="44"/>
      <c r="D219" s="44"/>
      <c r="E219" s="44"/>
      <c r="F219" s="44" t="s">
        <v>113</v>
      </c>
      <c r="G219" s="48" t="s">
        <v>236</v>
      </c>
      <c r="H219" s="73"/>
      <c r="I219" s="73"/>
      <c r="J219" s="73">
        <f t="shared" si="72"/>
        <v>0</v>
      </c>
      <c r="K219" s="71" t="e">
        <f t="shared" si="74"/>
        <v>#DIV/0!</v>
      </c>
      <c r="L219" s="73"/>
      <c r="M219" s="45"/>
      <c r="N219" s="73"/>
      <c r="O219" s="74">
        <f t="shared" si="73"/>
        <v>0</v>
      </c>
      <c r="P219" s="74">
        <f t="shared" si="69"/>
        <v>0</v>
      </c>
      <c r="Q219" s="36" t="e">
        <f t="shared" si="71"/>
        <v>#DIV/0!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</row>
    <row r="220" spans="1:154" x14ac:dyDescent="0.2">
      <c r="A220" s="43"/>
      <c r="B220" s="44"/>
      <c r="C220" s="44"/>
      <c r="D220" s="44"/>
      <c r="E220" s="44" t="s">
        <v>35</v>
      </c>
      <c r="F220" s="44"/>
      <c r="G220" s="48" t="s">
        <v>237</v>
      </c>
      <c r="H220" s="73"/>
      <c r="I220" s="73"/>
      <c r="J220" s="73">
        <f t="shared" si="72"/>
        <v>0</v>
      </c>
      <c r="K220" s="71"/>
      <c r="L220" s="73"/>
      <c r="M220" s="45"/>
      <c r="N220" s="73"/>
      <c r="O220" s="74">
        <f t="shared" si="73"/>
        <v>0</v>
      </c>
      <c r="P220" s="74">
        <f t="shared" si="69"/>
        <v>0</v>
      </c>
      <c r="Q220" s="36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</row>
    <row r="221" spans="1:154" x14ac:dyDescent="0.2">
      <c r="A221" s="33"/>
      <c r="B221" s="34"/>
      <c r="C221" s="34"/>
      <c r="D221" s="34"/>
      <c r="E221" s="34" t="s">
        <v>143</v>
      </c>
      <c r="F221" s="34"/>
      <c r="G221" s="69" t="s">
        <v>238</v>
      </c>
      <c r="H221" s="70">
        <f>SUM(H222:H224)</f>
        <v>0</v>
      </c>
      <c r="I221" s="70">
        <f>SUM(I222:I224)</f>
        <v>0</v>
      </c>
      <c r="J221" s="73">
        <f t="shared" si="72"/>
        <v>0</v>
      </c>
      <c r="K221" s="71"/>
      <c r="L221" s="70">
        <f>SUM(L222:L224)</f>
        <v>0</v>
      </c>
      <c r="M221" s="58"/>
      <c r="N221" s="70">
        <f>SUM(N222:N224)</f>
        <v>0</v>
      </c>
      <c r="O221" s="72">
        <f>SUM(O222:O224)</f>
        <v>0</v>
      </c>
      <c r="P221" s="72">
        <f t="shared" si="69"/>
        <v>0</v>
      </c>
      <c r="Q221" s="36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</row>
    <row r="222" spans="1:154" x14ac:dyDescent="0.2">
      <c r="A222" s="43"/>
      <c r="B222" s="44"/>
      <c r="C222" s="44"/>
      <c r="D222" s="44"/>
      <c r="E222" s="44"/>
      <c r="F222" s="44"/>
      <c r="G222" s="48" t="s">
        <v>178</v>
      </c>
      <c r="H222" s="73"/>
      <c r="I222" s="73"/>
      <c r="J222" s="73">
        <f t="shared" si="72"/>
        <v>0</v>
      </c>
      <c r="K222" s="71"/>
      <c r="L222" s="73"/>
      <c r="M222" s="45"/>
      <c r="N222" s="73"/>
      <c r="O222" s="74">
        <f>+M222+N222</f>
        <v>0</v>
      </c>
      <c r="P222" s="74">
        <f t="shared" si="69"/>
        <v>0</v>
      </c>
      <c r="Q222" s="36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</row>
    <row r="223" spans="1:154" x14ac:dyDescent="0.2">
      <c r="A223" s="43"/>
      <c r="B223" s="44"/>
      <c r="C223" s="44"/>
      <c r="D223" s="44"/>
      <c r="E223" s="44"/>
      <c r="F223" s="44"/>
      <c r="G223" s="48" t="s">
        <v>179</v>
      </c>
      <c r="H223" s="73"/>
      <c r="I223" s="73"/>
      <c r="J223" s="73">
        <f t="shared" si="72"/>
        <v>0</v>
      </c>
      <c r="K223" s="71"/>
      <c r="L223" s="73"/>
      <c r="M223" s="45"/>
      <c r="N223" s="73"/>
      <c r="O223" s="74">
        <f>+M223+N223</f>
        <v>0</v>
      </c>
      <c r="P223" s="74">
        <f t="shared" si="69"/>
        <v>0</v>
      </c>
      <c r="Q223" s="36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</row>
    <row r="224" spans="1:154" x14ac:dyDescent="0.2">
      <c r="A224" s="43"/>
      <c r="B224" s="44"/>
      <c r="C224" s="44"/>
      <c r="D224" s="44"/>
      <c r="E224" s="44"/>
      <c r="F224" s="44" t="s">
        <v>113</v>
      </c>
      <c r="G224" s="48" t="s">
        <v>239</v>
      </c>
      <c r="H224" s="73"/>
      <c r="I224" s="73"/>
      <c r="J224" s="73">
        <f t="shared" si="72"/>
        <v>0</v>
      </c>
      <c r="K224" s="71"/>
      <c r="L224" s="73"/>
      <c r="M224" s="45"/>
      <c r="N224" s="73"/>
      <c r="O224" s="74">
        <f>+M224+N224</f>
        <v>0</v>
      </c>
      <c r="P224" s="74">
        <f t="shared" si="69"/>
        <v>0</v>
      </c>
      <c r="Q224" s="36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</row>
    <row r="225" spans="1:154" x14ac:dyDescent="0.2">
      <c r="A225" s="33"/>
      <c r="B225" s="34"/>
      <c r="C225" s="34"/>
      <c r="D225" s="34"/>
      <c r="E225" s="34" t="s">
        <v>39</v>
      </c>
      <c r="F225" s="34"/>
      <c r="G225" s="69" t="s">
        <v>240</v>
      </c>
      <c r="H225" s="70">
        <f>H226+H227</f>
        <v>0</v>
      </c>
      <c r="I225" s="70">
        <f>I226+I227</f>
        <v>0</v>
      </c>
      <c r="J225" s="73">
        <f t="shared" si="72"/>
        <v>0</v>
      </c>
      <c r="K225" s="71"/>
      <c r="L225" s="70">
        <f>L226+L227</f>
        <v>0</v>
      </c>
      <c r="M225" s="58"/>
      <c r="N225" s="70">
        <f>N226+N227</f>
        <v>0</v>
      </c>
      <c r="O225" s="72">
        <f>O226+O227</f>
        <v>0</v>
      </c>
      <c r="P225" s="72">
        <f t="shared" si="69"/>
        <v>0</v>
      </c>
      <c r="Q225" s="36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</row>
    <row r="226" spans="1:154" x14ac:dyDescent="0.2">
      <c r="A226" s="43"/>
      <c r="B226" s="44"/>
      <c r="C226" s="44"/>
      <c r="D226" s="44"/>
      <c r="E226" s="44"/>
      <c r="F226" s="44" t="s">
        <v>37</v>
      </c>
      <c r="G226" s="48" t="s">
        <v>241</v>
      </c>
      <c r="H226" s="73"/>
      <c r="I226" s="73"/>
      <c r="J226" s="73">
        <f t="shared" si="72"/>
        <v>0</v>
      </c>
      <c r="K226" s="71"/>
      <c r="L226" s="73"/>
      <c r="M226" s="45"/>
      <c r="N226" s="73"/>
      <c r="O226" s="74">
        <f t="shared" ref="O226:O232" si="75">+M226+N226</f>
        <v>0</v>
      </c>
      <c r="P226" s="74">
        <f t="shared" si="69"/>
        <v>0</v>
      </c>
      <c r="Q226" s="36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</row>
    <row r="227" spans="1:154" x14ac:dyDescent="0.2">
      <c r="A227" s="43"/>
      <c r="B227" s="44"/>
      <c r="C227" s="44"/>
      <c r="D227" s="44"/>
      <c r="E227" s="44"/>
      <c r="F227" s="44"/>
      <c r="G227" s="48" t="s">
        <v>242</v>
      </c>
      <c r="H227" s="73"/>
      <c r="I227" s="73"/>
      <c r="J227" s="73">
        <f t="shared" si="72"/>
        <v>0</v>
      </c>
      <c r="K227" s="71"/>
      <c r="L227" s="73"/>
      <c r="M227" s="45"/>
      <c r="N227" s="73"/>
      <c r="O227" s="74">
        <f t="shared" si="75"/>
        <v>0</v>
      </c>
      <c r="P227" s="74">
        <f t="shared" si="69"/>
        <v>0</v>
      </c>
      <c r="Q227" s="36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</row>
    <row r="228" spans="1:154" x14ac:dyDescent="0.2">
      <c r="A228" s="43"/>
      <c r="B228" s="44"/>
      <c r="C228" s="44"/>
      <c r="D228" s="44"/>
      <c r="E228" s="44">
        <v>11</v>
      </c>
      <c r="F228" s="44"/>
      <c r="G228" s="48" t="s">
        <v>243</v>
      </c>
      <c r="H228" s="73"/>
      <c r="I228" s="73"/>
      <c r="J228" s="73">
        <f t="shared" si="72"/>
        <v>0</v>
      </c>
      <c r="K228" s="71"/>
      <c r="L228" s="73"/>
      <c r="M228" s="45"/>
      <c r="N228" s="73"/>
      <c r="O228" s="74">
        <f t="shared" si="75"/>
        <v>0</v>
      </c>
      <c r="P228" s="74">
        <f t="shared" si="69"/>
        <v>0</v>
      </c>
      <c r="Q228" s="36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</row>
    <row r="229" spans="1:154" x14ac:dyDescent="0.2">
      <c r="A229" s="43"/>
      <c r="B229" s="44"/>
      <c r="C229" s="44"/>
      <c r="D229" s="44"/>
      <c r="E229" s="44">
        <v>13</v>
      </c>
      <c r="F229" s="44"/>
      <c r="G229" s="48" t="s">
        <v>181</v>
      </c>
      <c r="H229" s="73"/>
      <c r="I229" s="73"/>
      <c r="J229" s="73">
        <f t="shared" si="72"/>
        <v>0</v>
      </c>
      <c r="K229" s="71"/>
      <c r="L229" s="73"/>
      <c r="M229" s="45"/>
      <c r="N229" s="73"/>
      <c r="O229" s="74">
        <f t="shared" si="75"/>
        <v>0</v>
      </c>
      <c r="P229" s="74">
        <f t="shared" si="69"/>
        <v>0</v>
      </c>
      <c r="Q229" s="36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</row>
    <row r="230" spans="1:154" x14ac:dyDescent="0.2">
      <c r="A230" s="43"/>
      <c r="B230" s="44"/>
      <c r="C230" s="44"/>
      <c r="D230" s="44"/>
      <c r="E230" s="44">
        <v>14</v>
      </c>
      <c r="F230" s="44"/>
      <c r="G230" s="48" t="s">
        <v>244</v>
      </c>
      <c r="H230" s="73"/>
      <c r="I230" s="73"/>
      <c r="J230" s="73">
        <f t="shared" si="72"/>
        <v>0</v>
      </c>
      <c r="K230" s="71"/>
      <c r="L230" s="73"/>
      <c r="M230" s="45"/>
      <c r="N230" s="73"/>
      <c r="O230" s="74">
        <f t="shared" si="75"/>
        <v>0</v>
      </c>
      <c r="P230" s="74">
        <f t="shared" si="69"/>
        <v>0</v>
      </c>
      <c r="Q230" s="36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</row>
    <row r="231" spans="1:154" x14ac:dyDescent="0.2">
      <c r="A231" s="43"/>
      <c r="B231" s="44"/>
      <c r="C231" s="44"/>
      <c r="D231" s="44"/>
      <c r="E231" s="44"/>
      <c r="F231" s="44"/>
      <c r="G231" s="48" t="s">
        <v>245</v>
      </c>
      <c r="H231" s="73"/>
      <c r="I231" s="73"/>
      <c r="J231" s="73">
        <f t="shared" si="72"/>
        <v>0</v>
      </c>
      <c r="K231" s="71"/>
      <c r="L231" s="73"/>
      <c r="M231" s="45"/>
      <c r="N231" s="73"/>
      <c r="O231" s="74">
        <f t="shared" si="75"/>
        <v>0</v>
      </c>
      <c r="P231" s="74">
        <f t="shared" si="69"/>
        <v>0</v>
      </c>
      <c r="Q231" s="36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</row>
    <row r="232" spans="1:154" ht="33" x14ac:dyDescent="0.2">
      <c r="A232" s="43"/>
      <c r="B232" s="44"/>
      <c r="C232" s="44"/>
      <c r="D232" s="44"/>
      <c r="E232" s="44"/>
      <c r="F232" s="44"/>
      <c r="G232" s="48" t="s">
        <v>246</v>
      </c>
      <c r="H232" s="73"/>
      <c r="I232" s="73"/>
      <c r="J232" s="73">
        <f t="shared" si="72"/>
        <v>0</v>
      </c>
      <c r="K232" s="71"/>
      <c r="L232" s="73"/>
      <c r="M232" s="45"/>
      <c r="N232" s="73"/>
      <c r="O232" s="74">
        <f t="shared" si="75"/>
        <v>0</v>
      </c>
      <c r="P232" s="74">
        <f t="shared" si="69"/>
        <v>0</v>
      </c>
      <c r="Q232" s="36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</row>
    <row r="233" spans="1:154" x14ac:dyDescent="0.2">
      <c r="A233" s="33"/>
      <c r="B233" s="34"/>
      <c r="C233" s="34"/>
      <c r="D233" s="34"/>
      <c r="E233" s="34" t="s">
        <v>113</v>
      </c>
      <c r="F233" s="34"/>
      <c r="G233" s="69" t="s">
        <v>247</v>
      </c>
      <c r="H233" s="70">
        <f>H234+H235+H236+H237</f>
        <v>0</v>
      </c>
      <c r="I233" s="70">
        <f>I234+I235+I236+I237</f>
        <v>0</v>
      </c>
      <c r="J233" s="73">
        <f t="shared" si="72"/>
        <v>0</v>
      </c>
      <c r="K233" s="71"/>
      <c r="L233" s="70">
        <f>L234+L235+L236+L237</f>
        <v>0</v>
      </c>
      <c r="M233" s="58"/>
      <c r="N233" s="70">
        <f>N234+N235+N236+N237</f>
        <v>0</v>
      </c>
      <c r="O233" s="72">
        <f>O234+O235+O236+O237</f>
        <v>0</v>
      </c>
      <c r="P233" s="72">
        <f t="shared" si="69"/>
        <v>0</v>
      </c>
      <c r="Q233" s="36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</row>
    <row r="234" spans="1:154" x14ac:dyDescent="0.2">
      <c r="A234" s="43"/>
      <c r="B234" s="44"/>
      <c r="C234" s="44"/>
      <c r="D234" s="44"/>
      <c r="E234" s="44"/>
      <c r="F234" s="44"/>
      <c r="G234" s="48" t="s">
        <v>183</v>
      </c>
      <c r="H234" s="73"/>
      <c r="I234" s="73"/>
      <c r="J234" s="73">
        <f t="shared" si="72"/>
        <v>0</v>
      </c>
      <c r="K234" s="71"/>
      <c r="L234" s="73"/>
      <c r="M234" s="45"/>
      <c r="N234" s="73"/>
      <c r="O234" s="74">
        <f>+M234+N234</f>
        <v>0</v>
      </c>
      <c r="P234" s="74">
        <f t="shared" si="69"/>
        <v>0</v>
      </c>
      <c r="Q234" s="36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</row>
    <row r="235" spans="1:154" x14ac:dyDescent="0.2">
      <c r="A235" s="43"/>
      <c r="B235" s="44"/>
      <c r="C235" s="44"/>
      <c r="D235" s="44"/>
      <c r="E235" s="44"/>
      <c r="F235" s="44" t="s">
        <v>24</v>
      </c>
      <c r="G235" s="48" t="s">
        <v>248</v>
      </c>
      <c r="H235" s="73"/>
      <c r="I235" s="73"/>
      <c r="J235" s="73">
        <f t="shared" si="72"/>
        <v>0</v>
      </c>
      <c r="K235" s="71"/>
      <c r="L235" s="73"/>
      <c r="M235" s="45"/>
      <c r="N235" s="73"/>
      <c r="O235" s="74">
        <f>+M235+N235</f>
        <v>0</v>
      </c>
      <c r="P235" s="74">
        <f t="shared" si="69"/>
        <v>0</v>
      </c>
      <c r="Q235" s="36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</row>
    <row r="236" spans="1:154" ht="17.45" customHeight="1" x14ac:dyDescent="0.2">
      <c r="A236" s="43"/>
      <c r="B236" s="44"/>
      <c r="C236" s="44"/>
      <c r="D236" s="44"/>
      <c r="E236" s="44"/>
      <c r="F236" s="44"/>
      <c r="G236" s="48" t="s">
        <v>185</v>
      </c>
      <c r="H236" s="73"/>
      <c r="I236" s="73"/>
      <c r="J236" s="73">
        <f t="shared" si="72"/>
        <v>0</v>
      </c>
      <c r="K236" s="71"/>
      <c r="L236" s="73"/>
      <c r="M236" s="45"/>
      <c r="N236" s="73"/>
      <c r="O236" s="74">
        <f>+M236+N236</f>
        <v>0</v>
      </c>
      <c r="P236" s="74">
        <f t="shared" si="69"/>
        <v>0</v>
      </c>
      <c r="Q236" s="36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</row>
    <row r="237" spans="1:154" x14ac:dyDescent="0.2">
      <c r="A237" s="43"/>
      <c r="B237" s="44"/>
      <c r="C237" s="44"/>
      <c r="D237" s="44"/>
      <c r="E237" s="44"/>
      <c r="F237" s="44" t="s">
        <v>113</v>
      </c>
      <c r="G237" s="48" t="s">
        <v>249</v>
      </c>
      <c r="H237" s="73"/>
      <c r="I237" s="73"/>
      <c r="J237" s="73">
        <f t="shared" si="72"/>
        <v>0</v>
      </c>
      <c r="K237" s="71"/>
      <c r="L237" s="73"/>
      <c r="M237" s="45"/>
      <c r="N237" s="73"/>
      <c r="O237" s="74">
        <f>+M237+N237</f>
        <v>0</v>
      </c>
      <c r="P237" s="74">
        <f t="shared" si="69"/>
        <v>0</v>
      </c>
      <c r="Q237" s="36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</row>
    <row r="238" spans="1:154" x14ac:dyDescent="0.2">
      <c r="A238" s="33"/>
      <c r="B238" s="34"/>
      <c r="C238" s="34"/>
      <c r="D238" s="34" t="s">
        <v>114</v>
      </c>
      <c r="E238" s="34"/>
      <c r="F238" s="34"/>
      <c r="G238" s="69" t="s">
        <v>250</v>
      </c>
      <c r="H238" s="70">
        <f>H239</f>
        <v>0</v>
      </c>
      <c r="I238" s="70">
        <f>I239</f>
        <v>0</v>
      </c>
      <c r="J238" s="73">
        <f t="shared" si="72"/>
        <v>0</v>
      </c>
      <c r="K238" s="71" t="e">
        <f>ROUND(I238/H238*100,2)</f>
        <v>#DIV/0!</v>
      </c>
      <c r="L238" s="70">
        <f>L239</f>
        <v>0</v>
      </c>
      <c r="M238" s="58"/>
      <c r="N238" s="70">
        <f>N239</f>
        <v>0</v>
      </c>
      <c r="O238" s="72">
        <f>O239</f>
        <v>0</v>
      </c>
      <c r="P238" s="72">
        <f t="shared" si="69"/>
        <v>0</v>
      </c>
      <c r="Q238" s="36" t="e">
        <f t="shared" si="71"/>
        <v>#DIV/0!</v>
      </c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</row>
    <row r="239" spans="1:154" ht="33" x14ac:dyDescent="0.2">
      <c r="A239" s="43"/>
      <c r="B239" s="44"/>
      <c r="C239" s="44"/>
      <c r="D239" s="44"/>
      <c r="E239" s="44" t="s">
        <v>46</v>
      </c>
      <c r="F239" s="44"/>
      <c r="G239" s="48" t="s">
        <v>251</v>
      </c>
      <c r="H239" s="73"/>
      <c r="I239" s="73"/>
      <c r="J239" s="73">
        <f t="shared" si="72"/>
        <v>0</v>
      </c>
      <c r="K239" s="71" t="e">
        <f>ROUND(I239/H239*100,2)</f>
        <v>#DIV/0!</v>
      </c>
      <c r="L239" s="73"/>
      <c r="M239" s="45"/>
      <c r="N239" s="73"/>
      <c r="O239" s="74">
        <f>+M239+N239</f>
        <v>0</v>
      </c>
      <c r="P239" s="74">
        <f t="shared" si="69"/>
        <v>0</v>
      </c>
      <c r="Q239" s="36" t="e">
        <f t="shared" si="71"/>
        <v>#DIV/0!</v>
      </c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</row>
    <row r="240" spans="1:154" ht="33" x14ac:dyDescent="0.2">
      <c r="A240" s="33"/>
      <c r="B240" s="34"/>
      <c r="C240" s="34"/>
      <c r="D240" s="34">
        <v>51</v>
      </c>
      <c r="E240" s="34"/>
      <c r="F240" s="34"/>
      <c r="G240" s="69" t="s">
        <v>252</v>
      </c>
      <c r="H240" s="70">
        <f>H241</f>
        <v>0</v>
      </c>
      <c r="I240" s="70">
        <f>I241</f>
        <v>0</v>
      </c>
      <c r="J240" s="73">
        <f t="shared" si="72"/>
        <v>0</v>
      </c>
      <c r="K240" s="71"/>
      <c r="L240" s="70">
        <f>L241</f>
        <v>0</v>
      </c>
      <c r="M240" s="58"/>
      <c r="N240" s="70">
        <f>N241</f>
        <v>0</v>
      </c>
      <c r="O240" s="72">
        <f>O241</f>
        <v>0</v>
      </c>
      <c r="P240" s="72">
        <f t="shared" si="69"/>
        <v>0</v>
      </c>
      <c r="Q240" s="36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</row>
    <row r="241" spans="1:154" x14ac:dyDescent="0.2">
      <c r="A241" s="33"/>
      <c r="B241" s="34"/>
      <c r="C241" s="34"/>
      <c r="D241" s="34"/>
      <c r="E241" s="34" t="s">
        <v>37</v>
      </c>
      <c r="F241" s="34"/>
      <c r="G241" s="47" t="s">
        <v>253</v>
      </c>
      <c r="H241" s="70">
        <f>H242</f>
        <v>0</v>
      </c>
      <c r="I241" s="70">
        <f>I242</f>
        <v>0</v>
      </c>
      <c r="J241" s="73">
        <f t="shared" si="72"/>
        <v>0</v>
      </c>
      <c r="K241" s="71"/>
      <c r="L241" s="70">
        <f>L242</f>
        <v>0</v>
      </c>
      <c r="M241" s="58"/>
      <c r="N241" s="70">
        <f>N242</f>
        <v>0</v>
      </c>
      <c r="O241" s="72">
        <f>O242</f>
        <v>0</v>
      </c>
      <c r="P241" s="72">
        <f t="shared" si="69"/>
        <v>0</v>
      </c>
      <c r="Q241" s="36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</row>
    <row r="242" spans="1:154" x14ac:dyDescent="0.2">
      <c r="A242" s="43"/>
      <c r="B242" s="44"/>
      <c r="C242" s="44"/>
      <c r="D242" s="44"/>
      <c r="E242" s="44"/>
      <c r="F242" s="44" t="s">
        <v>37</v>
      </c>
      <c r="G242" s="48" t="s">
        <v>254</v>
      </c>
      <c r="H242" s="73"/>
      <c r="I242" s="73"/>
      <c r="J242" s="73">
        <f t="shared" si="72"/>
        <v>0</v>
      </c>
      <c r="K242" s="71"/>
      <c r="L242" s="73"/>
      <c r="M242" s="45"/>
      <c r="N242" s="73"/>
      <c r="O242" s="74">
        <f>+M242+N242</f>
        <v>0</v>
      </c>
      <c r="P242" s="74">
        <f t="shared" si="69"/>
        <v>0</v>
      </c>
      <c r="Q242" s="36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</row>
    <row r="243" spans="1:154" ht="33" x14ac:dyDescent="0.2">
      <c r="A243" s="43"/>
      <c r="B243" s="44"/>
      <c r="C243" s="44"/>
      <c r="D243" s="34">
        <v>56</v>
      </c>
      <c r="E243" s="44"/>
      <c r="F243" s="44"/>
      <c r="G243" s="47" t="s">
        <v>255</v>
      </c>
      <c r="H243" s="73">
        <f>+H244</f>
        <v>0</v>
      </c>
      <c r="I243" s="73">
        <f>+I244</f>
        <v>0</v>
      </c>
      <c r="J243" s="73">
        <f t="shared" si="72"/>
        <v>0</v>
      </c>
      <c r="K243" s="71"/>
      <c r="L243" s="73">
        <f>+L244</f>
        <v>0</v>
      </c>
      <c r="M243" s="45"/>
      <c r="N243" s="73">
        <f>+N244</f>
        <v>0</v>
      </c>
      <c r="O243" s="92">
        <f>+O244</f>
        <v>0</v>
      </c>
      <c r="P243" s="92">
        <f t="shared" si="69"/>
        <v>0</v>
      </c>
      <c r="Q243" s="36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</row>
    <row r="244" spans="1:154" x14ac:dyDescent="0.2">
      <c r="A244" s="43"/>
      <c r="B244" s="44"/>
      <c r="C244" s="44"/>
      <c r="D244" s="44"/>
      <c r="E244" s="49" t="s">
        <v>74</v>
      </c>
      <c r="F244" s="44"/>
      <c r="G244" s="48" t="s">
        <v>256</v>
      </c>
      <c r="H244" s="73"/>
      <c r="I244" s="73"/>
      <c r="J244" s="73">
        <f t="shared" si="72"/>
        <v>0</v>
      </c>
      <c r="K244" s="71"/>
      <c r="L244" s="73"/>
      <c r="M244" s="45"/>
      <c r="N244" s="73"/>
      <c r="O244" s="74">
        <f>+M244+N244</f>
        <v>0</v>
      </c>
      <c r="P244" s="74">
        <f t="shared" si="69"/>
        <v>0</v>
      </c>
      <c r="Q244" s="36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</row>
    <row r="245" spans="1:154" x14ac:dyDescent="0.2">
      <c r="A245" s="33"/>
      <c r="B245" s="34"/>
      <c r="C245" s="34"/>
      <c r="D245" s="34">
        <v>57</v>
      </c>
      <c r="E245" s="34"/>
      <c r="F245" s="34"/>
      <c r="G245" s="69" t="s">
        <v>99</v>
      </c>
      <c r="H245" s="70">
        <f>H247</f>
        <v>55000</v>
      </c>
      <c r="I245" s="70">
        <f>I247</f>
        <v>55000</v>
      </c>
      <c r="J245" s="73">
        <f t="shared" si="72"/>
        <v>0</v>
      </c>
      <c r="K245" s="71">
        <f>ROUND(I245/H245*100,2)</f>
        <v>100</v>
      </c>
      <c r="L245" s="70">
        <f>L247</f>
        <v>55000</v>
      </c>
      <c r="M245" s="70">
        <f>M247</f>
        <v>46732</v>
      </c>
      <c r="N245" s="70">
        <f>N247</f>
        <v>662</v>
      </c>
      <c r="O245" s="72">
        <f>O247</f>
        <v>47394</v>
      </c>
      <c r="P245" s="72">
        <f t="shared" si="69"/>
        <v>7606</v>
      </c>
      <c r="Q245" s="36">
        <f t="shared" si="71"/>
        <v>86.17</v>
      </c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</row>
    <row r="246" spans="1:154" x14ac:dyDescent="0.2">
      <c r="A246" s="33"/>
      <c r="B246" s="34"/>
      <c r="C246" s="34"/>
      <c r="D246" s="34"/>
      <c r="E246" s="34"/>
      <c r="F246" s="34"/>
      <c r="G246" s="47" t="s">
        <v>257</v>
      </c>
      <c r="H246" s="93"/>
      <c r="I246" s="93"/>
      <c r="J246" s="73">
        <f t="shared" si="72"/>
        <v>0</v>
      </c>
      <c r="K246" s="71"/>
      <c r="L246" s="93"/>
      <c r="M246" s="35"/>
      <c r="N246" s="93"/>
      <c r="O246" s="74">
        <f>+M246+N246</f>
        <v>0</v>
      </c>
      <c r="P246" s="74">
        <f t="shared" si="69"/>
        <v>0</v>
      </c>
      <c r="Q246" s="36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</row>
    <row r="247" spans="1:154" x14ac:dyDescent="0.2">
      <c r="A247" s="33"/>
      <c r="B247" s="34"/>
      <c r="C247" s="34"/>
      <c r="D247" s="34"/>
      <c r="E247" s="34" t="s">
        <v>35</v>
      </c>
      <c r="F247" s="34"/>
      <c r="G247" s="47" t="s">
        <v>123</v>
      </c>
      <c r="H247" s="70">
        <f>H249+H248</f>
        <v>55000</v>
      </c>
      <c r="I247" s="70">
        <f>I249+I248</f>
        <v>55000</v>
      </c>
      <c r="J247" s="73">
        <f t="shared" si="72"/>
        <v>0</v>
      </c>
      <c r="K247" s="71">
        <f>ROUND(I247/H247*100,2)</f>
        <v>100</v>
      </c>
      <c r="L247" s="70">
        <f>L249+L248</f>
        <v>55000</v>
      </c>
      <c r="M247" s="70">
        <f>M249+M248</f>
        <v>46732</v>
      </c>
      <c r="N247" s="70">
        <f>N249+N248</f>
        <v>662</v>
      </c>
      <c r="O247" s="72">
        <f>O249+O248</f>
        <v>47394</v>
      </c>
      <c r="P247" s="72">
        <f t="shared" si="69"/>
        <v>7606</v>
      </c>
      <c r="Q247" s="36">
        <f t="shared" si="71"/>
        <v>86.17</v>
      </c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</row>
    <row r="248" spans="1:154" x14ac:dyDescent="0.2">
      <c r="A248" s="43"/>
      <c r="B248" s="44"/>
      <c r="C248" s="44"/>
      <c r="D248" s="44"/>
      <c r="E248" s="44"/>
      <c r="F248" s="44"/>
      <c r="G248" s="48" t="s">
        <v>258</v>
      </c>
      <c r="H248" s="73"/>
      <c r="I248" s="73"/>
      <c r="J248" s="73">
        <f t="shared" si="72"/>
        <v>0</v>
      </c>
      <c r="K248" s="71"/>
      <c r="L248" s="73"/>
      <c r="M248" s="45"/>
      <c r="N248" s="73"/>
      <c r="O248" s="74">
        <f>+M248+N248</f>
        <v>0</v>
      </c>
      <c r="P248" s="74">
        <f t="shared" ref="P248:P311" si="76">L248-O248</f>
        <v>0</v>
      </c>
      <c r="Q248" s="36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</row>
    <row r="249" spans="1:154" x14ac:dyDescent="0.2">
      <c r="A249" s="43"/>
      <c r="B249" s="44"/>
      <c r="C249" s="44"/>
      <c r="D249" s="44"/>
      <c r="E249" s="44"/>
      <c r="F249" s="44" t="s">
        <v>35</v>
      </c>
      <c r="G249" s="48" t="s">
        <v>125</v>
      </c>
      <c r="H249" s="73">
        <v>55000</v>
      </c>
      <c r="I249" s="73">
        <v>55000</v>
      </c>
      <c r="J249" s="73">
        <f t="shared" si="72"/>
        <v>0</v>
      </c>
      <c r="K249" s="71">
        <f>ROUND(I249/H249*100,2)</f>
        <v>100</v>
      </c>
      <c r="L249" s="73">
        <v>55000</v>
      </c>
      <c r="M249" s="45">
        <v>46732</v>
      </c>
      <c r="N249" s="73">
        <v>662</v>
      </c>
      <c r="O249" s="74">
        <f>+M249+N249</f>
        <v>47394</v>
      </c>
      <c r="P249" s="74">
        <f t="shared" si="76"/>
        <v>7606</v>
      </c>
      <c r="Q249" s="36">
        <f t="shared" ref="Q249:Q310" si="77">ROUND(O249/L249*100,2)</f>
        <v>86.17</v>
      </c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</row>
    <row r="250" spans="1:154" ht="49.5" x14ac:dyDescent="0.2">
      <c r="A250" s="43"/>
      <c r="B250" s="44"/>
      <c r="C250" s="44"/>
      <c r="D250" s="34">
        <v>58</v>
      </c>
      <c r="E250" s="44"/>
      <c r="F250" s="44"/>
      <c r="G250" s="47" t="s">
        <v>259</v>
      </c>
      <c r="H250" s="70">
        <f>+H251</f>
        <v>0</v>
      </c>
      <c r="I250" s="70">
        <f>+I251</f>
        <v>0</v>
      </c>
      <c r="J250" s="73">
        <f t="shared" si="72"/>
        <v>0</v>
      </c>
      <c r="K250" s="71"/>
      <c r="L250" s="70">
        <f>+L251</f>
        <v>0</v>
      </c>
      <c r="M250" s="58"/>
      <c r="N250" s="70">
        <f>+N251</f>
        <v>0</v>
      </c>
      <c r="O250" s="72">
        <f>+O251</f>
        <v>0</v>
      </c>
      <c r="P250" s="72">
        <f t="shared" si="76"/>
        <v>0</v>
      </c>
      <c r="Q250" s="36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</row>
    <row r="251" spans="1:154" x14ac:dyDescent="0.2">
      <c r="A251" s="43"/>
      <c r="B251" s="44"/>
      <c r="C251" s="44"/>
      <c r="D251" s="44"/>
      <c r="E251" s="49" t="s">
        <v>74</v>
      </c>
      <c r="F251" s="44"/>
      <c r="G251" s="48" t="s">
        <v>256</v>
      </c>
      <c r="H251" s="73"/>
      <c r="I251" s="73"/>
      <c r="J251" s="73">
        <f t="shared" si="72"/>
        <v>0</v>
      </c>
      <c r="K251" s="71"/>
      <c r="L251" s="73"/>
      <c r="M251" s="45"/>
      <c r="N251" s="73"/>
      <c r="O251" s="74">
        <f>+M251+N251</f>
        <v>0</v>
      </c>
      <c r="P251" s="74">
        <f t="shared" si="76"/>
        <v>0</v>
      </c>
      <c r="Q251" s="36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</row>
    <row r="252" spans="1:154" x14ac:dyDescent="0.2">
      <c r="A252" s="43"/>
      <c r="B252" s="44"/>
      <c r="C252" s="44"/>
      <c r="D252" s="44"/>
      <c r="E252" s="49"/>
      <c r="F252" s="49" t="s">
        <v>72</v>
      </c>
      <c r="G252" s="48" t="s">
        <v>260</v>
      </c>
      <c r="H252" s="73"/>
      <c r="I252" s="73"/>
      <c r="J252" s="73">
        <f t="shared" si="72"/>
        <v>0</v>
      </c>
      <c r="K252" s="71"/>
      <c r="L252" s="73"/>
      <c r="M252" s="45"/>
      <c r="N252" s="73"/>
      <c r="O252" s="74"/>
      <c r="P252" s="74">
        <f t="shared" si="76"/>
        <v>0</v>
      </c>
      <c r="Q252" s="36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</row>
    <row r="253" spans="1:154" x14ac:dyDescent="0.2">
      <c r="A253" s="43"/>
      <c r="B253" s="44"/>
      <c r="C253" s="44"/>
      <c r="D253" s="44"/>
      <c r="E253" s="49"/>
      <c r="F253" s="49" t="s">
        <v>74</v>
      </c>
      <c r="G253" s="48" t="s">
        <v>261</v>
      </c>
      <c r="H253" s="73"/>
      <c r="I253" s="73"/>
      <c r="J253" s="73">
        <f t="shared" si="72"/>
        <v>0</v>
      </c>
      <c r="K253" s="71"/>
      <c r="L253" s="73"/>
      <c r="M253" s="45"/>
      <c r="N253" s="73"/>
      <c r="O253" s="74"/>
      <c r="P253" s="74">
        <f t="shared" si="76"/>
        <v>0</v>
      </c>
      <c r="Q253" s="36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</row>
    <row r="254" spans="1:154" x14ac:dyDescent="0.2">
      <c r="A254" s="33"/>
      <c r="B254" s="34"/>
      <c r="C254" s="34"/>
      <c r="D254" s="34" t="s">
        <v>132</v>
      </c>
      <c r="E254" s="34"/>
      <c r="F254" s="34"/>
      <c r="G254" s="69" t="s">
        <v>106</v>
      </c>
      <c r="H254" s="70">
        <f>H255</f>
        <v>0</v>
      </c>
      <c r="I254" s="70">
        <f>I255</f>
        <v>0</v>
      </c>
      <c r="J254" s="73">
        <f t="shared" si="72"/>
        <v>0</v>
      </c>
      <c r="K254" s="71"/>
      <c r="L254" s="70">
        <f>L255</f>
        <v>0</v>
      </c>
      <c r="M254" s="58"/>
      <c r="N254" s="70">
        <f>N255</f>
        <v>0</v>
      </c>
      <c r="O254" s="72">
        <f>M254+N254</f>
        <v>0</v>
      </c>
      <c r="P254" s="72">
        <f t="shared" si="76"/>
        <v>0</v>
      </c>
      <c r="Q254" s="36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</row>
    <row r="255" spans="1:154" x14ac:dyDescent="0.2">
      <c r="A255" s="33"/>
      <c r="B255" s="34"/>
      <c r="C255" s="34"/>
      <c r="D255" s="34">
        <v>71</v>
      </c>
      <c r="E255" s="34"/>
      <c r="F255" s="34"/>
      <c r="G255" s="69" t="s">
        <v>262</v>
      </c>
      <c r="H255" s="70">
        <f>H256+H261</f>
        <v>0</v>
      </c>
      <c r="I255" s="70">
        <f>I256+I261</f>
        <v>0</v>
      </c>
      <c r="J255" s="73">
        <f t="shared" si="72"/>
        <v>0</v>
      </c>
      <c r="K255" s="71"/>
      <c r="L255" s="70">
        <f>L256+L261</f>
        <v>0</v>
      </c>
      <c r="M255" s="58"/>
      <c r="N255" s="70">
        <f>N256+N261</f>
        <v>0</v>
      </c>
      <c r="O255" s="72">
        <f>O256+O261</f>
        <v>0</v>
      </c>
      <c r="P255" s="72">
        <f t="shared" si="76"/>
        <v>0</v>
      </c>
      <c r="Q255" s="36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</row>
    <row r="256" spans="1:154" x14ac:dyDescent="0.2">
      <c r="A256" s="33"/>
      <c r="B256" s="34"/>
      <c r="C256" s="34"/>
      <c r="D256" s="34"/>
      <c r="E256" s="34" t="s">
        <v>37</v>
      </c>
      <c r="F256" s="34"/>
      <c r="G256" s="47" t="s">
        <v>263</v>
      </c>
      <c r="H256" s="70">
        <f>H257+H258+H259+H260</f>
        <v>0</v>
      </c>
      <c r="I256" s="70">
        <f>I257+I258+I259+I260</f>
        <v>0</v>
      </c>
      <c r="J256" s="73">
        <f t="shared" si="72"/>
        <v>0</v>
      </c>
      <c r="K256" s="71"/>
      <c r="L256" s="70">
        <f>L257+L258+L259+L260</f>
        <v>0</v>
      </c>
      <c r="M256" s="58"/>
      <c r="N256" s="70">
        <f>N257+N258+N259+N260</f>
        <v>0</v>
      </c>
      <c r="O256" s="72">
        <f>O257+O258+O259+O260</f>
        <v>0</v>
      </c>
      <c r="P256" s="72">
        <f t="shared" si="76"/>
        <v>0</v>
      </c>
      <c r="Q256" s="36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</row>
    <row r="257" spans="1:154" x14ac:dyDescent="0.2">
      <c r="A257" s="43"/>
      <c r="B257" s="44"/>
      <c r="C257" s="44"/>
      <c r="D257" s="44"/>
      <c r="E257" s="44"/>
      <c r="F257" s="44"/>
      <c r="G257" s="48" t="s">
        <v>264</v>
      </c>
      <c r="H257" s="73"/>
      <c r="I257" s="73"/>
      <c r="J257" s="73">
        <f t="shared" si="72"/>
        <v>0</v>
      </c>
      <c r="K257" s="71"/>
      <c r="L257" s="73"/>
      <c r="M257" s="45"/>
      <c r="N257" s="73"/>
      <c r="O257" s="74">
        <f t="shared" ref="O257:O262" si="78">+M257+N257</f>
        <v>0</v>
      </c>
      <c r="P257" s="74">
        <f t="shared" si="76"/>
        <v>0</v>
      </c>
      <c r="Q257" s="36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</row>
    <row r="258" spans="1:154" x14ac:dyDescent="0.2">
      <c r="A258" s="43"/>
      <c r="B258" s="44"/>
      <c r="C258" s="44"/>
      <c r="D258" s="44"/>
      <c r="E258" s="44"/>
      <c r="F258" s="44" t="s">
        <v>35</v>
      </c>
      <c r="G258" s="48" t="s">
        <v>265</v>
      </c>
      <c r="H258" s="73"/>
      <c r="I258" s="73"/>
      <c r="J258" s="73">
        <f t="shared" si="72"/>
        <v>0</v>
      </c>
      <c r="K258" s="71"/>
      <c r="L258" s="73"/>
      <c r="M258" s="45"/>
      <c r="N258" s="73"/>
      <c r="O258" s="74">
        <f t="shared" si="78"/>
        <v>0</v>
      </c>
      <c r="P258" s="74">
        <f t="shared" si="76"/>
        <v>0</v>
      </c>
      <c r="Q258" s="36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</row>
    <row r="259" spans="1:154" x14ac:dyDescent="0.2">
      <c r="A259" s="43"/>
      <c r="B259" s="44"/>
      <c r="C259" s="44"/>
      <c r="D259" s="44"/>
      <c r="E259" s="44"/>
      <c r="F259" s="44" t="s">
        <v>55</v>
      </c>
      <c r="G259" s="48" t="s">
        <v>266</v>
      </c>
      <c r="H259" s="73"/>
      <c r="I259" s="73"/>
      <c r="J259" s="73">
        <f t="shared" si="72"/>
        <v>0</v>
      </c>
      <c r="K259" s="71"/>
      <c r="L259" s="73"/>
      <c r="M259" s="45"/>
      <c r="N259" s="73"/>
      <c r="O259" s="74">
        <f t="shared" si="78"/>
        <v>0</v>
      </c>
      <c r="P259" s="74">
        <f t="shared" si="76"/>
        <v>0</v>
      </c>
      <c r="Q259" s="36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</row>
    <row r="260" spans="1:154" s="100" customFormat="1" x14ac:dyDescent="0.2">
      <c r="A260" s="94"/>
      <c r="B260" s="95"/>
      <c r="C260" s="95"/>
      <c r="D260" s="95"/>
      <c r="E260" s="95"/>
      <c r="F260" s="95" t="s">
        <v>113</v>
      </c>
      <c r="G260" s="96" t="s">
        <v>267</v>
      </c>
      <c r="H260" s="73"/>
      <c r="I260" s="73"/>
      <c r="J260" s="73">
        <f t="shared" si="72"/>
        <v>0</v>
      </c>
      <c r="K260" s="71"/>
      <c r="L260" s="73"/>
      <c r="M260" s="45"/>
      <c r="N260" s="73"/>
      <c r="O260" s="74">
        <f t="shared" si="78"/>
        <v>0</v>
      </c>
      <c r="P260" s="74">
        <f t="shared" si="76"/>
        <v>0</v>
      </c>
      <c r="Q260" s="36"/>
      <c r="R260" s="97"/>
      <c r="S260" s="97"/>
      <c r="T260" s="31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8"/>
      <c r="BR260" s="98"/>
      <c r="BS260" s="98"/>
      <c r="BT260" s="98"/>
      <c r="BU260" s="98"/>
      <c r="BV260" s="98"/>
      <c r="BW260" s="98"/>
      <c r="BX260" s="98"/>
      <c r="BY260" s="98"/>
      <c r="BZ260" s="98"/>
      <c r="CA260" s="98"/>
      <c r="CB260" s="98"/>
      <c r="CC260" s="98"/>
      <c r="CD260" s="98"/>
      <c r="CE260" s="98"/>
      <c r="CF260" s="98"/>
      <c r="CG260" s="98"/>
      <c r="CH260" s="98"/>
      <c r="CI260" s="98"/>
      <c r="CJ260" s="98"/>
      <c r="CK260" s="98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98"/>
      <c r="DB260" s="98"/>
      <c r="DC260" s="99"/>
      <c r="DD260" s="99"/>
      <c r="DE260" s="99"/>
      <c r="DF260" s="99"/>
      <c r="DG260" s="99"/>
      <c r="DH260" s="99"/>
      <c r="DI260" s="99"/>
      <c r="DJ260" s="99"/>
      <c r="DK260" s="99"/>
      <c r="DL260" s="99"/>
      <c r="DM260" s="99"/>
      <c r="DN260" s="99"/>
      <c r="DO260" s="99"/>
      <c r="DP260" s="99"/>
      <c r="DQ260" s="99"/>
      <c r="DR260" s="99"/>
      <c r="DS260" s="99"/>
      <c r="DT260" s="99"/>
      <c r="DU260" s="99"/>
      <c r="DV260" s="99"/>
      <c r="DW260" s="99"/>
      <c r="DX260" s="99"/>
      <c r="DY260" s="99"/>
      <c r="DZ260" s="99"/>
      <c r="EA260" s="99"/>
      <c r="EB260" s="99"/>
      <c r="EC260" s="99"/>
      <c r="ED260" s="99"/>
      <c r="EE260" s="99"/>
      <c r="EF260" s="99"/>
      <c r="EG260" s="99"/>
      <c r="EH260" s="99"/>
      <c r="EI260" s="99"/>
      <c r="EJ260" s="99"/>
      <c r="EK260" s="99"/>
      <c r="EL260" s="99"/>
      <c r="EM260" s="99"/>
      <c r="EN260" s="99"/>
      <c r="EO260" s="99"/>
      <c r="EP260" s="99"/>
      <c r="EQ260" s="99"/>
      <c r="ER260" s="99"/>
      <c r="ES260" s="99"/>
      <c r="ET260" s="99"/>
      <c r="EU260" s="99"/>
      <c r="EV260" s="99"/>
      <c r="EW260" s="99"/>
      <c r="EX260" s="99"/>
    </row>
    <row r="261" spans="1:154" s="100" customFormat="1" x14ac:dyDescent="0.2">
      <c r="A261" s="94"/>
      <c r="B261" s="95"/>
      <c r="C261" s="95"/>
      <c r="D261" s="95"/>
      <c r="E261" s="95" t="s">
        <v>55</v>
      </c>
      <c r="F261" s="95"/>
      <c r="G261" s="96" t="s">
        <v>268</v>
      </c>
      <c r="H261" s="73"/>
      <c r="I261" s="73"/>
      <c r="J261" s="73">
        <f t="shared" si="72"/>
        <v>0</v>
      </c>
      <c r="K261" s="71"/>
      <c r="L261" s="73"/>
      <c r="M261" s="45"/>
      <c r="N261" s="73"/>
      <c r="O261" s="74">
        <f t="shared" si="78"/>
        <v>0</v>
      </c>
      <c r="P261" s="74">
        <f t="shared" si="76"/>
        <v>0</v>
      </c>
      <c r="Q261" s="36"/>
      <c r="R261" s="97"/>
      <c r="S261" s="97"/>
      <c r="T261" s="31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8"/>
      <c r="BR261" s="98"/>
      <c r="BS261" s="98"/>
      <c r="BT261" s="98"/>
      <c r="BU261" s="98"/>
      <c r="BV261" s="98"/>
      <c r="BW261" s="98"/>
      <c r="BX261" s="98"/>
      <c r="BY261" s="98"/>
      <c r="BZ261" s="98"/>
      <c r="CA261" s="98"/>
      <c r="CB261" s="98"/>
      <c r="CC261" s="98"/>
      <c r="CD261" s="98"/>
      <c r="CE261" s="98"/>
      <c r="CF261" s="98"/>
      <c r="CG261" s="98"/>
      <c r="CH261" s="98"/>
      <c r="CI261" s="98"/>
      <c r="CJ261" s="98"/>
      <c r="CK261" s="98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98"/>
      <c r="DB261" s="98"/>
      <c r="DC261" s="99"/>
      <c r="DD261" s="99"/>
      <c r="DE261" s="99"/>
      <c r="DF261" s="99"/>
      <c r="DG261" s="99"/>
      <c r="DH261" s="99"/>
      <c r="DI261" s="99"/>
      <c r="DJ261" s="99"/>
      <c r="DK261" s="99"/>
      <c r="DL261" s="99"/>
      <c r="DM261" s="99"/>
      <c r="DN261" s="99"/>
      <c r="DO261" s="99"/>
      <c r="DP261" s="99"/>
      <c r="DQ261" s="99"/>
      <c r="DR261" s="99"/>
      <c r="DS261" s="99"/>
      <c r="DT261" s="99"/>
      <c r="DU261" s="99"/>
      <c r="DV261" s="99"/>
      <c r="DW261" s="99"/>
      <c r="DX261" s="99"/>
      <c r="DY261" s="99"/>
      <c r="DZ261" s="99"/>
      <c r="EA261" s="99"/>
      <c r="EB261" s="99"/>
      <c r="EC261" s="99"/>
      <c r="ED261" s="99"/>
      <c r="EE261" s="99"/>
      <c r="EF261" s="99"/>
      <c r="EG261" s="99"/>
      <c r="EH261" s="99"/>
      <c r="EI261" s="99"/>
      <c r="EJ261" s="99"/>
      <c r="EK261" s="99"/>
      <c r="EL261" s="99"/>
      <c r="EM261" s="99"/>
      <c r="EN261" s="99"/>
      <c r="EO261" s="99"/>
      <c r="EP261" s="99"/>
      <c r="EQ261" s="99"/>
      <c r="ER261" s="99"/>
      <c r="ES261" s="99"/>
      <c r="ET261" s="99"/>
      <c r="EU261" s="99"/>
      <c r="EV261" s="99"/>
      <c r="EW261" s="99"/>
      <c r="EX261" s="99"/>
    </row>
    <row r="262" spans="1:154" x14ac:dyDescent="0.2">
      <c r="A262" s="87"/>
      <c r="B262" s="88"/>
      <c r="C262" s="88"/>
      <c r="D262" s="88">
        <v>85</v>
      </c>
      <c r="E262" s="88"/>
      <c r="F262" s="88"/>
      <c r="G262" s="89" t="s">
        <v>109</v>
      </c>
      <c r="H262" s="136"/>
      <c r="I262" s="136"/>
      <c r="J262" s="136">
        <f t="shared" si="72"/>
        <v>0</v>
      </c>
      <c r="K262" s="137"/>
      <c r="L262" s="136"/>
      <c r="M262" s="138">
        <v>-74.7</v>
      </c>
      <c r="N262" s="136">
        <v>0</v>
      </c>
      <c r="O262" s="139">
        <f t="shared" si="78"/>
        <v>-74.7</v>
      </c>
      <c r="P262" s="139">
        <f t="shared" si="76"/>
        <v>74.7</v>
      </c>
      <c r="Q262" s="140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</row>
    <row r="263" spans="1:154" x14ac:dyDescent="0.2">
      <c r="A263" s="43"/>
      <c r="B263" s="44"/>
      <c r="C263" s="44"/>
      <c r="D263" s="44"/>
      <c r="E263" s="44"/>
      <c r="F263" s="44"/>
      <c r="G263" s="48" t="s">
        <v>269</v>
      </c>
      <c r="H263" s="73"/>
      <c r="I263" s="73"/>
      <c r="J263" s="73">
        <f t="shared" si="72"/>
        <v>0</v>
      </c>
      <c r="K263" s="71"/>
      <c r="L263" s="73"/>
      <c r="M263" s="45"/>
      <c r="N263" s="73"/>
      <c r="O263" s="92"/>
      <c r="P263" s="92">
        <f t="shared" si="76"/>
        <v>0</v>
      </c>
      <c r="Q263" s="36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</row>
    <row r="264" spans="1:154" x14ac:dyDescent="0.2">
      <c r="A264" s="33" t="s">
        <v>211</v>
      </c>
      <c r="B264" s="34" t="s">
        <v>167</v>
      </c>
      <c r="C264" s="34"/>
      <c r="D264" s="34"/>
      <c r="E264" s="34"/>
      <c r="F264" s="34"/>
      <c r="G264" s="69" t="s">
        <v>270</v>
      </c>
      <c r="H264" s="70">
        <f>H265</f>
        <v>0</v>
      </c>
      <c r="I264" s="70">
        <f>I265</f>
        <v>0</v>
      </c>
      <c r="J264" s="73">
        <f t="shared" si="72"/>
        <v>0</v>
      </c>
      <c r="K264" s="71"/>
      <c r="L264" s="70">
        <f>L265</f>
        <v>0</v>
      </c>
      <c r="M264" s="90"/>
      <c r="N264" s="70">
        <f>N265</f>
        <v>0</v>
      </c>
      <c r="O264" s="72">
        <f>O265</f>
        <v>0</v>
      </c>
      <c r="P264" s="72">
        <f t="shared" si="76"/>
        <v>0</v>
      </c>
      <c r="Q264" s="36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</row>
    <row r="265" spans="1:154" x14ac:dyDescent="0.2">
      <c r="A265" s="33"/>
      <c r="B265" s="34"/>
      <c r="C265" s="34" t="s">
        <v>37</v>
      </c>
      <c r="D265" s="34"/>
      <c r="E265" s="34"/>
      <c r="F265" s="34"/>
      <c r="G265" s="69" t="s">
        <v>271</v>
      </c>
      <c r="H265" s="70">
        <f>H240</f>
        <v>0</v>
      </c>
      <c r="I265" s="70">
        <f>I240</f>
        <v>0</v>
      </c>
      <c r="J265" s="73">
        <f t="shared" si="72"/>
        <v>0</v>
      </c>
      <c r="K265" s="71"/>
      <c r="L265" s="70">
        <f>L240</f>
        <v>0</v>
      </c>
      <c r="M265" s="90"/>
      <c r="N265" s="70">
        <f>N240</f>
        <v>0</v>
      </c>
      <c r="O265" s="72">
        <f>O240</f>
        <v>0</v>
      </c>
      <c r="P265" s="72">
        <f t="shared" si="76"/>
        <v>0</v>
      </c>
      <c r="Q265" s="36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</row>
    <row r="266" spans="1:154" x14ac:dyDescent="0.2">
      <c r="A266" s="33"/>
      <c r="B266" s="34" t="s">
        <v>65</v>
      </c>
      <c r="C266" s="34"/>
      <c r="D266" s="34"/>
      <c r="E266" s="34"/>
      <c r="F266" s="34"/>
      <c r="G266" s="69" t="s">
        <v>272</v>
      </c>
      <c r="H266" s="70">
        <f>H178-H265</f>
        <v>55000</v>
      </c>
      <c r="I266" s="70">
        <f>I178-I265</f>
        <v>55000</v>
      </c>
      <c r="J266" s="70">
        <f>H266-I266</f>
        <v>0</v>
      </c>
      <c r="K266" s="71">
        <f t="shared" ref="K266:K319" si="79">ROUND(I266/H266*100,2)</f>
        <v>100</v>
      </c>
      <c r="L266" s="70">
        <f>L178-L265</f>
        <v>55000</v>
      </c>
      <c r="M266" s="90"/>
      <c r="N266" s="70">
        <f>N178-N265</f>
        <v>662</v>
      </c>
      <c r="O266" s="72">
        <f>O178-O265</f>
        <v>47319.3</v>
      </c>
      <c r="P266" s="72">
        <f t="shared" si="76"/>
        <v>7680.6999999999971</v>
      </c>
      <c r="Q266" s="36">
        <f t="shared" si="77"/>
        <v>86.04</v>
      </c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</row>
    <row r="267" spans="1:154" s="42" customFormat="1" x14ac:dyDescent="0.25">
      <c r="A267" s="293" t="s">
        <v>273</v>
      </c>
      <c r="B267" s="294"/>
      <c r="C267" s="294"/>
      <c r="D267" s="294"/>
      <c r="E267" s="294"/>
      <c r="F267" s="294"/>
      <c r="G267" s="52" t="s">
        <v>274</v>
      </c>
      <c r="H267" s="141">
        <f>H268+H380+H388+H392</f>
        <v>17451800</v>
      </c>
      <c r="I267" s="141">
        <f>I268+I380+I388+I392</f>
        <v>17451800</v>
      </c>
      <c r="J267" s="141">
        <f>J268+J380+J388+J392</f>
        <v>0</v>
      </c>
      <c r="K267" s="142">
        <f t="shared" si="79"/>
        <v>100</v>
      </c>
      <c r="L267" s="141">
        <f>L268+L380+L388+L392</f>
        <v>17451800</v>
      </c>
      <c r="M267" s="141">
        <f>M268+M380+M388+M392</f>
        <v>15271911.300000001</v>
      </c>
      <c r="N267" s="141">
        <f>N268+N380+N388+N392</f>
        <v>1439260</v>
      </c>
      <c r="O267" s="143">
        <f>O268+O380+O388+O392</f>
        <v>16711171.300000001</v>
      </c>
      <c r="P267" s="143">
        <f t="shared" si="76"/>
        <v>740628.69999999925</v>
      </c>
      <c r="Q267" s="144">
        <f t="shared" si="77"/>
        <v>95.76</v>
      </c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</row>
    <row r="268" spans="1:154" s="42" customFormat="1" x14ac:dyDescent="0.25">
      <c r="A268" s="33"/>
      <c r="B268" s="34"/>
      <c r="C268" s="34"/>
      <c r="D268" s="34" t="s">
        <v>37</v>
      </c>
      <c r="E268" s="34"/>
      <c r="F268" s="34"/>
      <c r="G268" s="69" t="s">
        <v>83</v>
      </c>
      <c r="H268" s="70">
        <f>H269+H303+H338+H341+H346+H377</f>
        <v>17451800</v>
      </c>
      <c r="I268" s="70">
        <f>I269+I303+I338+I341+I346+I377</f>
        <v>17451800</v>
      </c>
      <c r="J268" s="70">
        <f>J269+J303+J338+J341+J346+J377</f>
        <v>0</v>
      </c>
      <c r="K268" s="71">
        <f t="shared" si="79"/>
        <v>100</v>
      </c>
      <c r="L268" s="70">
        <f>L269+L303+L338+L341+L346+L377</f>
        <v>17451800</v>
      </c>
      <c r="M268" s="70">
        <f>M269+M303+M338+M341+M346+M377</f>
        <v>15562199.300000001</v>
      </c>
      <c r="N268" s="70">
        <f>N269+N303+N338+N341+N346+N377</f>
        <v>1439836</v>
      </c>
      <c r="O268" s="72">
        <f>O269+O303+O338+O341+O346+O377</f>
        <v>17002035.300000001</v>
      </c>
      <c r="P268" s="72">
        <f t="shared" si="76"/>
        <v>449764.69999999925</v>
      </c>
      <c r="Q268" s="36">
        <f t="shared" si="77"/>
        <v>97.42</v>
      </c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</row>
    <row r="269" spans="1:154" s="42" customFormat="1" x14ac:dyDescent="0.25">
      <c r="A269" s="33"/>
      <c r="B269" s="34"/>
      <c r="C269" s="34"/>
      <c r="D269" s="34" t="s">
        <v>111</v>
      </c>
      <c r="E269" s="34"/>
      <c r="F269" s="34"/>
      <c r="G269" s="69" t="s">
        <v>85</v>
      </c>
      <c r="H269" s="70">
        <f>H270+H289+H296</f>
        <v>4408800</v>
      </c>
      <c r="I269" s="70">
        <f>I270+I289+I296</f>
        <v>4408800</v>
      </c>
      <c r="J269" s="70">
        <f>J270+J289+J296</f>
        <v>0</v>
      </c>
      <c r="K269" s="71">
        <f t="shared" si="79"/>
        <v>100</v>
      </c>
      <c r="L269" s="70">
        <f>L270+L289+L296</f>
        <v>4408800</v>
      </c>
      <c r="M269" s="70">
        <f>M270+M289+M296</f>
        <v>3990609</v>
      </c>
      <c r="N269" s="70">
        <f>N270+N289+N296</f>
        <v>400115</v>
      </c>
      <c r="O269" s="70">
        <f>O270+O289+O296</f>
        <v>4390724</v>
      </c>
      <c r="P269" s="72">
        <f t="shared" si="76"/>
        <v>18076</v>
      </c>
      <c r="Q269" s="36">
        <f t="shared" si="77"/>
        <v>99.59</v>
      </c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</row>
    <row r="270" spans="1:154" s="42" customFormat="1" x14ac:dyDescent="0.25">
      <c r="A270" s="33"/>
      <c r="B270" s="34"/>
      <c r="C270" s="34"/>
      <c r="D270" s="34"/>
      <c r="E270" s="34" t="s">
        <v>37</v>
      </c>
      <c r="F270" s="34"/>
      <c r="G270" s="47" t="s">
        <v>139</v>
      </c>
      <c r="H270" s="70">
        <f>SUM(H271:H288)</f>
        <v>4265000</v>
      </c>
      <c r="I270" s="70">
        <f>SUM(I271:I288)</f>
        <v>4265000</v>
      </c>
      <c r="J270" s="70">
        <f>SUM(J271:J288)</f>
        <v>0</v>
      </c>
      <c r="K270" s="71">
        <f t="shared" si="79"/>
        <v>100</v>
      </c>
      <c r="L270" s="70">
        <f>SUM(L271:L288)</f>
        <v>4265000</v>
      </c>
      <c r="M270" s="70">
        <f>SUM(M271:M288)</f>
        <v>3856173</v>
      </c>
      <c r="N270" s="70">
        <f>SUM(N271:N288)</f>
        <v>391884</v>
      </c>
      <c r="O270" s="72">
        <f>SUM(O271:O288)</f>
        <v>4248057</v>
      </c>
      <c r="P270" s="72">
        <f t="shared" si="76"/>
        <v>16943</v>
      </c>
      <c r="Q270" s="36">
        <f t="shared" si="77"/>
        <v>99.6</v>
      </c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</row>
    <row r="271" spans="1:154" x14ac:dyDescent="0.2">
      <c r="A271" s="43"/>
      <c r="B271" s="44"/>
      <c r="C271" s="44"/>
      <c r="D271" s="44"/>
      <c r="E271" s="44"/>
      <c r="F271" s="44" t="s">
        <v>37</v>
      </c>
      <c r="G271" s="48" t="s">
        <v>140</v>
      </c>
      <c r="H271" s="73">
        <v>3680000</v>
      </c>
      <c r="I271" s="73">
        <v>3680000</v>
      </c>
      <c r="J271" s="73">
        <f t="shared" ref="J271:J303" si="80">H271-I271</f>
        <v>0</v>
      </c>
      <c r="K271" s="71">
        <f t="shared" si="79"/>
        <v>100</v>
      </c>
      <c r="L271" s="73">
        <v>3680000</v>
      </c>
      <c r="M271" s="45">
        <v>3329668</v>
      </c>
      <c r="N271" s="73">
        <v>338908</v>
      </c>
      <c r="O271" s="74">
        <f>M271+N271</f>
        <v>3668576</v>
      </c>
      <c r="P271" s="74">
        <f t="shared" si="76"/>
        <v>11424</v>
      </c>
      <c r="Q271" s="36">
        <f t="shared" si="77"/>
        <v>99.69</v>
      </c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</row>
    <row r="272" spans="1:154" x14ac:dyDescent="0.2">
      <c r="A272" s="43"/>
      <c r="B272" s="44"/>
      <c r="C272" s="44"/>
      <c r="D272" s="44"/>
      <c r="E272" s="44"/>
      <c r="F272" s="44"/>
      <c r="G272" s="77" t="s">
        <v>141</v>
      </c>
      <c r="H272" s="78"/>
      <c r="I272" s="78"/>
      <c r="J272" s="73">
        <f t="shared" si="80"/>
        <v>0</v>
      </c>
      <c r="K272" s="71"/>
      <c r="L272" s="78"/>
      <c r="M272" s="80"/>
      <c r="N272" s="78"/>
      <c r="O272" s="74">
        <f t="shared" ref="O272:O288" si="81">M272+N272</f>
        <v>0</v>
      </c>
      <c r="P272" s="101">
        <f t="shared" si="76"/>
        <v>0</v>
      </c>
      <c r="Q272" s="36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</row>
    <row r="273" spans="1:154" x14ac:dyDescent="0.2">
      <c r="A273" s="43"/>
      <c r="B273" s="44"/>
      <c r="C273" s="44"/>
      <c r="D273" s="44"/>
      <c r="E273" s="44"/>
      <c r="F273" s="44" t="s">
        <v>143</v>
      </c>
      <c r="G273" s="48" t="s">
        <v>275</v>
      </c>
      <c r="H273" s="73">
        <v>280000</v>
      </c>
      <c r="I273" s="73">
        <v>280000</v>
      </c>
      <c r="J273" s="73">
        <f t="shared" si="80"/>
        <v>0</v>
      </c>
      <c r="K273" s="71">
        <f t="shared" si="79"/>
        <v>100</v>
      </c>
      <c r="L273" s="73">
        <v>280000</v>
      </c>
      <c r="M273" s="45">
        <v>253183</v>
      </c>
      <c r="N273" s="73">
        <v>24072</v>
      </c>
      <c r="O273" s="74">
        <f t="shared" si="81"/>
        <v>277255</v>
      </c>
      <c r="P273" s="74">
        <f t="shared" si="76"/>
        <v>2745</v>
      </c>
      <c r="Q273" s="36">
        <f t="shared" si="77"/>
        <v>99.02</v>
      </c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</row>
    <row r="274" spans="1:154" x14ac:dyDescent="0.2">
      <c r="A274" s="43"/>
      <c r="B274" s="44"/>
      <c r="C274" s="44"/>
      <c r="D274" s="44"/>
      <c r="E274" s="44"/>
      <c r="F274" s="44" t="s">
        <v>55</v>
      </c>
      <c r="G274" s="48" t="s">
        <v>217</v>
      </c>
      <c r="H274" s="73"/>
      <c r="I274" s="73"/>
      <c r="J274" s="73">
        <f t="shared" si="80"/>
        <v>0</v>
      </c>
      <c r="K274" s="71"/>
      <c r="L274" s="73"/>
      <c r="M274" s="45"/>
      <c r="N274" s="73"/>
      <c r="O274" s="74">
        <f t="shared" si="81"/>
        <v>0</v>
      </c>
      <c r="P274" s="74">
        <f t="shared" si="76"/>
        <v>0</v>
      </c>
      <c r="Q274" s="36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</row>
    <row r="275" spans="1:154" x14ac:dyDescent="0.2">
      <c r="A275" s="43"/>
      <c r="B275" s="44"/>
      <c r="C275" s="44"/>
      <c r="D275" s="44"/>
      <c r="E275" s="44"/>
      <c r="F275" s="44" t="s">
        <v>24</v>
      </c>
      <c r="G275" s="48" t="s">
        <v>145</v>
      </c>
      <c r="H275" s="73"/>
      <c r="I275" s="73"/>
      <c r="J275" s="73">
        <f t="shared" si="80"/>
        <v>0</v>
      </c>
      <c r="K275" s="71"/>
      <c r="L275" s="73"/>
      <c r="M275" s="45"/>
      <c r="N275" s="73"/>
      <c r="O275" s="74">
        <f t="shared" si="81"/>
        <v>0</v>
      </c>
      <c r="P275" s="74">
        <f t="shared" si="76"/>
        <v>0</v>
      </c>
      <c r="Q275" s="36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</row>
    <row r="276" spans="1:154" x14ac:dyDescent="0.2">
      <c r="A276" s="43"/>
      <c r="B276" s="44"/>
      <c r="C276" s="44"/>
      <c r="D276" s="44"/>
      <c r="E276" s="44"/>
      <c r="F276" s="44"/>
      <c r="G276" s="48" t="s">
        <v>218</v>
      </c>
      <c r="H276" s="73"/>
      <c r="I276" s="73"/>
      <c r="J276" s="73">
        <f t="shared" si="80"/>
        <v>0</v>
      </c>
      <c r="K276" s="71"/>
      <c r="L276" s="73"/>
      <c r="M276" s="45"/>
      <c r="N276" s="73"/>
      <c r="O276" s="74">
        <f t="shared" si="81"/>
        <v>0</v>
      </c>
      <c r="P276" s="74">
        <f t="shared" si="76"/>
        <v>0</v>
      </c>
      <c r="Q276" s="36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</row>
    <row r="277" spans="1:154" x14ac:dyDescent="0.2">
      <c r="A277" s="43"/>
      <c r="B277" s="44"/>
      <c r="C277" s="44"/>
      <c r="D277" s="44"/>
      <c r="E277" s="44"/>
      <c r="F277" s="44" t="s">
        <v>39</v>
      </c>
      <c r="G277" s="48" t="s">
        <v>146</v>
      </c>
      <c r="H277" s="73"/>
      <c r="I277" s="73"/>
      <c r="J277" s="73">
        <f t="shared" si="80"/>
        <v>0</v>
      </c>
      <c r="K277" s="71"/>
      <c r="L277" s="73"/>
      <c r="M277" s="45"/>
      <c r="N277" s="73"/>
      <c r="O277" s="74">
        <f t="shared" si="81"/>
        <v>0</v>
      </c>
      <c r="P277" s="74">
        <f t="shared" si="76"/>
        <v>0</v>
      </c>
      <c r="Q277" s="36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</row>
    <row r="278" spans="1:154" x14ac:dyDescent="0.2">
      <c r="A278" s="43"/>
      <c r="B278" s="44"/>
      <c r="C278" s="44"/>
      <c r="D278" s="44"/>
      <c r="E278" s="44"/>
      <c r="F278" s="44" t="s">
        <v>167</v>
      </c>
      <c r="G278" s="48" t="s">
        <v>147</v>
      </c>
      <c r="H278" s="73"/>
      <c r="I278" s="73"/>
      <c r="J278" s="73">
        <f t="shared" si="80"/>
        <v>0</v>
      </c>
      <c r="K278" s="71"/>
      <c r="L278" s="73"/>
      <c r="M278" s="45"/>
      <c r="N278" s="73"/>
      <c r="O278" s="74">
        <f t="shared" si="81"/>
        <v>0</v>
      </c>
      <c r="P278" s="74">
        <f t="shared" si="76"/>
        <v>0</v>
      </c>
      <c r="Q278" s="36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</row>
    <row r="279" spans="1:154" x14ac:dyDescent="0.2">
      <c r="A279" s="43"/>
      <c r="B279" s="44"/>
      <c r="C279" s="44"/>
      <c r="D279" s="44"/>
      <c r="E279" s="44"/>
      <c r="F279" s="44" t="s">
        <v>148</v>
      </c>
      <c r="G279" s="48" t="s">
        <v>149</v>
      </c>
      <c r="H279" s="73"/>
      <c r="I279" s="73"/>
      <c r="J279" s="73">
        <f t="shared" si="80"/>
        <v>0</v>
      </c>
      <c r="K279" s="71"/>
      <c r="L279" s="73"/>
      <c r="M279" s="45"/>
      <c r="N279" s="73"/>
      <c r="O279" s="74">
        <f t="shared" si="81"/>
        <v>0</v>
      </c>
      <c r="P279" s="74">
        <f t="shared" si="76"/>
        <v>0</v>
      </c>
      <c r="Q279" s="36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</row>
    <row r="280" spans="1:154" x14ac:dyDescent="0.2">
      <c r="A280" s="43"/>
      <c r="B280" s="44"/>
      <c r="C280" s="44"/>
      <c r="D280" s="44"/>
      <c r="E280" s="44"/>
      <c r="F280" s="44" t="s">
        <v>46</v>
      </c>
      <c r="G280" s="48" t="s">
        <v>150</v>
      </c>
      <c r="H280" s="73"/>
      <c r="I280" s="73"/>
      <c r="J280" s="73">
        <f t="shared" si="80"/>
        <v>0</v>
      </c>
      <c r="K280" s="71"/>
      <c r="L280" s="73"/>
      <c r="M280" s="45"/>
      <c r="N280" s="73"/>
      <c r="O280" s="74">
        <f t="shared" si="81"/>
        <v>0</v>
      </c>
      <c r="P280" s="74">
        <f t="shared" si="76"/>
        <v>0</v>
      </c>
      <c r="Q280" s="36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</row>
    <row r="281" spans="1:154" x14ac:dyDescent="0.2">
      <c r="A281" s="43"/>
      <c r="B281" s="44"/>
      <c r="C281" s="44"/>
      <c r="D281" s="44"/>
      <c r="E281" s="44"/>
      <c r="F281" s="44"/>
      <c r="G281" s="48" t="s">
        <v>151</v>
      </c>
      <c r="H281" s="73"/>
      <c r="I281" s="73"/>
      <c r="J281" s="73">
        <f t="shared" si="80"/>
        <v>0</v>
      </c>
      <c r="K281" s="71"/>
      <c r="L281" s="73"/>
      <c r="M281" s="45"/>
      <c r="N281" s="73"/>
      <c r="O281" s="74">
        <f t="shared" si="81"/>
        <v>0</v>
      </c>
      <c r="P281" s="74">
        <f t="shared" si="76"/>
        <v>0</v>
      </c>
      <c r="Q281" s="36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</row>
    <row r="282" spans="1:154" x14ac:dyDescent="0.2">
      <c r="A282" s="43"/>
      <c r="B282" s="44"/>
      <c r="C282" s="44"/>
      <c r="D282" s="44"/>
      <c r="E282" s="44"/>
      <c r="F282" s="44"/>
      <c r="G282" s="48" t="s">
        <v>152</v>
      </c>
      <c r="H282" s="73"/>
      <c r="I282" s="73"/>
      <c r="J282" s="73">
        <f t="shared" si="80"/>
        <v>0</v>
      </c>
      <c r="K282" s="71"/>
      <c r="L282" s="73"/>
      <c r="M282" s="45"/>
      <c r="N282" s="73"/>
      <c r="O282" s="74">
        <f t="shared" si="81"/>
        <v>0</v>
      </c>
      <c r="P282" s="74">
        <f t="shared" si="76"/>
        <v>0</v>
      </c>
      <c r="Q282" s="36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</row>
    <row r="283" spans="1:154" x14ac:dyDescent="0.2">
      <c r="A283" s="43"/>
      <c r="B283" s="44"/>
      <c r="C283" s="44"/>
      <c r="D283" s="44"/>
      <c r="E283" s="44"/>
      <c r="F283" s="44">
        <v>12</v>
      </c>
      <c r="G283" s="48" t="s">
        <v>276</v>
      </c>
      <c r="H283" s="73">
        <v>189000</v>
      </c>
      <c r="I283" s="73">
        <v>189000</v>
      </c>
      <c r="J283" s="73">
        <f t="shared" si="80"/>
        <v>0</v>
      </c>
      <c r="K283" s="71">
        <f t="shared" si="79"/>
        <v>100</v>
      </c>
      <c r="L283" s="73">
        <v>189000</v>
      </c>
      <c r="M283" s="45">
        <v>169440</v>
      </c>
      <c r="N283" s="73">
        <v>19136</v>
      </c>
      <c r="O283" s="74">
        <f t="shared" si="81"/>
        <v>188576</v>
      </c>
      <c r="P283" s="74">
        <f t="shared" si="76"/>
        <v>424</v>
      </c>
      <c r="Q283" s="36">
        <f t="shared" si="77"/>
        <v>99.78</v>
      </c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</row>
    <row r="284" spans="1:154" x14ac:dyDescent="0.2">
      <c r="A284" s="43"/>
      <c r="B284" s="44"/>
      <c r="C284" s="44"/>
      <c r="D284" s="44"/>
      <c r="E284" s="44"/>
      <c r="F284" s="44">
        <v>13</v>
      </c>
      <c r="G284" s="48" t="s">
        <v>277</v>
      </c>
      <c r="H284" s="73">
        <v>1000</v>
      </c>
      <c r="I284" s="73">
        <v>1000</v>
      </c>
      <c r="J284" s="73">
        <f t="shared" si="80"/>
        <v>0</v>
      </c>
      <c r="K284" s="71">
        <f t="shared" si="79"/>
        <v>100</v>
      </c>
      <c r="L284" s="73">
        <v>1000</v>
      </c>
      <c r="M284" s="45">
        <v>667</v>
      </c>
      <c r="N284" s="73">
        <v>92</v>
      </c>
      <c r="O284" s="74">
        <f t="shared" si="81"/>
        <v>759</v>
      </c>
      <c r="P284" s="74">
        <f t="shared" si="76"/>
        <v>241</v>
      </c>
      <c r="Q284" s="36">
        <f t="shared" si="77"/>
        <v>75.900000000000006</v>
      </c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</row>
    <row r="285" spans="1:154" x14ac:dyDescent="0.2">
      <c r="A285" s="43"/>
      <c r="B285" s="44"/>
      <c r="C285" s="44"/>
      <c r="D285" s="44"/>
      <c r="E285" s="44"/>
      <c r="F285" s="44"/>
      <c r="G285" s="48" t="s">
        <v>155</v>
      </c>
      <c r="H285" s="73"/>
      <c r="I285" s="73"/>
      <c r="J285" s="73">
        <f t="shared" si="80"/>
        <v>0</v>
      </c>
      <c r="K285" s="71"/>
      <c r="L285" s="73"/>
      <c r="M285" s="45"/>
      <c r="N285" s="73"/>
      <c r="O285" s="74">
        <f t="shared" si="81"/>
        <v>0</v>
      </c>
      <c r="P285" s="74">
        <f t="shared" si="76"/>
        <v>0</v>
      </c>
      <c r="Q285" s="36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</row>
    <row r="286" spans="1:154" ht="17.45" customHeight="1" x14ac:dyDescent="0.2">
      <c r="A286" s="43"/>
      <c r="B286" s="44"/>
      <c r="C286" s="44"/>
      <c r="D286" s="44"/>
      <c r="E286" s="44"/>
      <c r="F286" s="44"/>
      <c r="G286" s="48" t="s">
        <v>156</v>
      </c>
      <c r="H286" s="73"/>
      <c r="I286" s="73"/>
      <c r="J286" s="73">
        <f t="shared" si="80"/>
        <v>0</v>
      </c>
      <c r="K286" s="71"/>
      <c r="L286" s="73"/>
      <c r="M286" s="45"/>
      <c r="N286" s="73"/>
      <c r="O286" s="74">
        <f t="shared" si="81"/>
        <v>0</v>
      </c>
      <c r="P286" s="74">
        <f t="shared" si="76"/>
        <v>0</v>
      </c>
      <c r="Q286" s="36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</row>
    <row r="287" spans="1:154" x14ac:dyDescent="0.2">
      <c r="A287" s="43"/>
      <c r="B287" s="44"/>
      <c r="C287" s="44"/>
      <c r="D287" s="44"/>
      <c r="E287" s="44"/>
      <c r="F287" s="44">
        <v>17</v>
      </c>
      <c r="G287" s="48" t="s">
        <v>278</v>
      </c>
      <c r="H287" s="73">
        <v>115000</v>
      </c>
      <c r="I287" s="73">
        <v>115000</v>
      </c>
      <c r="J287" s="73">
        <f t="shared" si="80"/>
        <v>0</v>
      </c>
      <c r="K287" s="71">
        <f t="shared" si="79"/>
        <v>100</v>
      </c>
      <c r="L287" s="73">
        <v>115000</v>
      </c>
      <c r="M287" s="45">
        <v>103215</v>
      </c>
      <c r="N287" s="73">
        <v>9676</v>
      </c>
      <c r="O287" s="74">
        <f t="shared" si="81"/>
        <v>112891</v>
      </c>
      <c r="P287" s="74">
        <f t="shared" si="76"/>
        <v>2109</v>
      </c>
      <c r="Q287" s="36">
        <f t="shared" si="77"/>
        <v>98.17</v>
      </c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</row>
    <row r="288" spans="1:154" x14ac:dyDescent="0.2">
      <c r="A288" s="43"/>
      <c r="B288" s="44"/>
      <c r="C288" s="44"/>
      <c r="D288" s="44"/>
      <c r="E288" s="44"/>
      <c r="F288" s="44" t="s">
        <v>113</v>
      </c>
      <c r="G288" s="48" t="s">
        <v>158</v>
      </c>
      <c r="H288" s="73"/>
      <c r="I288" s="73"/>
      <c r="J288" s="73">
        <f t="shared" si="80"/>
        <v>0</v>
      </c>
      <c r="K288" s="71" t="e">
        <f t="shared" si="79"/>
        <v>#DIV/0!</v>
      </c>
      <c r="L288" s="73"/>
      <c r="M288" s="45"/>
      <c r="N288" s="73"/>
      <c r="O288" s="74">
        <f t="shared" si="81"/>
        <v>0</v>
      </c>
      <c r="P288" s="74">
        <f t="shared" si="76"/>
        <v>0</v>
      </c>
      <c r="Q288" s="36" t="e">
        <f t="shared" si="77"/>
        <v>#DIV/0!</v>
      </c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</row>
    <row r="289" spans="1:154" x14ac:dyDescent="0.2">
      <c r="A289" s="33"/>
      <c r="B289" s="34"/>
      <c r="C289" s="34"/>
      <c r="D289" s="34"/>
      <c r="E289" s="34" t="s">
        <v>35</v>
      </c>
      <c r="F289" s="34"/>
      <c r="G289" s="47" t="s">
        <v>219</v>
      </c>
      <c r="H289" s="70">
        <f>H293+H295</f>
        <v>52800</v>
      </c>
      <c r="I289" s="70">
        <f>I293+I295</f>
        <v>52800</v>
      </c>
      <c r="J289" s="73">
        <f t="shared" si="80"/>
        <v>0</v>
      </c>
      <c r="K289" s="71"/>
      <c r="L289" s="70">
        <f>L293+L295</f>
        <v>52800</v>
      </c>
      <c r="M289" s="70">
        <f>M293+M295</f>
        <v>52800</v>
      </c>
      <c r="N289" s="70">
        <f>N293+N295</f>
        <v>0</v>
      </c>
      <c r="O289" s="72">
        <f>O293+O295</f>
        <v>52800</v>
      </c>
      <c r="P289" s="72">
        <f t="shared" si="76"/>
        <v>0</v>
      </c>
      <c r="Q289" s="36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</row>
    <row r="290" spans="1:154" x14ac:dyDescent="0.2">
      <c r="A290" s="43"/>
      <c r="B290" s="44"/>
      <c r="C290" s="44"/>
      <c r="D290" s="44"/>
      <c r="E290" s="44"/>
      <c r="F290" s="44"/>
      <c r="G290" s="48" t="s">
        <v>279</v>
      </c>
      <c r="H290" s="73"/>
      <c r="I290" s="73"/>
      <c r="J290" s="73">
        <f t="shared" si="80"/>
        <v>0</v>
      </c>
      <c r="K290" s="71"/>
      <c r="L290" s="73"/>
      <c r="M290" s="45"/>
      <c r="N290" s="73"/>
      <c r="O290" s="74">
        <f t="shared" ref="O290:O295" si="82">+M290+N290</f>
        <v>0</v>
      </c>
      <c r="P290" s="74">
        <f t="shared" si="76"/>
        <v>0</v>
      </c>
      <c r="Q290" s="36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</row>
    <row r="291" spans="1:154" x14ac:dyDescent="0.2">
      <c r="A291" s="43"/>
      <c r="B291" s="44"/>
      <c r="C291" s="44"/>
      <c r="D291" s="44"/>
      <c r="E291" s="44"/>
      <c r="F291" s="44"/>
      <c r="G291" s="48" t="s">
        <v>280</v>
      </c>
      <c r="H291" s="73"/>
      <c r="I291" s="73"/>
      <c r="J291" s="73">
        <f t="shared" si="80"/>
        <v>0</v>
      </c>
      <c r="K291" s="71"/>
      <c r="L291" s="73"/>
      <c r="M291" s="45"/>
      <c r="N291" s="73"/>
      <c r="O291" s="74">
        <f t="shared" si="82"/>
        <v>0</v>
      </c>
      <c r="P291" s="74">
        <f t="shared" si="76"/>
        <v>0</v>
      </c>
      <c r="Q291" s="36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</row>
    <row r="292" spans="1:154" x14ac:dyDescent="0.2">
      <c r="A292" s="43"/>
      <c r="B292" s="44"/>
      <c r="C292" s="44"/>
      <c r="D292" s="44"/>
      <c r="E292" s="44"/>
      <c r="F292" s="44"/>
      <c r="G292" s="48" t="s">
        <v>281</v>
      </c>
      <c r="H292" s="73"/>
      <c r="I292" s="73"/>
      <c r="J292" s="73">
        <f t="shared" si="80"/>
        <v>0</v>
      </c>
      <c r="K292" s="71"/>
      <c r="L292" s="73"/>
      <c r="M292" s="45"/>
      <c r="N292" s="73"/>
      <c r="O292" s="74">
        <f t="shared" si="82"/>
        <v>0</v>
      </c>
      <c r="P292" s="74">
        <f t="shared" si="76"/>
        <v>0</v>
      </c>
      <c r="Q292" s="36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</row>
    <row r="293" spans="1:154" ht="33" x14ac:dyDescent="0.2">
      <c r="A293" s="43"/>
      <c r="B293" s="44"/>
      <c r="C293" s="44"/>
      <c r="D293" s="44"/>
      <c r="E293" s="44"/>
      <c r="F293" s="44" t="s">
        <v>24</v>
      </c>
      <c r="G293" s="48" t="s">
        <v>282</v>
      </c>
      <c r="H293" s="73"/>
      <c r="I293" s="73"/>
      <c r="J293" s="73">
        <f t="shared" si="80"/>
        <v>0</v>
      </c>
      <c r="K293" s="71"/>
      <c r="L293" s="73"/>
      <c r="M293" s="45"/>
      <c r="N293" s="73"/>
      <c r="O293" s="74">
        <f t="shared" si="82"/>
        <v>0</v>
      </c>
      <c r="P293" s="74">
        <f t="shared" si="76"/>
        <v>0</v>
      </c>
      <c r="Q293" s="36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</row>
    <row r="294" spans="1:154" x14ac:dyDescent="0.2">
      <c r="A294" s="43"/>
      <c r="B294" s="44"/>
      <c r="C294" s="44"/>
      <c r="D294" s="44"/>
      <c r="E294" s="44"/>
      <c r="F294" s="44"/>
      <c r="G294" s="48" t="s">
        <v>283</v>
      </c>
      <c r="H294" s="73"/>
      <c r="I294" s="73"/>
      <c r="J294" s="73">
        <f t="shared" si="80"/>
        <v>0</v>
      </c>
      <c r="K294" s="71"/>
      <c r="L294" s="73"/>
      <c r="M294" s="45"/>
      <c r="N294" s="73"/>
      <c r="O294" s="74">
        <f t="shared" si="82"/>
        <v>0</v>
      </c>
      <c r="P294" s="74">
        <f t="shared" si="76"/>
        <v>0</v>
      </c>
      <c r="Q294" s="36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</row>
    <row r="295" spans="1:154" x14ac:dyDescent="0.2">
      <c r="A295" s="43"/>
      <c r="B295" s="44"/>
      <c r="C295" s="44"/>
      <c r="D295" s="44"/>
      <c r="E295" s="44"/>
      <c r="F295" s="85" t="s">
        <v>128</v>
      </c>
      <c r="G295" s="48" t="s">
        <v>160</v>
      </c>
      <c r="H295" s="73">
        <v>52800</v>
      </c>
      <c r="I295" s="73">
        <v>52800</v>
      </c>
      <c r="J295" s="73">
        <f t="shared" si="80"/>
        <v>0</v>
      </c>
      <c r="K295" s="71">
        <f t="shared" si="79"/>
        <v>100</v>
      </c>
      <c r="L295" s="73">
        <v>52800</v>
      </c>
      <c r="M295" s="45">
        <v>52800</v>
      </c>
      <c r="N295" s="73">
        <v>0</v>
      </c>
      <c r="O295" s="74">
        <f t="shared" si="82"/>
        <v>52800</v>
      </c>
      <c r="P295" s="74">
        <f t="shared" si="76"/>
        <v>0</v>
      </c>
      <c r="Q295" s="36">
        <f t="shared" si="77"/>
        <v>100</v>
      </c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</row>
    <row r="296" spans="1:154" s="42" customFormat="1" x14ac:dyDescent="0.25">
      <c r="A296" s="33"/>
      <c r="B296" s="34"/>
      <c r="C296" s="34"/>
      <c r="D296" s="34"/>
      <c r="E296" s="34" t="s">
        <v>55</v>
      </c>
      <c r="F296" s="34"/>
      <c r="G296" s="47" t="s">
        <v>161</v>
      </c>
      <c r="H296" s="70">
        <f>SUM(H297+H298+H299+H300+H301+H302)</f>
        <v>91000</v>
      </c>
      <c r="I296" s="70">
        <f>SUM(I297+I298+I299+I300+I301+I302)</f>
        <v>91000</v>
      </c>
      <c r="J296" s="73">
        <f t="shared" si="80"/>
        <v>0</v>
      </c>
      <c r="K296" s="71">
        <f t="shared" si="79"/>
        <v>100</v>
      </c>
      <c r="L296" s="70">
        <f>SUM(L297+L298+L299+L300+L301+L302)</f>
        <v>91000</v>
      </c>
      <c r="M296" s="70">
        <f>SUM(M297+M298+M299+M300+M301+M302)</f>
        <v>81636</v>
      </c>
      <c r="N296" s="70">
        <f>SUM(N297+N298+N299+N300+N301+N302)</f>
        <v>8231</v>
      </c>
      <c r="O296" s="72">
        <f>SUM(O297+O298+O299+O300+O301+O302)</f>
        <v>89867</v>
      </c>
      <c r="P296" s="72">
        <f t="shared" si="76"/>
        <v>1133</v>
      </c>
      <c r="Q296" s="36">
        <f t="shared" si="77"/>
        <v>98.75</v>
      </c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</row>
    <row r="297" spans="1:154" x14ac:dyDescent="0.2">
      <c r="A297" s="43"/>
      <c r="B297" s="44"/>
      <c r="C297" s="44"/>
      <c r="D297" s="44"/>
      <c r="E297" s="44"/>
      <c r="F297" s="44" t="s">
        <v>37</v>
      </c>
      <c r="G297" s="48" t="s">
        <v>162</v>
      </c>
      <c r="H297" s="73"/>
      <c r="I297" s="73"/>
      <c r="J297" s="73">
        <f t="shared" si="80"/>
        <v>0</v>
      </c>
      <c r="K297" s="71" t="e">
        <f t="shared" si="79"/>
        <v>#DIV/0!</v>
      </c>
      <c r="L297" s="73"/>
      <c r="M297" s="45"/>
      <c r="N297" s="73"/>
      <c r="O297" s="74">
        <f t="shared" ref="O297:O302" si="83">+M297+N297</f>
        <v>0</v>
      </c>
      <c r="P297" s="74">
        <f t="shared" si="76"/>
        <v>0</v>
      </c>
      <c r="Q297" s="36" t="e">
        <f t="shared" si="77"/>
        <v>#DIV/0!</v>
      </c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</row>
    <row r="298" spans="1:154" x14ac:dyDescent="0.2">
      <c r="A298" s="43"/>
      <c r="B298" s="44"/>
      <c r="C298" s="44"/>
      <c r="D298" s="44"/>
      <c r="E298" s="44"/>
      <c r="F298" s="44" t="s">
        <v>35</v>
      </c>
      <c r="G298" s="48" t="s">
        <v>163</v>
      </c>
      <c r="H298" s="73"/>
      <c r="I298" s="73"/>
      <c r="J298" s="73">
        <f t="shared" si="80"/>
        <v>0</v>
      </c>
      <c r="K298" s="71" t="e">
        <f t="shared" si="79"/>
        <v>#DIV/0!</v>
      </c>
      <c r="L298" s="73"/>
      <c r="M298" s="45"/>
      <c r="N298" s="73"/>
      <c r="O298" s="74">
        <f t="shared" si="83"/>
        <v>0</v>
      </c>
      <c r="P298" s="74">
        <f t="shared" si="76"/>
        <v>0</v>
      </c>
      <c r="Q298" s="36" t="e">
        <f t="shared" si="77"/>
        <v>#DIV/0!</v>
      </c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</row>
    <row r="299" spans="1:154" x14ac:dyDescent="0.2">
      <c r="A299" s="43"/>
      <c r="B299" s="44"/>
      <c r="C299" s="44"/>
      <c r="D299" s="44"/>
      <c r="E299" s="44"/>
      <c r="F299" s="44" t="s">
        <v>55</v>
      </c>
      <c r="G299" s="48" t="s">
        <v>164</v>
      </c>
      <c r="H299" s="73"/>
      <c r="I299" s="73"/>
      <c r="J299" s="73">
        <f t="shared" si="80"/>
        <v>0</v>
      </c>
      <c r="K299" s="71" t="e">
        <f t="shared" si="79"/>
        <v>#DIV/0!</v>
      </c>
      <c r="L299" s="73"/>
      <c r="M299" s="45"/>
      <c r="N299" s="73"/>
      <c r="O299" s="74">
        <f t="shared" si="83"/>
        <v>0</v>
      </c>
      <c r="P299" s="74">
        <f t="shared" si="76"/>
        <v>0</v>
      </c>
      <c r="Q299" s="36" t="e">
        <f t="shared" si="77"/>
        <v>#DIV/0!</v>
      </c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</row>
    <row r="300" spans="1:154" ht="33" x14ac:dyDescent="0.2">
      <c r="A300" s="43"/>
      <c r="B300" s="44"/>
      <c r="C300" s="44"/>
      <c r="D300" s="44"/>
      <c r="E300" s="44"/>
      <c r="F300" s="44" t="s">
        <v>24</v>
      </c>
      <c r="G300" s="48" t="s">
        <v>165</v>
      </c>
      <c r="H300" s="73"/>
      <c r="I300" s="73"/>
      <c r="J300" s="73">
        <f t="shared" si="80"/>
        <v>0</v>
      </c>
      <c r="K300" s="71" t="e">
        <f t="shared" si="79"/>
        <v>#DIV/0!</v>
      </c>
      <c r="L300" s="73"/>
      <c r="M300" s="45"/>
      <c r="N300" s="73"/>
      <c r="O300" s="74">
        <f t="shared" si="83"/>
        <v>0</v>
      </c>
      <c r="P300" s="74">
        <f t="shared" si="76"/>
        <v>0</v>
      </c>
      <c r="Q300" s="36" t="e">
        <f t="shared" si="77"/>
        <v>#DIV/0!</v>
      </c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</row>
    <row r="301" spans="1:154" x14ac:dyDescent="0.2">
      <c r="A301" s="43"/>
      <c r="B301" s="44"/>
      <c r="C301" s="44"/>
      <c r="D301" s="44"/>
      <c r="E301" s="44"/>
      <c r="F301" s="44" t="s">
        <v>39</v>
      </c>
      <c r="G301" s="48" t="s">
        <v>166</v>
      </c>
      <c r="H301" s="73"/>
      <c r="I301" s="73"/>
      <c r="J301" s="73">
        <f t="shared" si="80"/>
        <v>0</v>
      </c>
      <c r="K301" s="71" t="e">
        <f t="shared" si="79"/>
        <v>#DIV/0!</v>
      </c>
      <c r="L301" s="73"/>
      <c r="M301" s="45"/>
      <c r="N301" s="73"/>
      <c r="O301" s="74">
        <f t="shared" si="83"/>
        <v>0</v>
      </c>
      <c r="P301" s="74">
        <f t="shared" si="76"/>
        <v>0</v>
      </c>
      <c r="Q301" s="36" t="e">
        <f t="shared" si="77"/>
        <v>#DIV/0!</v>
      </c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</row>
    <row r="302" spans="1:154" x14ac:dyDescent="0.2">
      <c r="A302" s="43"/>
      <c r="B302" s="44"/>
      <c r="C302" s="44"/>
      <c r="D302" s="44"/>
      <c r="E302" s="44"/>
      <c r="F302" s="44" t="s">
        <v>167</v>
      </c>
      <c r="G302" s="48" t="s">
        <v>168</v>
      </c>
      <c r="H302" s="73">
        <v>91000</v>
      </c>
      <c r="I302" s="73">
        <v>91000</v>
      </c>
      <c r="J302" s="73">
        <f t="shared" si="80"/>
        <v>0</v>
      </c>
      <c r="K302" s="71">
        <f t="shared" si="79"/>
        <v>100</v>
      </c>
      <c r="L302" s="73">
        <v>91000</v>
      </c>
      <c r="M302" s="45">
        <v>81636</v>
      </c>
      <c r="N302" s="73">
        <v>8231</v>
      </c>
      <c r="O302" s="74">
        <f t="shared" si="83"/>
        <v>89867</v>
      </c>
      <c r="P302" s="74">
        <f t="shared" si="76"/>
        <v>1133</v>
      </c>
      <c r="Q302" s="36">
        <f t="shared" si="77"/>
        <v>98.75</v>
      </c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</row>
    <row r="303" spans="1:154" s="42" customFormat="1" x14ac:dyDescent="0.25">
      <c r="A303" s="33"/>
      <c r="B303" s="34"/>
      <c r="C303" s="34"/>
      <c r="D303" s="34" t="s">
        <v>112</v>
      </c>
      <c r="E303" s="34"/>
      <c r="F303" s="34"/>
      <c r="G303" s="69" t="s">
        <v>87</v>
      </c>
      <c r="H303" s="70">
        <f>H304+H315+H316+H320+H323+H324+H325+H326+H327+H328+H330+H331</f>
        <v>371000</v>
      </c>
      <c r="I303" s="70">
        <f>I304+I315+I316+I320+I323+I324+I325+I326+I327+I328+I330+I331</f>
        <v>371000</v>
      </c>
      <c r="J303" s="73">
        <f t="shared" si="80"/>
        <v>0</v>
      </c>
      <c r="K303" s="71">
        <f t="shared" si="79"/>
        <v>100</v>
      </c>
      <c r="L303" s="70">
        <f>L304+L315+L316+L320+L323+L324+L325+L326+L327+L328+L330+L331</f>
        <v>371000</v>
      </c>
      <c r="M303" s="70">
        <f>M304+M315+M316+M320+M323+M324+M325+M326+M327+M328+M330+M331</f>
        <v>304290.3</v>
      </c>
      <c r="N303" s="70">
        <f>N304+N315+N316+N320+N323+N324+N325+N326+N327+N328+N330+N331</f>
        <v>38987</v>
      </c>
      <c r="O303" s="72">
        <f>O304+O315+O316+O320+O323+O324+O325+O326+O327+O328+O330+O331</f>
        <v>343277.30000000005</v>
      </c>
      <c r="P303" s="72">
        <f>L303-O303</f>
        <v>27722.699999999953</v>
      </c>
      <c r="Q303" s="36">
        <f t="shared" si="77"/>
        <v>92.53</v>
      </c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  <c r="EE303" s="41"/>
      <c r="EF303" s="41"/>
      <c r="EG303" s="41"/>
      <c r="EH303" s="41"/>
      <c r="EI303" s="41"/>
      <c r="EJ303" s="41"/>
      <c r="EK303" s="41"/>
      <c r="EL303" s="41"/>
      <c r="EM303" s="41"/>
      <c r="EN303" s="41"/>
      <c r="EO303" s="41"/>
      <c r="EP303" s="41"/>
      <c r="EQ303" s="41"/>
      <c r="ER303" s="41"/>
      <c r="ES303" s="41"/>
      <c r="ET303" s="41"/>
      <c r="EU303" s="41"/>
      <c r="EV303" s="41"/>
      <c r="EW303" s="41"/>
      <c r="EX303" s="41"/>
    </row>
    <row r="304" spans="1:154" s="42" customFormat="1" x14ac:dyDescent="0.25">
      <c r="A304" s="33"/>
      <c r="B304" s="34"/>
      <c r="C304" s="34"/>
      <c r="D304" s="34"/>
      <c r="E304" s="34" t="s">
        <v>37</v>
      </c>
      <c r="F304" s="34"/>
      <c r="G304" s="47" t="s">
        <v>228</v>
      </c>
      <c r="H304" s="70">
        <f>SUM(H305:H314)</f>
        <v>291000</v>
      </c>
      <c r="I304" s="70">
        <f>SUM(I305:I314)</f>
        <v>291000</v>
      </c>
      <c r="J304" s="70">
        <f>SUM(J305:J314)</f>
        <v>0</v>
      </c>
      <c r="K304" s="71">
        <f t="shared" si="79"/>
        <v>100</v>
      </c>
      <c r="L304" s="70">
        <f>SUM(L305:L314)</f>
        <v>291000</v>
      </c>
      <c r="M304" s="70">
        <f>SUM(M305:M314)</f>
        <v>241269.59999999998</v>
      </c>
      <c r="N304" s="70">
        <f>SUM(N305:N314)</f>
        <v>30056.989999999998</v>
      </c>
      <c r="O304" s="72">
        <f>SUM(O305:O314)</f>
        <v>271326.59000000003</v>
      </c>
      <c r="P304" s="72">
        <f t="shared" si="76"/>
        <v>19673.409999999974</v>
      </c>
      <c r="Q304" s="36">
        <f t="shared" si="77"/>
        <v>93.24</v>
      </c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  <c r="EE304" s="41"/>
      <c r="EF304" s="41"/>
      <c r="EG304" s="41"/>
      <c r="EH304" s="41"/>
      <c r="EI304" s="41"/>
      <c r="EJ304" s="41"/>
      <c r="EK304" s="41"/>
      <c r="EL304" s="41"/>
      <c r="EM304" s="41"/>
      <c r="EN304" s="41"/>
      <c r="EO304" s="41"/>
      <c r="EP304" s="41"/>
      <c r="EQ304" s="41"/>
      <c r="ER304" s="41"/>
      <c r="ES304" s="41"/>
      <c r="ET304" s="41"/>
      <c r="EU304" s="41"/>
      <c r="EV304" s="41"/>
      <c r="EW304" s="41"/>
      <c r="EX304" s="41"/>
    </row>
    <row r="305" spans="1:154" x14ac:dyDescent="0.2">
      <c r="A305" s="43"/>
      <c r="B305" s="44"/>
      <c r="C305" s="44"/>
      <c r="D305" s="44"/>
      <c r="E305" s="44"/>
      <c r="F305" s="44" t="s">
        <v>37</v>
      </c>
      <c r="G305" s="48" t="s">
        <v>284</v>
      </c>
      <c r="H305" s="73">
        <v>17000</v>
      </c>
      <c r="I305" s="73">
        <v>17000</v>
      </c>
      <c r="J305" s="73">
        <f t="shared" ref="J305:J340" si="84">H305-I305</f>
        <v>0</v>
      </c>
      <c r="K305" s="71">
        <f t="shared" si="79"/>
        <v>100</v>
      </c>
      <c r="L305" s="73">
        <v>17000</v>
      </c>
      <c r="M305" s="45">
        <v>16999.2</v>
      </c>
      <c r="N305" s="73">
        <v>0</v>
      </c>
      <c r="O305" s="74">
        <f>M305+N305</f>
        <v>16999.2</v>
      </c>
      <c r="P305" s="74">
        <f t="shared" si="76"/>
        <v>0.7999999999992724</v>
      </c>
      <c r="Q305" s="36">
        <f t="shared" si="77"/>
        <v>100</v>
      </c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</row>
    <row r="306" spans="1:154" x14ac:dyDescent="0.2">
      <c r="A306" s="43"/>
      <c r="B306" s="44"/>
      <c r="C306" s="44"/>
      <c r="D306" s="44"/>
      <c r="E306" s="44"/>
      <c r="F306" s="44" t="s">
        <v>35</v>
      </c>
      <c r="G306" s="48" t="s">
        <v>285</v>
      </c>
      <c r="H306" s="73">
        <v>0</v>
      </c>
      <c r="I306" s="73">
        <v>0</v>
      </c>
      <c r="J306" s="73">
        <f t="shared" si="84"/>
        <v>0</v>
      </c>
      <c r="K306" s="71"/>
      <c r="L306" s="73">
        <v>0</v>
      </c>
      <c r="M306" s="45">
        <v>0</v>
      </c>
      <c r="N306" s="73">
        <v>0</v>
      </c>
      <c r="O306" s="74">
        <f t="shared" ref="O306:O315" si="85">M306+N306</f>
        <v>0</v>
      </c>
      <c r="P306" s="74">
        <f t="shared" si="76"/>
        <v>0</v>
      </c>
      <c r="Q306" s="36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</row>
    <row r="307" spans="1:154" x14ac:dyDescent="0.2">
      <c r="A307" s="43"/>
      <c r="B307" s="44"/>
      <c r="C307" s="44"/>
      <c r="D307" s="44"/>
      <c r="E307" s="44"/>
      <c r="F307" s="44" t="s">
        <v>55</v>
      </c>
      <c r="G307" s="48" t="s">
        <v>286</v>
      </c>
      <c r="H307" s="73">
        <v>115000</v>
      </c>
      <c r="I307" s="73">
        <v>115000</v>
      </c>
      <c r="J307" s="73">
        <f t="shared" si="84"/>
        <v>0</v>
      </c>
      <c r="K307" s="71">
        <f t="shared" si="79"/>
        <v>100</v>
      </c>
      <c r="L307" s="73">
        <v>115000</v>
      </c>
      <c r="M307" s="45">
        <v>85232</v>
      </c>
      <c r="N307" s="73">
        <v>13075</v>
      </c>
      <c r="O307" s="74">
        <f t="shared" si="85"/>
        <v>98307</v>
      </c>
      <c r="P307" s="74">
        <f t="shared" si="76"/>
        <v>16693</v>
      </c>
      <c r="Q307" s="36">
        <f t="shared" si="77"/>
        <v>85.48</v>
      </c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</row>
    <row r="308" spans="1:154" x14ac:dyDescent="0.2">
      <c r="A308" s="43"/>
      <c r="B308" s="44"/>
      <c r="C308" s="44"/>
      <c r="D308" s="44"/>
      <c r="E308" s="44"/>
      <c r="F308" s="44" t="s">
        <v>24</v>
      </c>
      <c r="G308" s="48" t="s">
        <v>230</v>
      </c>
      <c r="H308" s="73">
        <v>10000</v>
      </c>
      <c r="I308" s="73">
        <v>10000</v>
      </c>
      <c r="J308" s="73">
        <f t="shared" si="84"/>
        <v>0</v>
      </c>
      <c r="K308" s="71">
        <f t="shared" si="79"/>
        <v>100</v>
      </c>
      <c r="L308" s="73">
        <v>10000</v>
      </c>
      <c r="M308" s="45">
        <v>7275</v>
      </c>
      <c r="N308" s="73">
        <v>701</v>
      </c>
      <c r="O308" s="74">
        <f t="shared" si="85"/>
        <v>7976</v>
      </c>
      <c r="P308" s="74">
        <f t="shared" si="76"/>
        <v>2024</v>
      </c>
      <c r="Q308" s="36">
        <f t="shared" si="77"/>
        <v>79.760000000000005</v>
      </c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</row>
    <row r="309" spans="1:154" x14ac:dyDescent="0.2">
      <c r="A309" s="43"/>
      <c r="B309" s="44"/>
      <c r="C309" s="44"/>
      <c r="D309" s="44"/>
      <c r="E309" s="44"/>
      <c r="F309" s="44" t="s">
        <v>143</v>
      </c>
      <c r="G309" s="48" t="s">
        <v>287</v>
      </c>
      <c r="H309" s="73">
        <v>4000</v>
      </c>
      <c r="I309" s="73">
        <v>4000</v>
      </c>
      <c r="J309" s="73">
        <f t="shared" si="84"/>
        <v>0</v>
      </c>
      <c r="K309" s="71">
        <f t="shared" si="79"/>
        <v>100</v>
      </c>
      <c r="L309" s="73">
        <v>4000</v>
      </c>
      <c r="M309" s="45">
        <v>4000.4</v>
      </c>
      <c r="N309" s="73">
        <v>0</v>
      </c>
      <c r="O309" s="74">
        <f t="shared" si="85"/>
        <v>4000.4</v>
      </c>
      <c r="P309" s="74">
        <f t="shared" si="76"/>
        <v>-0.40000000000009095</v>
      </c>
      <c r="Q309" s="36">
        <f t="shared" si="77"/>
        <v>100.01</v>
      </c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</row>
    <row r="310" spans="1:154" x14ac:dyDescent="0.2">
      <c r="A310" s="43"/>
      <c r="B310" s="44"/>
      <c r="C310" s="44"/>
      <c r="D310" s="44"/>
      <c r="E310" s="44"/>
      <c r="F310" s="44" t="s">
        <v>39</v>
      </c>
      <c r="G310" s="48" t="s">
        <v>288</v>
      </c>
      <c r="H310" s="73"/>
      <c r="I310" s="73"/>
      <c r="J310" s="73">
        <f t="shared" si="84"/>
        <v>0</v>
      </c>
      <c r="K310" s="71" t="e">
        <f t="shared" si="79"/>
        <v>#DIV/0!</v>
      </c>
      <c r="L310" s="73"/>
      <c r="M310" s="45"/>
      <c r="N310" s="73"/>
      <c r="O310" s="74">
        <f t="shared" si="85"/>
        <v>0</v>
      </c>
      <c r="P310" s="74">
        <f t="shared" si="76"/>
        <v>0</v>
      </c>
      <c r="Q310" s="36" t="e">
        <f t="shared" si="77"/>
        <v>#DIV/0!</v>
      </c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</row>
    <row r="311" spans="1:154" x14ac:dyDescent="0.2">
      <c r="A311" s="43"/>
      <c r="B311" s="44"/>
      <c r="C311" s="44"/>
      <c r="D311" s="44"/>
      <c r="E311" s="44"/>
      <c r="F311" s="44"/>
      <c r="G311" s="48" t="s">
        <v>233</v>
      </c>
      <c r="H311" s="73"/>
      <c r="I311" s="73"/>
      <c r="J311" s="73">
        <f t="shared" si="84"/>
        <v>0</v>
      </c>
      <c r="K311" s="71"/>
      <c r="L311" s="73"/>
      <c r="M311" s="45"/>
      <c r="N311" s="73"/>
      <c r="O311" s="74">
        <f t="shared" si="85"/>
        <v>0</v>
      </c>
      <c r="P311" s="74">
        <f t="shared" si="76"/>
        <v>0</v>
      </c>
      <c r="Q311" s="36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</row>
    <row r="312" spans="1:154" x14ac:dyDescent="0.2">
      <c r="A312" s="43"/>
      <c r="B312" s="44"/>
      <c r="C312" s="44"/>
      <c r="D312" s="44"/>
      <c r="E312" s="44"/>
      <c r="F312" s="44" t="s">
        <v>148</v>
      </c>
      <c r="G312" s="48" t="s">
        <v>289</v>
      </c>
      <c r="H312" s="73">
        <v>15000</v>
      </c>
      <c r="I312" s="73">
        <v>15000</v>
      </c>
      <c r="J312" s="73">
        <f t="shared" si="84"/>
        <v>0</v>
      </c>
      <c r="K312" s="71">
        <f t="shared" si="79"/>
        <v>100</v>
      </c>
      <c r="L312" s="73">
        <v>15000</v>
      </c>
      <c r="M312" s="45">
        <v>13451</v>
      </c>
      <c r="N312" s="73">
        <v>1237.8</v>
      </c>
      <c r="O312" s="74">
        <f t="shared" si="85"/>
        <v>14688.8</v>
      </c>
      <c r="P312" s="74">
        <f t="shared" ref="P312:P375" si="86">L312-O312</f>
        <v>311.20000000000073</v>
      </c>
      <c r="Q312" s="36">
        <f t="shared" ref="Q312:Q377" si="87">ROUND(O312/L312*100,2)</f>
        <v>97.93</v>
      </c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</row>
    <row r="313" spans="1:154" x14ac:dyDescent="0.2">
      <c r="A313" s="43"/>
      <c r="B313" s="44"/>
      <c r="C313" s="44"/>
      <c r="D313" s="44"/>
      <c r="E313" s="44"/>
      <c r="F313" s="44" t="s">
        <v>46</v>
      </c>
      <c r="G313" s="48" t="s">
        <v>235</v>
      </c>
      <c r="H313" s="73">
        <v>120000</v>
      </c>
      <c r="I313" s="73">
        <v>120000</v>
      </c>
      <c r="J313" s="73">
        <f t="shared" si="84"/>
        <v>0</v>
      </c>
      <c r="K313" s="71">
        <f t="shared" si="79"/>
        <v>100</v>
      </c>
      <c r="L313" s="73">
        <v>120000</v>
      </c>
      <c r="M313" s="45">
        <v>108082</v>
      </c>
      <c r="N313" s="73">
        <v>11458.36</v>
      </c>
      <c r="O313" s="74">
        <f t="shared" si="85"/>
        <v>119540.36</v>
      </c>
      <c r="P313" s="74">
        <f t="shared" si="86"/>
        <v>459.63999999999942</v>
      </c>
      <c r="Q313" s="36">
        <f t="shared" si="87"/>
        <v>99.62</v>
      </c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</row>
    <row r="314" spans="1:154" x14ac:dyDescent="0.2">
      <c r="A314" s="43"/>
      <c r="B314" s="44"/>
      <c r="C314" s="44"/>
      <c r="D314" s="44"/>
      <c r="E314" s="44"/>
      <c r="F314" s="44" t="s">
        <v>113</v>
      </c>
      <c r="G314" s="48" t="s">
        <v>236</v>
      </c>
      <c r="H314" s="73">
        <v>10000</v>
      </c>
      <c r="I314" s="73">
        <v>10000</v>
      </c>
      <c r="J314" s="73">
        <f t="shared" si="84"/>
        <v>0</v>
      </c>
      <c r="K314" s="71">
        <f t="shared" si="79"/>
        <v>100</v>
      </c>
      <c r="L314" s="73">
        <v>10000</v>
      </c>
      <c r="M314" s="45">
        <v>6230</v>
      </c>
      <c r="N314" s="73">
        <v>3584.83</v>
      </c>
      <c r="O314" s="74">
        <f t="shared" si="85"/>
        <v>9814.83</v>
      </c>
      <c r="P314" s="74">
        <f t="shared" si="86"/>
        <v>185.17000000000007</v>
      </c>
      <c r="Q314" s="36">
        <f t="shared" si="87"/>
        <v>98.15</v>
      </c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</row>
    <row r="315" spans="1:154" x14ac:dyDescent="0.2">
      <c r="A315" s="43"/>
      <c r="B315" s="44"/>
      <c r="C315" s="44"/>
      <c r="D315" s="44"/>
      <c r="E315" s="44" t="s">
        <v>35</v>
      </c>
      <c r="F315" s="44"/>
      <c r="G315" s="48" t="s">
        <v>237</v>
      </c>
      <c r="H315" s="73"/>
      <c r="I315" s="73"/>
      <c r="J315" s="73">
        <f t="shared" si="84"/>
        <v>0</v>
      </c>
      <c r="K315" s="71"/>
      <c r="L315" s="73"/>
      <c r="M315" s="45"/>
      <c r="N315" s="73"/>
      <c r="O315" s="74">
        <f t="shared" si="85"/>
        <v>0</v>
      </c>
      <c r="P315" s="74">
        <f t="shared" si="86"/>
        <v>0</v>
      </c>
      <c r="Q315" s="36" t="e">
        <f t="shared" si="87"/>
        <v>#DIV/0!</v>
      </c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</row>
    <row r="316" spans="1:154" s="42" customFormat="1" x14ac:dyDescent="0.25">
      <c r="A316" s="33"/>
      <c r="B316" s="34"/>
      <c r="C316" s="34"/>
      <c r="D316" s="34"/>
      <c r="E316" s="34" t="s">
        <v>143</v>
      </c>
      <c r="F316" s="34"/>
      <c r="G316" s="47" t="s">
        <v>238</v>
      </c>
      <c r="H316" s="70">
        <f>H317+H318+H319</f>
        <v>5000</v>
      </c>
      <c r="I316" s="70">
        <f>I317+I318+I319</f>
        <v>5000</v>
      </c>
      <c r="J316" s="73">
        <f t="shared" si="84"/>
        <v>0</v>
      </c>
      <c r="K316" s="71">
        <f t="shared" si="79"/>
        <v>100</v>
      </c>
      <c r="L316" s="70">
        <f>L317+L318+L319</f>
        <v>5000</v>
      </c>
      <c r="M316" s="58">
        <v>0</v>
      </c>
      <c r="N316" s="70">
        <f>N317+N318+N319</f>
        <v>0</v>
      </c>
      <c r="O316" s="72">
        <f>O317+O318+O319</f>
        <v>0</v>
      </c>
      <c r="P316" s="72">
        <f t="shared" si="86"/>
        <v>5000</v>
      </c>
      <c r="Q316" s="36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  <c r="ED316" s="41"/>
      <c r="EE316" s="41"/>
      <c r="EF316" s="41"/>
      <c r="EG316" s="41"/>
      <c r="EH316" s="41"/>
      <c r="EI316" s="41"/>
      <c r="EJ316" s="41"/>
      <c r="EK316" s="41"/>
      <c r="EL316" s="41"/>
      <c r="EM316" s="41"/>
      <c r="EN316" s="41"/>
      <c r="EO316" s="41"/>
      <c r="EP316" s="41"/>
      <c r="EQ316" s="41"/>
      <c r="ER316" s="41"/>
      <c r="ES316" s="41"/>
      <c r="ET316" s="41"/>
      <c r="EU316" s="41"/>
      <c r="EV316" s="41"/>
      <c r="EW316" s="41"/>
      <c r="EX316" s="41"/>
    </row>
    <row r="317" spans="1:154" x14ac:dyDescent="0.2">
      <c r="A317" s="43"/>
      <c r="B317" s="44"/>
      <c r="C317" s="44"/>
      <c r="D317" s="44"/>
      <c r="E317" s="44"/>
      <c r="F317" s="44"/>
      <c r="G317" s="48" t="s">
        <v>178</v>
      </c>
      <c r="H317" s="73"/>
      <c r="I317" s="73"/>
      <c r="J317" s="73">
        <f t="shared" si="84"/>
        <v>0</v>
      </c>
      <c r="K317" s="71"/>
      <c r="L317" s="73"/>
      <c r="M317" s="45"/>
      <c r="N317" s="73"/>
      <c r="O317" s="74">
        <f>+M317+N317</f>
        <v>0</v>
      </c>
      <c r="P317" s="74">
        <f t="shared" si="86"/>
        <v>0</v>
      </c>
      <c r="Q317" s="36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</row>
    <row r="318" spans="1:154" x14ac:dyDescent="0.2">
      <c r="A318" s="43"/>
      <c r="B318" s="44"/>
      <c r="C318" s="44"/>
      <c r="D318" s="44"/>
      <c r="E318" s="44"/>
      <c r="F318" s="44"/>
      <c r="G318" s="48" t="s">
        <v>179</v>
      </c>
      <c r="H318" s="73"/>
      <c r="I318" s="73"/>
      <c r="J318" s="73">
        <f t="shared" si="84"/>
        <v>0</v>
      </c>
      <c r="K318" s="71"/>
      <c r="L318" s="73"/>
      <c r="M318" s="45"/>
      <c r="N318" s="73"/>
      <c r="O318" s="74">
        <f>+M318+N318</f>
        <v>0</v>
      </c>
      <c r="P318" s="74">
        <f t="shared" si="86"/>
        <v>0</v>
      </c>
      <c r="Q318" s="36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</row>
    <row r="319" spans="1:154" x14ac:dyDescent="0.2">
      <c r="A319" s="43"/>
      <c r="B319" s="44"/>
      <c r="C319" s="44"/>
      <c r="D319" s="44"/>
      <c r="E319" s="44"/>
      <c r="F319" s="44" t="s">
        <v>113</v>
      </c>
      <c r="G319" s="48" t="s">
        <v>290</v>
      </c>
      <c r="H319" s="73">
        <v>5000</v>
      </c>
      <c r="I319" s="73">
        <v>5000</v>
      </c>
      <c r="J319" s="73">
        <f t="shared" si="84"/>
        <v>0</v>
      </c>
      <c r="K319" s="71">
        <f t="shared" si="79"/>
        <v>100</v>
      </c>
      <c r="L319" s="73">
        <v>5000</v>
      </c>
      <c r="M319" s="45">
        <v>0</v>
      </c>
      <c r="N319" s="73">
        <v>0</v>
      </c>
      <c r="O319" s="74">
        <f>+M319+N319</f>
        <v>0</v>
      </c>
      <c r="P319" s="74">
        <f t="shared" si="86"/>
        <v>5000</v>
      </c>
      <c r="Q319" s="36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</row>
    <row r="320" spans="1:154" s="42" customFormat="1" x14ac:dyDescent="0.25">
      <c r="A320" s="33"/>
      <c r="B320" s="34"/>
      <c r="C320" s="34"/>
      <c r="D320" s="34"/>
      <c r="E320" s="34" t="s">
        <v>39</v>
      </c>
      <c r="F320" s="34"/>
      <c r="G320" s="47" t="s">
        <v>291</v>
      </c>
      <c r="H320" s="70">
        <f>H321+H322</f>
        <v>12000</v>
      </c>
      <c r="I320" s="70">
        <f>I321+I322</f>
        <v>12000</v>
      </c>
      <c r="J320" s="73">
        <f t="shared" si="84"/>
        <v>0</v>
      </c>
      <c r="K320" s="71">
        <f t="shared" ref="K320:K382" si="88">ROUND(I320/H320*100,2)</f>
        <v>100</v>
      </c>
      <c r="L320" s="70">
        <f>L321+L322</f>
        <v>12000</v>
      </c>
      <c r="M320" s="70">
        <f>M321+M322</f>
        <v>9390</v>
      </c>
      <c r="N320" s="70">
        <f>N321+N322</f>
        <v>1756.12</v>
      </c>
      <c r="O320" s="72">
        <f>O321+O322</f>
        <v>11146.119999999999</v>
      </c>
      <c r="P320" s="72">
        <f t="shared" si="86"/>
        <v>853.88000000000102</v>
      </c>
      <c r="Q320" s="36">
        <f t="shared" si="87"/>
        <v>92.88</v>
      </c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</row>
    <row r="321" spans="1:154" x14ac:dyDescent="0.2">
      <c r="A321" s="43"/>
      <c r="B321" s="44"/>
      <c r="C321" s="44"/>
      <c r="D321" s="44"/>
      <c r="E321" s="44"/>
      <c r="F321" s="44" t="s">
        <v>37</v>
      </c>
      <c r="G321" s="48" t="s">
        <v>292</v>
      </c>
      <c r="H321" s="73">
        <v>12000</v>
      </c>
      <c r="I321" s="73">
        <v>12000</v>
      </c>
      <c r="J321" s="73">
        <f t="shared" si="84"/>
        <v>0</v>
      </c>
      <c r="K321" s="71">
        <f t="shared" si="88"/>
        <v>100</v>
      </c>
      <c r="L321" s="73">
        <v>12000</v>
      </c>
      <c r="M321" s="45">
        <v>9390</v>
      </c>
      <c r="N321" s="73">
        <v>1756.12</v>
      </c>
      <c r="O321" s="74">
        <f>M321+N321</f>
        <v>11146.119999999999</v>
      </c>
      <c r="P321" s="74">
        <f t="shared" si="86"/>
        <v>853.88000000000102</v>
      </c>
      <c r="Q321" s="36">
        <f t="shared" si="87"/>
        <v>92.88</v>
      </c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</row>
    <row r="322" spans="1:154" x14ac:dyDescent="0.2">
      <c r="A322" s="43"/>
      <c r="B322" s="44"/>
      <c r="C322" s="44"/>
      <c r="D322" s="44"/>
      <c r="E322" s="44"/>
      <c r="F322" s="44" t="s">
        <v>35</v>
      </c>
      <c r="G322" s="48" t="s">
        <v>242</v>
      </c>
      <c r="H322" s="73"/>
      <c r="I322" s="73"/>
      <c r="J322" s="73">
        <f t="shared" si="84"/>
        <v>0</v>
      </c>
      <c r="K322" s="71"/>
      <c r="L322" s="73"/>
      <c r="M322" s="45"/>
      <c r="N322" s="73"/>
      <c r="O322" s="74">
        <f t="shared" ref="O322:O327" si="89">+M322+N322</f>
        <v>0</v>
      </c>
      <c r="P322" s="74">
        <f t="shared" si="86"/>
        <v>0</v>
      </c>
      <c r="Q322" s="36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</row>
    <row r="323" spans="1:154" x14ac:dyDescent="0.2">
      <c r="A323" s="43"/>
      <c r="B323" s="44"/>
      <c r="C323" s="44"/>
      <c r="D323" s="44"/>
      <c r="E323" s="44">
        <v>11</v>
      </c>
      <c r="F323" s="44"/>
      <c r="G323" s="48" t="s">
        <v>293</v>
      </c>
      <c r="H323" s="73">
        <v>0</v>
      </c>
      <c r="I323" s="73">
        <v>0</v>
      </c>
      <c r="J323" s="73">
        <f t="shared" si="84"/>
        <v>0</v>
      </c>
      <c r="K323" s="71" t="e">
        <f t="shared" si="88"/>
        <v>#DIV/0!</v>
      </c>
      <c r="L323" s="73">
        <v>0</v>
      </c>
      <c r="M323" s="45">
        <v>0</v>
      </c>
      <c r="N323" s="73">
        <v>0</v>
      </c>
      <c r="O323" s="74">
        <f t="shared" si="89"/>
        <v>0</v>
      </c>
      <c r="P323" s="74">
        <f t="shared" si="86"/>
        <v>0</v>
      </c>
      <c r="Q323" s="36" t="e">
        <f t="shared" si="87"/>
        <v>#DIV/0!</v>
      </c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</row>
    <row r="324" spans="1:154" x14ac:dyDescent="0.2">
      <c r="A324" s="43"/>
      <c r="B324" s="44"/>
      <c r="C324" s="44"/>
      <c r="D324" s="44"/>
      <c r="E324" s="44">
        <v>12</v>
      </c>
      <c r="F324" s="44"/>
      <c r="G324" s="48" t="s">
        <v>294</v>
      </c>
      <c r="H324" s="73"/>
      <c r="I324" s="73"/>
      <c r="J324" s="73">
        <f t="shared" si="84"/>
        <v>0</v>
      </c>
      <c r="K324" s="71"/>
      <c r="L324" s="73"/>
      <c r="M324" s="45"/>
      <c r="N324" s="73"/>
      <c r="O324" s="74">
        <f t="shared" si="89"/>
        <v>0</v>
      </c>
      <c r="P324" s="74">
        <f t="shared" si="86"/>
        <v>0</v>
      </c>
      <c r="Q324" s="36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</row>
    <row r="325" spans="1:154" x14ac:dyDescent="0.2">
      <c r="A325" s="43"/>
      <c r="B325" s="44"/>
      <c r="C325" s="44"/>
      <c r="D325" s="44"/>
      <c r="E325" s="44">
        <v>13</v>
      </c>
      <c r="F325" s="44"/>
      <c r="G325" s="48" t="s">
        <v>295</v>
      </c>
      <c r="H325" s="73"/>
      <c r="I325" s="73"/>
      <c r="J325" s="73">
        <f t="shared" si="84"/>
        <v>0</v>
      </c>
      <c r="K325" s="71" t="e">
        <f t="shared" si="88"/>
        <v>#DIV/0!</v>
      </c>
      <c r="L325" s="73"/>
      <c r="M325" s="45"/>
      <c r="N325" s="73"/>
      <c r="O325" s="74">
        <f t="shared" si="89"/>
        <v>0</v>
      </c>
      <c r="P325" s="74">
        <f t="shared" si="86"/>
        <v>0</v>
      </c>
      <c r="Q325" s="36" t="e">
        <f t="shared" si="87"/>
        <v>#DIV/0!</v>
      </c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</row>
    <row r="326" spans="1:154" x14ac:dyDescent="0.2">
      <c r="A326" s="43"/>
      <c r="B326" s="44"/>
      <c r="C326" s="44"/>
      <c r="D326" s="44"/>
      <c r="E326" s="44">
        <v>14</v>
      </c>
      <c r="F326" s="44"/>
      <c r="G326" s="48" t="s">
        <v>296</v>
      </c>
      <c r="H326" s="73"/>
      <c r="I326" s="73"/>
      <c r="J326" s="73">
        <f t="shared" si="84"/>
        <v>0</v>
      </c>
      <c r="K326" s="71"/>
      <c r="L326" s="73"/>
      <c r="M326" s="45"/>
      <c r="N326" s="73"/>
      <c r="O326" s="74">
        <f t="shared" si="89"/>
        <v>0</v>
      </c>
      <c r="P326" s="74">
        <f t="shared" si="86"/>
        <v>0</v>
      </c>
      <c r="Q326" s="36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</row>
    <row r="327" spans="1:154" x14ac:dyDescent="0.2">
      <c r="A327" s="43"/>
      <c r="B327" s="44"/>
      <c r="C327" s="44"/>
      <c r="D327" s="44"/>
      <c r="E327" s="44">
        <v>16</v>
      </c>
      <c r="F327" s="44"/>
      <c r="G327" s="48" t="s">
        <v>297</v>
      </c>
      <c r="H327" s="73"/>
      <c r="I327" s="73"/>
      <c r="J327" s="73">
        <f t="shared" si="84"/>
        <v>0</v>
      </c>
      <c r="K327" s="71"/>
      <c r="L327" s="73"/>
      <c r="M327" s="45"/>
      <c r="N327" s="73"/>
      <c r="O327" s="74">
        <f t="shared" si="89"/>
        <v>0</v>
      </c>
      <c r="P327" s="74">
        <f t="shared" si="86"/>
        <v>0</v>
      </c>
      <c r="Q327" s="36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</row>
    <row r="328" spans="1:154" x14ac:dyDescent="0.2">
      <c r="A328" s="33"/>
      <c r="B328" s="34"/>
      <c r="C328" s="34"/>
      <c r="D328" s="34"/>
      <c r="E328" s="34"/>
      <c r="F328" s="34"/>
      <c r="G328" s="47" t="s">
        <v>245</v>
      </c>
      <c r="H328" s="70">
        <f>+H329</f>
        <v>0</v>
      </c>
      <c r="I328" s="70">
        <f>+I329</f>
        <v>0</v>
      </c>
      <c r="J328" s="73">
        <f t="shared" si="84"/>
        <v>0</v>
      </c>
      <c r="K328" s="71"/>
      <c r="L328" s="70">
        <f>+L329</f>
        <v>0</v>
      </c>
      <c r="M328" s="58"/>
      <c r="N328" s="70">
        <f>+N329</f>
        <v>0</v>
      </c>
      <c r="O328" s="72">
        <f>+O329</f>
        <v>0</v>
      </c>
      <c r="P328" s="72">
        <f t="shared" si="86"/>
        <v>0</v>
      </c>
      <c r="Q328" s="36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</row>
    <row r="329" spans="1:154" ht="33" x14ac:dyDescent="0.2">
      <c r="A329" s="43"/>
      <c r="B329" s="44"/>
      <c r="C329" s="44"/>
      <c r="D329" s="44"/>
      <c r="E329" s="44"/>
      <c r="F329" s="44"/>
      <c r="G329" s="48" t="s">
        <v>246</v>
      </c>
      <c r="H329" s="73"/>
      <c r="I329" s="73"/>
      <c r="J329" s="73">
        <f t="shared" si="84"/>
        <v>0</v>
      </c>
      <c r="K329" s="71"/>
      <c r="L329" s="73"/>
      <c r="M329" s="45"/>
      <c r="N329" s="73"/>
      <c r="O329" s="74">
        <f>+M329+N329</f>
        <v>0</v>
      </c>
      <c r="P329" s="74">
        <f t="shared" si="86"/>
        <v>0</v>
      </c>
      <c r="Q329" s="36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</row>
    <row r="330" spans="1:154" ht="33" x14ac:dyDescent="0.2">
      <c r="A330" s="43"/>
      <c r="B330" s="44"/>
      <c r="C330" s="44"/>
      <c r="D330" s="44"/>
      <c r="E330" s="44">
        <v>25</v>
      </c>
      <c r="F330" s="44"/>
      <c r="G330" s="38" t="s">
        <v>298</v>
      </c>
      <c r="H330" s="73"/>
      <c r="I330" s="73"/>
      <c r="J330" s="73">
        <f t="shared" si="84"/>
        <v>0</v>
      </c>
      <c r="K330" s="71"/>
      <c r="L330" s="73"/>
      <c r="M330" s="45"/>
      <c r="N330" s="73"/>
      <c r="O330" s="74">
        <f>+M330+N330</f>
        <v>0</v>
      </c>
      <c r="P330" s="74">
        <f t="shared" si="86"/>
        <v>0</v>
      </c>
      <c r="Q330" s="36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</row>
    <row r="331" spans="1:154" s="42" customFormat="1" x14ac:dyDescent="0.25">
      <c r="A331" s="33"/>
      <c r="B331" s="34"/>
      <c r="C331" s="34"/>
      <c r="D331" s="34"/>
      <c r="E331" s="34" t="s">
        <v>113</v>
      </c>
      <c r="F331" s="34"/>
      <c r="G331" s="69" t="s">
        <v>299</v>
      </c>
      <c r="H331" s="70">
        <f>+H332+H333+H334+H335+H336+H337</f>
        <v>63000</v>
      </c>
      <c r="I331" s="70">
        <f>+I332+I333+I334+I335+I336+I337</f>
        <v>63000</v>
      </c>
      <c r="J331" s="70">
        <f>+J332+J333+J334+J335+J336+J337</f>
        <v>0</v>
      </c>
      <c r="K331" s="71">
        <f t="shared" si="88"/>
        <v>100</v>
      </c>
      <c r="L331" s="70">
        <f>+L332+L333+L334+L335+L336+L337</f>
        <v>63000</v>
      </c>
      <c r="M331" s="70">
        <f>+M332+M333+M334+M335+M336+M337</f>
        <v>53630.7</v>
      </c>
      <c r="N331" s="70">
        <f>+N332+N333+N334+N335+N336+N337</f>
        <v>7173.89</v>
      </c>
      <c r="O331" s="72">
        <f>+O332+O333+O334+O335+O336+O337</f>
        <v>60804.59</v>
      </c>
      <c r="P331" s="72">
        <f t="shared" si="86"/>
        <v>2195.4100000000035</v>
      </c>
      <c r="Q331" s="36">
        <f t="shared" si="87"/>
        <v>96.52</v>
      </c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</row>
    <row r="332" spans="1:154" x14ac:dyDescent="0.2">
      <c r="A332" s="43"/>
      <c r="B332" s="44"/>
      <c r="C332" s="44"/>
      <c r="D332" s="44"/>
      <c r="E332" s="44"/>
      <c r="F332" s="44" t="s">
        <v>35</v>
      </c>
      <c r="G332" s="48" t="s">
        <v>183</v>
      </c>
      <c r="H332" s="73"/>
      <c r="I332" s="73"/>
      <c r="J332" s="73">
        <f t="shared" si="84"/>
        <v>0</v>
      </c>
      <c r="K332" s="71"/>
      <c r="L332" s="73"/>
      <c r="M332" s="45"/>
      <c r="N332" s="73"/>
      <c r="O332" s="74">
        <f t="shared" ref="O332:O337" si="90">+M332+N332</f>
        <v>0</v>
      </c>
      <c r="P332" s="74">
        <f t="shared" si="86"/>
        <v>0</v>
      </c>
      <c r="Q332" s="36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</row>
    <row r="333" spans="1:154" x14ac:dyDescent="0.2">
      <c r="A333" s="43"/>
      <c r="B333" s="44"/>
      <c r="C333" s="44"/>
      <c r="D333" s="44"/>
      <c r="E333" s="44"/>
      <c r="F333" s="44"/>
      <c r="G333" s="38" t="s">
        <v>300</v>
      </c>
      <c r="H333" s="73"/>
      <c r="I333" s="73"/>
      <c r="J333" s="73">
        <f t="shared" si="84"/>
        <v>0</v>
      </c>
      <c r="K333" s="71"/>
      <c r="L333" s="73"/>
      <c r="M333" s="45"/>
      <c r="N333" s="73"/>
      <c r="O333" s="74">
        <f t="shared" si="90"/>
        <v>0</v>
      </c>
      <c r="P333" s="74">
        <f t="shared" si="86"/>
        <v>0</v>
      </c>
      <c r="Q333" s="36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</row>
    <row r="334" spans="1:154" x14ac:dyDescent="0.2">
      <c r="A334" s="43"/>
      <c r="B334" s="44"/>
      <c r="C334" s="44"/>
      <c r="D334" s="44"/>
      <c r="E334" s="44"/>
      <c r="F334" s="44" t="s">
        <v>24</v>
      </c>
      <c r="G334" s="48" t="s">
        <v>184</v>
      </c>
      <c r="H334" s="73">
        <v>6000</v>
      </c>
      <c r="I334" s="73">
        <v>6000</v>
      </c>
      <c r="J334" s="73">
        <f t="shared" si="84"/>
        <v>0</v>
      </c>
      <c r="K334" s="71">
        <f t="shared" si="88"/>
        <v>100</v>
      </c>
      <c r="L334" s="73">
        <v>6000</v>
      </c>
      <c r="M334" s="45">
        <v>2871</v>
      </c>
      <c r="N334" s="73">
        <v>2700</v>
      </c>
      <c r="O334" s="74">
        <f>M334+N334</f>
        <v>5571</v>
      </c>
      <c r="P334" s="74">
        <f t="shared" si="86"/>
        <v>429</v>
      </c>
      <c r="Q334" s="36">
        <f t="shared" si="87"/>
        <v>92.85</v>
      </c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</row>
    <row r="335" spans="1:154" x14ac:dyDescent="0.2">
      <c r="A335" s="43"/>
      <c r="B335" s="44"/>
      <c r="C335" s="44"/>
      <c r="D335" s="44"/>
      <c r="E335" s="44"/>
      <c r="F335" s="44" t="s">
        <v>39</v>
      </c>
      <c r="G335" s="48" t="s">
        <v>301</v>
      </c>
      <c r="H335" s="73">
        <v>49000</v>
      </c>
      <c r="I335" s="73">
        <v>49000</v>
      </c>
      <c r="J335" s="73">
        <f t="shared" si="84"/>
        <v>0</v>
      </c>
      <c r="K335" s="71">
        <f t="shared" si="88"/>
        <v>100</v>
      </c>
      <c r="L335" s="73">
        <v>49000</v>
      </c>
      <c r="M335" s="45">
        <v>43344</v>
      </c>
      <c r="N335" s="73">
        <v>4473.8900000000003</v>
      </c>
      <c r="O335" s="74">
        <f>M335+N335</f>
        <v>47817.89</v>
      </c>
      <c r="P335" s="74">
        <f t="shared" si="86"/>
        <v>1182.1100000000006</v>
      </c>
      <c r="Q335" s="36">
        <f t="shared" si="87"/>
        <v>97.59</v>
      </c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</row>
    <row r="336" spans="1:154" x14ac:dyDescent="0.2">
      <c r="A336" s="43"/>
      <c r="B336" s="44"/>
      <c r="C336" s="44"/>
      <c r="D336" s="44"/>
      <c r="E336" s="44"/>
      <c r="F336" s="44" t="s">
        <v>46</v>
      </c>
      <c r="G336" s="48" t="s">
        <v>302</v>
      </c>
      <c r="H336" s="73"/>
      <c r="I336" s="73"/>
      <c r="J336" s="73">
        <f t="shared" si="84"/>
        <v>0</v>
      </c>
      <c r="K336" s="71"/>
      <c r="L336" s="73"/>
      <c r="M336" s="45"/>
      <c r="N336" s="73"/>
      <c r="O336" s="74">
        <f t="shared" si="90"/>
        <v>0</v>
      </c>
      <c r="P336" s="74">
        <f t="shared" si="86"/>
        <v>0</v>
      </c>
      <c r="Q336" s="36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</row>
    <row r="337" spans="1:154" x14ac:dyDescent="0.2">
      <c r="A337" s="43"/>
      <c r="B337" s="44"/>
      <c r="C337" s="44"/>
      <c r="D337" s="44"/>
      <c r="E337" s="44"/>
      <c r="F337" s="44" t="s">
        <v>113</v>
      </c>
      <c r="G337" s="48" t="s">
        <v>249</v>
      </c>
      <c r="H337" s="73">
        <v>8000</v>
      </c>
      <c r="I337" s="73">
        <v>8000</v>
      </c>
      <c r="J337" s="73">
        <f t="shared" si="84"/>
        <v>0</v>
      </c>
      <c r="K337" s="71">
        <f t="shared" si="88"/>
        <v>100</v>
      </c>
      <c r="L337" s="73">
        <v>8000</v>
      </c>
      <c r="M337" s="45">
        <v>7415.7</v>
      </c>
      <c r="N337" s="73">
        <v>0</v>
      </c>
      <c r="O337" s="74">
        <f t="shared" si="90"/>
        <v>7415.7</v>
      </c>
      <c r="P337" s="74">
        <f t="shared" si="86"/>
        <v>584.30000000000018</v>
      </c>
      <c r="Q337" s="36">
        <f t="shared" si="87"/>
        <v>92.7</v>
      </c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</row>
    <row r="338" spans="1:154" x14ac:dyDescent="0.2">
      <c r="A338" s="33"/>
      <c r="B338" s="34"/>
      <c r="C338" s="34"/>
      <c r="D338" s="34" t="s">
        <v>113</v>
      </c>
      <c r="E338" s="34"/>
      <c r="F338" s="34"/>
      <c r="G338" s="69" t="s">
        <v>303</v>
      </c>
      <c r="H338" s="70">
        <f>H339</f>
        <v>0</v>
      </c>
      <c r="I338" s="70">
        <f>I339</f>
        <v>0</v>
      </c>
      <c r="J338" s="73">
        <f t="shared" si="84"/>
        <v>0</v>
      </c>
      <c r="K338" s="71"/>
      <c r="L338" s="70">
        <f>L339</f>
        <v>0</v>
      </c>
      <c r="M338" s="58"/>
      <c r="N338" s="70">
        <f>N339</f>
        <v>0</v>
      </c>
      <c r="O338" s="72">
        <f>O339</f>
        <v>0</v>
      </c>
      <c r="P338" s="72">
        <f t="shared" si="86"/>
        <v>0</v>
      </c>
      <c r="Q338" s="36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</row>
    <row r="339" spans="1:154" x14ac:dyDescent="0.2">
      <c r="A339" s="33"/>
      <c r="B339" s="34"/>
      <c r="C339" s="34"/>
      <c r="D339" s="34"/>
      <c r="E339" s="37" t="s">
        <v>29</v>
      </c>
      <c r="F339" s="34"/>
      <c r="G339" s="47" t="s">
        <v>304</v>
      </c>
      <c r="H339" s="70">
        <f>H340</f>
        <v>0</v>
      </c>
      <c r="I339" s="70">
        <f>I340</f>
        <v>0</v>
      </c>
      <c r="J339" s="73">
        <f t="shared" si="84"/>
        <v>0</v>
      </c>
      <c r="K339" s="71"/>
      <c r="L339" s="70">
        <f>L340</f>
        <v>0</v>
      </c>
      <c r="M339" s="58"/>
      <c r="N339" s="70">
        <f>N340</f>
        <v>0</v>
      </c>
      <c r="O339" s="72">
        <f>O340</f>
        <v>0</v>
      </c>
      <c r="P339" s="72">
        <f t="shared" si="86"/>
        <v>0</v>
      </c>
      <c r="Q339" s="36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</row>
    <row r="340" spans="1:154" x14ac:dyDescent="0.2">
      <c r="A340" s="43"/>
      <c r="B340" s="44"/>
      <c r="C340" s="44"/>
      <c r="D340" s="44"/>
      <c r="E340" s="44"/>
      <c r="F340" s="44" t="s">
        <v>35</v>
      </c>
      <c r="G340" s="48" t="s">
        <v>305</v>
      </c>
      <c r="H340" s="73"/>
      <c r="I340" s="73"/>
      <c r="J340" s="73">
        <f t="shared" si="84"/>
        <v>0</v>
      </c>
      <c r="K340" s="71"/>
      <c r="L340" s="73"/>
      <c r="M340" s="45"/>
      <c r="N340" s="73"/>
      <c r="O340" s="74">
        <f>+M340+N340</f>
        <v>0</v>
      </c>
      <c r="P340" s="74">
        <f t="shared" si="86"/>
        <v>0</v>
      </c>
      <c r="Q340" s="36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</row>
    <row r="341" spans="1:154" s="42" customFormat="1" x14ac:dyDescent="0.25">
      <c r="A341" s="33"/>
      <c r="B341" s="34"/>
      <c r="C341" s="34"/>
      <c r="D341" s="34">
        <v>51</v>
      </c>
      <c r="E341" s="34"/>
      <c r="F341" s="34"/>
      <c r="G341" s="69" t="s">
        <v>93</v>
      </c>
      <c r="H341" s="70">
        <f>H342</f>
        <v>2448000</v>
      </c>
      <c r="I341" s="70">
        <f>I342</f>
        <v>2448000</v>
      </c>
      <c r="J341" s="70">
        <f>J342</f>
        <v>0</v>
      </c>
      <c r="K341" s="71">
        <f t="shared" si="88"/>
        <v>100</v>
      </c>
      <c r="L341" s="70">
        <f>L342</f>
        <v>2448000</v>
      </c>
      <c r="M341" s="70">
        <f>M342</f>
        <v>2189109</v>
      </c>
      <c r="N341" s="70">
        <f>N342</f>
        <v>188115</v>
      </c>
      <c r="O341" s="72">
        <f>O342</f>
        <v>2377224</v>
      </c>
      <c r="P341" s="72">
        <f t="shared" si="86"/>
        <v>70776</v>
      </c>
      <c r="Q341" s="36">
        <f t="shared" si="87"/>
        <v>97.11</v>
      </c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  <c r="EU341" s="41"/>
      <c r="EV341" s="41"/>
      <c r="EW341" s="41"/>
      <c r="EX341" s="41"/>
    </row>
    <row r="342" spans="1:154" s="42" customFormat="1" x14ac:dyDescent="0.25">
      <c r="A342" s="33"/>
      <c r="B342" s="34"/>
      <c r="C342" s="34"/>
      <c r="D342" s="34"/>
      <c r="E342" s="34" t="s">
        <v>37</v>
      </c>
      <c r="F342" s="34"/>
      <c r="G342" s="47" t="s">
        <v>115</v>
      </c>
      <c r="H342" s="70">
        <f>H343+H344+H345</f>
        <v>2448000</v>
      </c>
      <c r="I342" s="70">
        <f>I343+I344+I345</f>
        <v>2448000</v>
      </c>
      <c r="J342" s="70">
        <f>J343+J344+J345</f>
        <v>0</v>
      </c>
      <c r="K342" s="71">
        <f t="shared" si="88"/>
        <v>100</v>
      </c>
      <c r="L342" s="70">
        <f>L343+L344+L345</f>
        <v>2448000</v>
      </c>
      <c r="M342" s="70">
        <f>M343+M344+M345</f>
        <v>2189109</v>
      </c>
      <c r="N342" s="70">
        <f>N343+N344+N345</f>
        <v>188115</v>
      </c>
      <c r="O342" s="72">
        <f>O343+O344+O345</f>
        <v>2377224</v>
      </c>
      <c r="P342" s="72">
        <f t="shared" si="86"/>
        <v>70776</v>
      </c>
      <c r="Q342" s="36">
        <f t="shared" si="87"/>
        <v>97.11</v>
      </c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  <c r="EU342" s="41"/>
      <c r="EV342" s="41"/>
      <c r="EW342" s="41"/>
      <c r="EX342" s="41"/>
    </row>
    <row r="343" spans="1:154" ht="33" x14ac:dyDescent="0.2">
      <c r="A343" s="43"/>
      <c r="B343" s="44"/>
      <c r="C343" s="44"/>
      <c r="D343" s="44"/>
      <c r="E343" s="44"/>
      <c r="F343" s="44">
        <v>17</v>
      </c>
      <c r="G343" s="48" t="s">
        <v>117</v>
      </c>
      <c r="H343" s="73">
        <v>2448000</v>
      </c>
      <c r="I343" s="73">
        <v>2448000</v>
      </c>
      <c r="J343" s="73">
        <f t="shared" ref="J343:J401" si="91">H343-I343</f>
        <v>0</v>
      </c>
      <c r="K343" s="71">
        <f t="shared" si="88"/>
        <v>100</v>
      </c>
      <c r="L343" s="73">
        <v>2448000</v>
      </c>
      <c r="M343" s="45">
        <v>2189109</v>
      </c>
      <c r="N343" s="73">
        <v>188115</v>
      </c>
      <c r="O343" s="74">
        <f>M343+N343</f>
        <v>2377224</v>
      </c>
      <c r="P343" s="74">
        <f t="shared" si="86"/>
        <v>70776</v>
      </c>
      <c r="Q343" s="36">
        <f t="shared" si="87"/>
        <v>97.11</v>
      </c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</row>
    <row r="344" spans="1:154" ht="33" x14ac:dyDescent="0.2">
      <c r="A344" s="43"/>
      <c r="B344" s="44"/>
      <c r="C344" s="44"/>
      <c r="D344" s="44"/>
      <c r="E344" s="44"/>
      <c r="F344" s="44">
        <v>19</v>
      </c>
      <c r="G344" s="48" t="s">
        <v>119</v>
      </c>
      <c r="H344" s="73"/>
      <c r="I344" s="73"/>
      <c r="J344" s="73">
        <f t="shared" si="91"/>
        <v>0</v>
      </c>
      <c r="K344" s="71"/>
      <c r="L344" s="73"/>
      <c r="M344" s="45"/>
      <c r="N344" s="73"/>
      <c r="O344" s="74">
        <f>+M344+N344</f>
        <v>0</v>
      </c>
      <c r="P344" s="74">
        <f t="shared" si="86"/>
        <v>0</v>
      </c>
      <c r="Q344" s="36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</row>
    <row r="345" spans="1:154" ht="49.5" x14ac:dyDescent="0.2">
      <c r="A345" s="43"/>
      <c r="B345" s="44"/>
      <c r="C345" s="44"/>
      <c r="D345" s="44"/>
      <c r="E345" s="44"/>
      <c r="F345" s="44" t="s">
        <v>112</v>
      </c>
      <c r="G345" s="48" t="s">
        <v>120</v>
      </c>
      <c r="H345" s="73"/>
      <c r="I345" s="73"/>
      <c r="J345" s="73">
        <f t="shared" si="91"/>
        <v>0</v>
      </c>
      <c r="K345" s="71"/>
      <c r="L345" s="73"/>
      <c r="M345" s="45"/>
      <c r="N345" s="73"/>
      <c r="O345" s="74">
        <f>+M345+N345</f>
        <v>0</v>
      </c>
      <c r="P345" s="74">
        <f t="shared" si="86"/>
        <v>0</v>
      </c>
      <c r="Q345" s="36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</row>
    <row r="346" spans="1:154" s="42" customFormat="1" x14ac:dyDescent="0.25">
      <c r="A346" s="33"/>
      <c r="B346" s="34"/>
      <c r="C346" s="34"/>
      <c r="D346" s="34">
        <v>57</v>
      </c>
      <c r="E346" s="34"/>
      <c r="F346" s="34"/>
      <c r="G346" s="69" t="s">
        <v>99</v>
      </c>
      <c r="H346" s="70">
        <f>H347+H364+H369+H374</f>
        <v>10214000</v>
      </c>
      <c r="I346" s="70">
        <f>I347+I364+I369+I374</f>
        <v>10214000</v>
      </c>
      <c r="J346" s="73">
        <f t="shared" si="91"/>
        <v>0</v>
      </c>
      <c r="K346" s="71">
        <f t="shared" si="88"/>
        <v>100</v>
      </c>
      <c r="L346" s="70">
        <f>L347+L364+L369+L374</f>
        <v>10214000</v>
      </c>
      <c r="M346" s="70">
        <f>M347+M364+M369+M374</f>
        <v>9068413</v>
      </c>
      <c r="N346" s="70">
        <f>N347+N364+N369+N374</f>
        <v>812569</v>
      </c>
      <c r="O346" s="72">
        <f>O347+O364+O369+O374</f>
        <v>9880982</v>
      </c>
      <c r="P346" s="72">
        <f t="shared" si="86"/>
        <v>333018</v>
      </c>
      <c r="Q346" s="36">
        <f t="shared" si="87"/>
        <v>96.74</v>
      </c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</row>
    <row r="347" spans="1:154" s="42" customFormat="1" x14ac:dyDescent="0.25">
      <c r="A347" s="33"/>
      <c r="B347" s="34"/>
      <c r="C347" s="34"/>
      <c r="D347" s="34"/>
      <c r="E347" s="34" t="s">
        <v>37</v>
      </c>
      <c r="F347" s="34"/>
      <c r="G347" s="47" t="s">
        <v>122</v>
      </c>
      <c r="H347" s="70">
        <f>+H348+H357+H359+H358</f>
        <v>9997000</v>
      </c>
      <c r="I347" s="70">
        <f>+I348+I357+I359+I358</f>
        <v>9997000</v>
      </c>
      <c r="J347" s="73">
        <f t="shared" si="91"/>
        <v>0</v>
      </c>
      <c r="K347" s="71">
        <f t="shared" si="88"/>
        <v>100</v>
      </c>
      <c r="L347" s="70">
        <f>+L348+L357+L359+L358</f>
        <v>9997000</v>
      </c>
      <c r="M347" s="70">
        <f>+M348+M357+M359+M358</f>
        <v>8917430</v>
      </c>
      <c r="N347" s="70">
        <f>+N348+N357+N359+N358</f>
        <v>796977</v>
      </c>
      <c r="O347" s="72">
        <f>+O348+O357+O359+O358</f>
        <v>9714407</v>
      </c>
      <c r="P347" s="72">
        <f t="shared" si="86"/>
        <v>282593</v>
      </c>
      <c r="Q347" s="36">
        <f t="shared" si="87"/>
        <v>97.17</v>
      </c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  <c r="EU347" s="41"/>
      <c r="EV347" s="41"/>
      <c r="EW347" s="41"/>
      <c r="EX347" s="41"/>
    </row>
    <row r="348" spans="1:154" x14ac:dyDescent="0.2">
      <c r="A348" s="43"/>
      <c r="B348" s="44"/>
      <c r="C348" s="44"/>
      <c r="D348" s="44"/>
      <c r="E348" s="44"/>
      <c r="F348" s="44"/>
      <c r="G348" s="48" t="s">
        <v>306</v>
      </c>
      <c r="H348" s="46">
        <f>+H349+H350+H351+H352+H353+H354+H355+H356</f>
        <v>9280744</v>
      </c>
      <c r="I348" s="46">
        <f>+I349+I350+I351+I352+I353+I354+I355+I356</f>
        <v>9280744</v>
      </c>
      <c r="J348" s="73">
        <f t="shared" si="91"/>
        <v>0</v>
      </c>
      <c r="K348" s="71"/>
      <c r="L348" s="46">
        <f>+L349+L350+L351+L352+L353+L354+L355+L356</f>
        <v>9280744</v>
      </c>
      <c r="M348" s="46">
        <f>+M349+M350+M351+M352+M353+M354+M355+M356</f>
        <v>8259175</v>
      </c>
      <c r="N348" s="46">
        <f>+N349+N350+N351+N352+N353+N354+N355+N356</f>
        <v>738976</v>
      </c>
      <c r="O348" s="46">
        <f>+O349+O350+O351+O352+O353+O354+O355+O356</f>
        <v>8998151</v>
      </c>
      <c r="P348" s="46">
        <f t="shared" si="86"/>
        <v>282593</v>
      </c>
      <c r="Q348" s="36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</row>
    <row r="349" spans="1:154" x14ac:dyDescent="0.2">
      <c r="A349" s="43"/>
      <c r="B349" s="44"/>
      <c r="C349" s="44"/>
      <c r="D349" s="44"/>
      <c r="E349" s="44"/>
      <c r="F349" s="44"/>
      <c r="G349" s="48" t="s">
        <v>307</v>
      </c>
      <c r="H349" s="73">
        <v>9260049</v>
      </c>
      <c r="I349" s="73">
        <v>9260049</v>
      </c>
      <c r="J349" s="73">
        <f t="shared" si="91"/>
        <v>0</v>
      </c>
      <c r="K349" s="71"/>
      <c r="L349" s="73">
        <v>9260049</v>
      </c>
      <c r="M349" s="45">
        <v>8238480</v>
      </c>
      <c r="N349" s="73">
        <v>738976</v>
      </c>
      <c r="O349" s="74">
        <f t="shared" ref="O349:O358" si="92">+M349+N349</f>
        <v>8977456</v>
      </c>
      <c r="P349" s="74">
        <f t="shared" si="86"/>
        <v>282593</v>
      </c>
      <c r="Q349" s="36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</row>
    <row r="350" spans="1:154" x14ac:dyDescent="0.2">
      <c r="A350" s="43"/>
      <c r="B350" s="44"/>
      <c r="C350" s="44"/>
      <c r="D350" s="44"/>
      <c r="E350" s="44"/>
      <c r="F350" s="44"/>
      <c r="G350" s="48" t="s">
        <v>308</v>
      </c>
      <c r="H350" s="73"/>
      <c r="I350" s="73"/>
      <c r="J350" s="73">
        <f t="shared" si="91"/>
        <v>0</v>
      </c>
      <c r="K350" s="71"/>
      <c r="L350" s="73"/>
      <c r="M350" s="45"/>
      <c r="N350" s="73"/>
      <c r="O350" s="74">
        <f t="shared" si="92"/>
        <v>0</v>
      </c>
      <c r="P350" s="74">
        <f t="shared" si="86"/>
        <v>0</v>
      </c>
      <c r="Q350" s="36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</row>
    <row r="351" spans="1:154" x14ac:dyDescent="0.2">
      <c r="A351" s="43"/>
      <c r="B351" s="44"/>
      <c r="C351" s="44"/>
      <c r="D351" s="44"/>
      <c r="E351" s="44"/>
      <c r="F351" s="44"/>
      <c r="G351" s="48" t="s">
        <v>309</v>
      </c>
      <c r="H351" s="73"/>
      <c r="I351" s="73"/>
      <c r="J351" s="73">
        <f t="shared" si="91"/>
        <v>0</v>
      </c>
      <c r="K351" s="71"/>
      <c r="L351" s="73"/>
      <c r="M351" s="45"/>
      <c r="N351" s="73"/>
      <c r="O351" s="74">
        <f t="shared" si="92"/>
        <v>0</v>
      </c>
      <c r="P351" s="74">
        <f t="shared" si="86"/>
        <v>0</v>
      </c>
      <c r="Q351" s="36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</row>
    <row r="352" spans="1:154" x14ac:dyDescent="0.2">
      <c r="A352" s="43"/>
      <c r="B352" s="44"/>
      <c r="C352" s="44"/>
      <c r="D352" s="44"/>
      <c r="E352" s="44"/>
      <c r="F352" s="44"/>
      <c r="G352" s="48" t="s">
        <v>310</v>
      </c>
      <c r="H352" s="73"/>
      <c r="I352" s="73"/>
      <c r="J352" s="73">
        <f t="shared" si="91"/>
        <v>0</v>
      </c>
      <c r="K352" s="71"/>
      <c r="L352" s="73"/>
      <c r="M352" s="45"/>
      <c r="N352" s="73"/>
      <c r="O352" s="74">
        <f t="shared" si="92"/>
        <v>0</v>
      </c>
      <c r="P352" s="74">
        <f t="shared" si="86"/>
        <v>0</v>
      </c>
      <c r="Q352" s="36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</row>
    <row r="353" spans="1:154" x14ac:dyDescent="0.2">
      <c r="A353" s="43"/>
      <c r="B353" s="44"/>
      <c r="C353" s="44"/>
      <c r="D353" s="44"/>
      <c r="E353" s="44"/>
      <c r="F353" s="44"/>
      <c r="G353" s="48" t="s">
        <v>311</v>
      </c>
      <c r="H353" s="73"/>
      <c r="I353" s="73"/>
      <c r="J353" s="73">
        <f t="shared" si="91"/>
        <v>0</v>
      </c>
      <c r="K353" s="71"/>
      <c r="L353" s="73"/>
      <c r="M353" s="45"/>
      <c r="N353" s="73"/>
      <c r="O353" s="74">
        <f t="shared" si="92"/>
        <v>0</v>
      </c>
      <c r="P353" s="74">
        <f t="shared" si="86"/>
        <v>0</v>
      </c>
      <c r="Q353" s="36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</row>
    <row r="354" spans="1:154" x14ac:dyDescent="0.2">
      <c r="A354" s="43"/>
      <c r="B354" s="44"/>
      <c r="C354" s="44"/>
      <c r="D354" s="44"/>
      <c r="E354" s="44"/>
      <c r="F354" s="44"/>
      <c r="G354" s="48" t="s">
        <v>312</v>
      </c>
      <c r="H354" s="73"/>
      <c r="I354" s="73"/>
      <c r="J354" s="73">
        <f t="shared" si="91"/>
        <v>0</v>
      </c>
      <c r="K354" s="71"/>
      <c r="L354" s="73"/>
      <c r="M354" s="45"/>
      <c r="N354" s="73"/>
      <c r="O354" s="74">
        <f t="shared" si="92"/>
        <v>0</v>
      </c>
      <c r="P354" s="74">
        <f t="shared" si="86"/>
        <v>0</v>
      </c>
      <c r="Q354" s="36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</row>
    <row r="355" spans="1:154" x14ac:dyDescent="0.2">
      <c r="A355" s="43"/>
      <c r="B355" s="44"/>
      <c r="C355" s="44"/>
      <c r="D355" s="44"/>
      <c r="E355" s="44"/>
      <c r="F355" s="44"/>
      <c r="G355" s="102" t="s">
        <v>313</v>
      </c>
      <c r="H355" s="73"/>
      <c r="I355" s="73"/>
      <c r="J355" s="73">
        <f t="shared" si="91"/>
        <v>0</v>
      </c>
      <c r="K355" s="71"/>
      <c r="L355" s="73"/>
      <c r="M355" s="45"/>
      <c r="N355" s="73"/>
      <c r="O355" s="74">
        <f t="shared" si="92"/>
        <v>0</v>
      </c>
      <c r="P355" s="74">
        <f t="shared" si="86"/>
        <v>0</v>
      </c>
      <c r="Q355" s="36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</row>
    <row r="356" spans="1:154" x14ac:dyDescent="0.2">
      <c r="A356" s="43"/>
      <c r="B356" s="44"/>
      <c r="C356" s="44"/>
      <c r="D356" s="44"/>
      <c r="E356" s="44"/>
      <c r="F356" s="44"/>
      <c r="G356" s="102" t="s">
        <v>314</v>
      </c>
      <c r="H356" s="73">
        <v>20695</v>
      </c>
      <c r="I356" s="73">
        <v>20695</v>
      </c>
      <c r="J356" s="73">
        <f t="shared" si="91"/>
        <v>0</v>
      </c>
      <c r="K356" s="71"/>
      <c r="L356" s="73">
        <v>20695</v>
      </c>
      <c r="M356" s="45">
        <v>20695</v>
      </c>
      <c r="N356" s="73">
        <v>0</v>
      </c>
      <c r="O356" s="74">
        <f t="shared" si="92"/>
        <v>20695</v>
      </c>
      <c r="P356" s="74">
        <f t="shared" si="86"/>
        <v>0</v>
      </c>
      <c r="Q356" s="36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</row>
    <row r="357" spans="1:154" x14ac:dyDescent="0.2">
      <c r="A357" s="43"/>
      <c r="B357" s="44"/>
      <c r="C357" s="44"/>
      <c r="D357" s="44"/>
      <c r="E357" s="44"/>
      <c r="F357" s="44"/>
      <c r="G357" s="48" t="s">
        <v>315</v>
      </c>
      <c r="H357" s="73">
        <v>75308</v>
      </c>
      <c r="I357" s="73">
        <v>75308</v>
      </c>
      <c r="J357" s="73">
        <f t="shared" si="91"/>
        <v>0</v>
      </c>
      <c r="K357" s="71"/>
      <c r="L357" s="73">
        <v>75308</v>
      </c>
      <c r="M357" s="45">
        <v>64231</v>
      </c>
      <c r="N357" s="73">
        <v>11077</v>
      </c>
      <c r="O357" s="74">
        <f t="shared" si="92"/>
        <v>75308</v>
      </c>
      <c r="P357" s="74">
        <f t="shared" si="86"/>
        <v>0</v>
      </c>
      <c r="Q357" s="36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</row>
    <row r="358" spans="1:154" s="84" customFormat="1" x14ac:dyDescent="0.2">
      <c r="A358" s="75"/>
      <c r="B358" s="76"/>
      <c r="C358" s="76"/>
      <c r="D358" s="76"/>
      <c r="E358" s="76"/>
      <c r="F358" s="76"/>
      <c r="G358" s="77" t="s">
        <v>316</v>
      </c>
      <c r="H358" s="73">
        <v>640948</v>
      </c>
      <c r="I358" s="73">
        <v>640948</v>
      </c>
      <c r="J358" s="73">
        <f t="shared" si="91"/>
        <v>0</v>
      </c>
      <c r="K358" s="71"/>
      <c r="L358" s="73">
        <v>640948</v>
      </c>
      <c r="M358" s="45">
        <v>594024</v>
      </c>
      <c r="N358" s="73">
        <v>46924</v>
      </c>
      <c r="O358" s="74">
        <f t="shared" si="92"/>
        <v>640948</v>
      </c>
      <c r="P358" s="101">
        <f t="shared" si="86"/>
        <v>0</v>
      </c>
      <c r="Q358" s="36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3"/>
      <c r="DD358" s="83"/>
      <c r="DE358" s="83"/>
      <c r="DF358" s="83"/>
      <c r="DG358" s="83"/>
      <c r="DH358" s="83"/>
      <c r="DI358" s="83"/>
      <c r="DJ358" s="83"/>
      <c r="DK358" s="83"/>
      <c r="DL358" s="83"/>
      <c r="DM358" s="83"/>
      <c r="DN358" s="83"/>
      <c r="DO358" s="83"/>
      <c r="DP358" s="83"/>
      <c r="DQ358" s="83"/>
      <c r="DR358" s="83"/>
      <c r="DS358" s="83"/>
      <c r="DT358" s="83"/>
      <c r="DU358" s="83"/>
      <c r="DV358" s="83"/>
      <c r="DW358" s="83"/>
      <c r="DX358" s="83"/>
      <c r="DY358" s="83"/>
      <c r="DZ358" s="83"/>
      <c r="EA358" s="83"/>
      <c r="EB358" s="83"/>
      <c r="EC358" s="83"/>
      <c r="ED358" s="83"/>
      <c r="EE358" s="83"/>
      <c r="EF358" s="83"/>
      <c r="EG358" s="83"/>
      <c r="EH358" s="83"/>
      <c r="EI358" s="83"/>
      <c r="EJ358" s="83"/>
      <c r="EK358" s="83"/>
      <c r="EL358" s="83"/>
      <c r="EM358" s="83"/>
      <c r="EN358" s="83"/>
      <c r="EO358" s="83"/>
      <c r="EP358" s="83"/>
      <c r="EQ358" s="83"/>
      <c r="ER358" s="83"/>
      <c r="ES358" s="83"/>
      <c r="ET358" s="83"/>
      <c r="EU358" s="83"/>
      <c r="EV358" s="83"/>
      <c r="EW358" s="83"/>
      <c r="EX358" s="83"/>
    </row>
    <row r="359" spans="1:154" x14ac:dyDescent="0.2">
      <c r="A359" s="33"/>
      <c r="B359" s="34"/>
      <c r="C359" s="34"/>
      <c r="D359" s="34"/>
      <c r="E359" s="34"/>
      <c r="F359" s="34"/>
      <c r="G359" s="47" t="s">
        <v>317</v>
      </c>
      <c r="H359" s="70">
        <f>+H360+H361+H362+H363</f>
        <v>0</v>
      </c>
      <c r="I359" s="70">
        <f>+I360+I361+I362+I363</f>
        <v>0</v>
      </c>
      <c r="J359" s="73">
        <f t="shared" si="91"/>
        <v>0</v>
      </c>
      <c r="K359" s="71"/>
      <c r="L359" s="70">
        <f>+L360+L361+L362+L363</f>
        <v>0</v>
      </c>
      <c r="M359" s="58"/>
      <c r="N359" s="70">
        <f>+N360+N361+N362+N363</f>
        <v>0</v>
      </c>
      <c r="O359" s="72">
        <f>+O360+O361+O362+O363</f>
        <v>0</v>
      </c>
      <c r="P359" s="72">
        <f t="shared" si="86"/>
        <v>0</v>
      </c>
      <c r="Q359" s="36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</row>
    <row r="360" spans="1:154" x14ac:dyDescent="0.2">
      <c r="A360" s="43"/>
      <c r="B360" s="44"/>
      <c r="C360" s="44"/>
      <c r="D360" s="44"/>
      <c r="E360" s="44"/>
      <c r="F360" s="44"/>
      <c r="G360" s="48" t="s">
        <v>318</v>
      </c>
      <c r="H360" s="73"/>
      <c r="I360" s="73"/>
      <c r="J360" s="73">
        <f t="shared" si="91"/>
        <v>0</v>
      </c>
      <c r="K360" s="71"/>
      <c r="L360" s="73"/>
      <c r="M360" s="45"/>
      <c r="N360" s="73"/>
      <c r="O360" s="74">
        <f>+M360+N360</f>
        <v>0</v>
      </c>
      <c r="P360" s="74">
        <f t="shared" si="86"/>
        <v>0</v>
      </c>
      <c r="Q360" s="36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</row>
    <row r="361" spans="1:154" x14ac:dyDescent="0.2">
      <c r="A361" s="43"/>
      <c r="B361" s="44"/>
      <c r="C361" s="44"/>
      <c r="D361" s="44"/>
      <c r="E361" s="44"/>
      <c r="F361" s="44"/>
      <c r="G361" s="48" t="s">
        <v>319</v>
      </c>
      <c r="H361" s="73"/>
      <c r="I361" s="73"/>
      <c r="J361" s="73">
        <f t="shared" si="91"/>
        <v>0</v>
      </c>
      <c r="K361" s="71"/>
      <c r="L361" s="73"/>
      <c r="M361" s="45"/>
      <c r="N361" s="73"/>
      <c r="O361" s="74">
        <f>+M361+N361</f>
        <v>0</v>
      </c>
      <c r="P361" s="74">
        <f t="shared" si="86"/>
        <v>0</v>
      </c>
      <c r="Q361" s="36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</row>
    <row r="362" spans="1:154" x14ac:dyDescent="0.2">
      <c r="A362" s="43"/>
      <c r="B362" s="44"/>
      <c r="C362" s="44"/>
      <c r="D362" s="44"/>
      <c r="E362" s="44"/>
      <c r="F362" s="44"/>
      <c r="G362" s="48" t="s">
        <v>320</v>
      </c>
      <c r="H362" s="73"/>
      <c r="I362" s="73"/>
      <c r="J362" s="73">
        <f t="shared" si="91"/>
        <v>0</v>
      </c>
      <c r="K362" s="71"/>
      <c r="L362" s="73"/>
      <c r="M362" s="45"/>
      <c r="N362" s="73"/>
      <c r="O362" s="74">
        <f>+M362+N362</f>
        <v>0</v>
      </c>
      <c r="P362" s="74">
        <f t="shared" si="86"/>
        <v>0</v>
      </c>
      <c r="Q362" s="36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</row>
    <row r="363" spans="1:154" x14ac:dyDescent="0.2">
      <c r="A363" s="43"/>
      <c r="B363" s="44"/>
      <c r="C363" s="44"/>
      <c r="D363" s="44"/>
      <c r="E363" s="44"/>
      <c r="F363" s="44"/>
      <c r="G363" s="48" t="s">
        <v>321</v>
      </c>
      <c r="H363" s="73"/>
      <c r="I363" s="73"/>
      <c r="J363" s="73">
        <f t="shared" si="91"/>
        <v>0</v>
      </c>
      <c r="K363" s="71"/>
      <c r="L363" s="73"/>
      <c r="M363" s="291"/>
      <c r="N363" s="73"/>
      <c r="O363" s="74">
        <f>+M363+N363</f>
        <v>0</v>
      </c>
      <c r="P363" s="74">
        <f t="shared" si="86"/>
        <v>0</v>
      </c>
      <c r="Q363" s="36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</row>
    <row r="364" spans="1:154" x14ac:dyDescent="0.2">
      <c r="A364" s="33"/>
      <c r="B364" s="34"/>
      <c r="C364" s="34"/>
      <c r="D364" s="34"/>
      <c r="E364" s="34" t="s">
        <v>35</v>
      </c>
      <c r="F364" s="34"/>
      <c r="G364" s="47" t="s">
        <v>123</v>
      </c>
      <c r="H364" s="103">
        <f>H365</f>
        <v>217000</v>
      </c>
      <c r="I364" s="103">
        <f>I365</f>
        <v>217000</v>
      </c>
      <c r="J364" s="73">
        <f t="shared" si="91"/>
        <v>0</v>
      </c>
      <c r="K364" s="71">
        <f t="shared" si="88"/>
        <v>100</v>
      </c>
      <c r="L364" s="289">
        <f>L365</f>
        <v>217000</v>
      </c>
      <c r="M364" s="70">
        <f>M365</f>
        <v>150983</v>
      </c>
      <c r="N364" s="290">
        <f>N365</f>
        <v>15592</v>
      </c>
      <c r="O364" s="58">
        <f>+O365</f>
        <v>166575</v>
      </c>
      <c r="P364" s="58">
        <f t="shared" si="86"/>
        <v>50425</v>
      </c>
      <c r="Q364" s="36">
        <f t="shared" si="87"/>
        <v>76.760000000000005</v>
      </c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</row>
    <row r="365" spans="1:154" x14ac:dyDescent="0.2">
      <c r="A365" s="43"/>
      <c r="B365" s="44"/>
      <c r="C365" s="44"/>
      <c r="D365" s="44"/>
      <c r="E365" s="44"/>
      <c r="F365" s="44" t="s">
        <v>37</v>
      </c>
      <c r="G365" s="48" t="s">
        <v>322</v>
      </c>
      <c r="H365" s="73">
        <f>H366+H367+H368</f>
        <v>217000</v>
      </c>
      <c r="I365" s="73">
        <f>I366+I367+I368</f>
        <v>217000</v>
      </c>
      <c r="J365" s="73">
        <f t="shared" si="91"/>
        <v>0</v>
      </c>
      <c r="K365" s="71">
        <f t="shared" si="88"/>
        <v>100</v>
      </c>
      <c r="L365" s="73">
        <f>L366+L367+L368</f>
        <v>217000</v>
      </c>
      <c r="M365" s="292">
        <f>M366+M367+M368</f>
        <v>150983</v>
      </c>
      <c r="N365" s="73">
        <f>N366+N367+N368</f>
        <v>15592</v>
      </c>
      <c r="O365" s="73">
        <f>O366+O367+O368</f>
        <v>166575</v>
      </c>
      <c r="P365" s="73">
        <f t="shared" si="86"/>
        <v>50425</v>
      </c>
      <c r="Q365" s="36">
        <f t="shared" si="87"/>
        <v>76.760000000000005</v>
      </c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</row>
    <row r="366" spans="1:154" x14ac:dyDescent="0.2">
      <c r="A366" s="104"/>
      <c r="B366" s="44"/>
      <c r="C366" s="105"/>
      <c r="D366" s="44"/>
      <c r="E366" s="44"/>
      <c r="F366" s="85"/>
      <c r="G366" s="48" t="s">
        <v>323</v>
      </c>
      <c r="H366" s="73">
        <v>217000</v>
      </c>
      <c r="I366" s="73">
        <v>217000</v>
      </c>
      <c r="J366" s="73">
        <f t="shared" si="91"/>
        <v>0</v>
      </c>
      <c r="K366" s="71"/>
      <c r="L366" s="73">
        <v>217000</v>
      </c>
      <c r="M366" s="45">
        <v>150983</v>
      </c>
      <c r="N366" s="73">
        <v>15592</v>
      </c>
      <c r="O366" s="74">
        <f t="shared" ref="O366:O378" si="93">+M366+N366</f>
        <v>166575</v>
      </c>
      <c r="P366" s="74">
        <f t="shared" si="86"/>
        <v>50425</v>
      </c>
      <c r="Q366" s="36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</row>
    <row r="367" spans="1:154" x14ac:dyDescent="0.2">
      <c r="A367" s="104"/>
      <c r="B367" s="44"/>
      <c r="C367" s="105"/>
      <c r="D367" s="44"/>
      <c r="E367" s="44"/>
      <c r="F367" s="85"/>
      <c r="G367" s="48" t="s">
        <v>324</v>
      </c>
      <c r="H367" s="73">
        <v>0</v>
      </c>
      <c r="I367" s="73">
        <v>0</v>
      </c>
      <c r="J367" s="73">
        <f t="shared" si="91"/>
        <v>0</v>
      </c>
      <c r="K367" s="71"/>
      <c r="L367" s="73">
        <v>0</v>
      </c>
      <c r="M367" s="45">
        <v>0</v>
      </c>
      <c r="N367" s="73">
        <v>0</v>
      </c>
      <c r="O367" s="74">
        <v>0</v>
      </c>
      <c r="P367" s="74">
        <f t="shared" si="86"/>
        <v>0</v>
      </c>
      <c r="Q367" s="36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</row>
    <row r="368" spans="1:154" x14ac:dyDescent="0.2">
      <c r="A368" s="104"/>
      <c r="B368" s="44"/>
      <c r="C368" s="105"/>
      <c r="D368" s="44"/>
      <c r="E368" s="44"/>
      <c r="F368" s="85"/>
      <c r="G368" s="48"/>
      <c r="H368" s="73"/>
      <c r="I368" s="73"/>
      <c r="J368" s="73">
        <f t="shared" si="91"/>
        <v>0</v>
      </c>
      <c r="K368" s="71"/>
      <c r="L368" s="73"/>
      <c r="M368" s="45"/>
      <c r="N368" s="73"/>
      <c r="O368" s="74">
        <f t="shared" si="93"/>
        <v>0</v>
      </c>
      <c r="P368" s="74">
        <f t="shared" si="86"/>
        <v>0</v>
      </c>
      <c r="Q368" s="36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</row>
    <row r="369" spans="1:154" ht="47.25" x14ac:dyDescent="0.2">
      <c r="A369" s="44"/>
      <c r="B369" s="44"/>
      <c r="C369" s="48"/>
      <c r="D369" s="44"/>
      <c r="E369" s="63" t="s">
        <v>126</v>
      </c>
      <c r="F369" s="64"/>
      <c r="G369" s="106" t="s">
        <v>325</v>
      </c>
      <c r="H369" s="73">
        <f>H370+H371+H372+H373</f>
        <v>0</v>
      </c>
      <c r="I369" s="73">
        <f>I370+I371+I372+I373</f>
        <v>0</v>
      </c>
      <c r="J369" s="73">
        <f t="shared" si="91"/>
        <v>0</v>
      </c>
      <c r="K369" s="71"/>
      <c r="L369" s="73">
        <f>L370+L371+L372+L373</f>
        <v>0</v>
      </c>
      <c r="M369" s="73">
        <f>M370+M371+M372+M373</f>
        <v>0</v>
      </c>
      <c r="N369" s="73">
        <f>N370+N371+N372+N373</f>
        <v>0</v>
      </c>
      <c r="O369" s="73">
        <f>O370+O371+O372+O373</f>
        <v>0</v>
      </c>
      <c r="P369" s="73">
        <f t="shared" si="86"/>
        <v>0</v>
      </c>
      <c r="Q369" s="36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</row>
    <row r="370" spans="1:154" ht="47.25" x14ac:dyDescent="0.2">
      <c r="A370" s="104"/>
      <c r="B370" s="44"/>
      <c r="C370" s="48"/>
      <c r="D370" s="44"/>
      <c r="E370" s="63"/>
      <c r="F370" s="64"/>
      <c r="G370" s="106" t="s">
        <v>326</v>
      </c>
      <c r="H370" s="73"/>
      <c r="I370" s="73"/>
      <c r="J370" s="73">
        <f t="shared" si="91"/>
        <v>0</v>
      </c>
      <c r="K370" s="71"/>
      <c r="L370" s="73"/>
      <c r="M370" s="45"/>
      <c r="N370" s="73"/>
      <c r="O370" s="74">
        <f t="shared" si="93"/>
        <v>0</v>
      </c>
      <c r="P370" s="74">
        <f t="shared" si="86"/>
        <v>0</v>
      </c>
      <c r="Q370" s="36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</row>
    <row r="371" spans="1:154" ht="47.25" x14ac:dyDescent="0.2">
      <c r="A371" s="104"/>
      <c r="B371" s="44"/>
      <c r="C371" s="48"/>
      <c r="D371" s="44"/>
      <c r="E371" s="63"/>
      <c r="F371" s="64"/>
      <c r="G371" s="65" t="s">
        <v>327</v>
      </c>
      <c r="H371" s="73"/>
      <c r="I371" s="73"/>
      <c r="J371" s="73">
        <f t="shared" si="91"/>
        <v>0</v>
      </c>
      <c r="K371" s="71"/>
      <c r="L371" s="73"/>
      <c r="M371" s="45"/>
      <c r="N371" s="73"/>
      <c r="O371" s="74">
        <f t="shared" si="93"/>
        <v>0</v>
      </c>
      <c r="P371" s="74">
        <f t="shared" si="86"/>
        <v>0</v>
      </c>
      <c r="Q371" s="36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</row>
    <row r="372" spans="1:154" ht="47.25" x14ac:dyDescent="0.2">
      <c r="A372" s="104"/>
      <c r="B372" s="44"/>
      <c r="C372" s="48"/>
      <c r="D372" s="44"/>
      <c r="E372" s="63"/>
      <c r="F372" s="64"/>
      <c r="G372" s="65" t="s">
        <v>328</v>
      </c>
      <c r="H372" s="73"/>
      <c r="I372" s="73"/>
      <c r="J372" s="73">
        <f t="shared" si="91"/>
        <v>0</v>
      </c>
      <c r="K372" s="71"/>
      <c r="L372" s="73"/>
      <c r="M372" s="45"/>
      <c r="N372" s="73"/>
      <c r="O372" s="74">
        <f t="shared" si="93"/>
        <v>0</v>
      </c>
      <c r="P372" s="74">
        <f t="shared" si="86"/>
        <v>0</v>
      </c>
      <c r="Q372" s="36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</row>
    <row r="373" spans="1:154" ht="47.25" x14ac:dyDescent="0.2">
      <c r="A373" s="104"/>
      <c r="B373" s="44"/>
      <c r="C373" s="48"/>
      <c r="D373" s="44"/>
      <c r="E373" s="63"/>
      <c r="F373" s="64"/>
      <c r="G373" s="65" t="s">
        <v>329</v>
      </c>
      <c r="H373" s="73">
        <v>0</v>
      </c>
      <c r="I373" s="73">
        <v>0</v>
      </c>
      <c r="J373" s="73">
        <f t="shared" si="91"/>
        <v>0</v>
      </c>
      <c r="K373" s="71"/>
      <c r="L373" s="73">
        <v>0</v>
      </c>
      <c r="M373" s="45">
        <v>0</v>
      </c>
      <c r="N373" s="73">
        <v>0</v>
      </c>
      <c r="O373" s="74">
        <f t="shared" si="93"/>
        <v>0</v>
      </c>
      <c r="P373" s="74">
        <f t="shared" si="86"/>
        <v>0</v>
      </c>
      <c r="Q373" s="36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</row>
    <row r="374" spans="1:154" ht="31.5" x14ac:dyDescent="0.2">
      <c r="A374" s="104"/>
      <c r="B374" s="44"/>
      <c r="C374" s="48"/>
      <c r="D374" s="44"/>
      <c r="E374" s="63" t="s">
        <v>128</v>
      </c>
      <c r="F374" s="64"/>
      <c r="G374" s="65" t="s">
        <v>129</v>
      </c>
      <c r="H374" s="73">
        <f>H375+H376</f>
        <v>0</v>
      </c>
      <c r="I374" s="73">
        <f>I375+I376</f>
        <v>0</v>
      </c>
      <c r="J374" s="73">
        <f t="shared" si="91"/>
        <v>0</v>
      </c>
      <c r="K374" s="71"/>
      <c r="L374" s="73">
        <f>L375+L376</f>
        <v>0</v>
      </c>
      <c r="M374" s="45"/>
      <c r="N374" s="73">
        <f>N375+N376</f>
        <v>0</v>
      </c>
      <c r="O374" s="74">
        <f t="shared" si="93"/>
        <v>0</v>
      </c>
      <c r="P374" s="74">
        <f t="shared" si="86"/>
        <v>0</v>
      </c>
      <c r="Q374" s="36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</row>
    <row r="375" spans="1:154" x14ac:dyDescent="0.2">
      <c r="A375" s="104"/>
      <c r="B375" s="44"/>
      <c r="C375" s="48"/>
      <c r="D375" s="44"/>
      <c r="E375" s="63"/>
      <c r="F375" s="64"/>
      <c r="G375" s="65" t="s">
        <v>330</v>
      </c>
      <c r="H375" s="73"/>
      <c r="I375" s="73"/>
      <c r="J375" s="73">
        <f t="shared" si="91"/>
        <v>0</v>
      </c>
      <c r="K375" s="71"/>
      <c r="L375" s="73"/>
      <c r="M375" s="45"/>
      <c r="N375" s="73"/>
      <c r="O375" s="74">
        <f t="shared" si="93"/>
        <v>0</v>
      </c>
      <c r="P375" s="74">
        <f t="shared" si="86"/>
        <v>0</v>
      </c>
      <c r="Q375" s="36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</row>
    <row r="376" spans="1:154" x14ac:dyDescent="0.2">
      <c r="A376" s="104"/>
      <c r="B376" s="44"/>
      <c r="C376" s="48"/>
      <c r="D376" s="44"/>
      <c r="E376" s="63"/>
      <c r="F376" s="64"/>
      <c r="G376" s="65" t="s">
        <v>331</v>
      </c>
      <c r="H376" s="73"/>
      <c r="I376" s="73"/>
      <c r="J376" s="73">
        <f t="shared" si="91"/>
        <v>0</v>
      </c>
      <c r="K376" s="71"/>
      <c r="L376" s="73"/>
      <c r="M376" s="45"/>
      <c r="N376" s="73"/>
      <c r="O376" s="74">
        <f t="shared" si="93"/>
        <v>0</v>
      </c>
      <c r="P376" s="74">
        <f t="shared" ref="P376:P441" si="94">L376-O376</f>
        <v>0</v>
      </c>
      <c r="Q376" s="36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</row>
    <row r="377" spans="1:154" x14ac:dyDescent="0.2">
      <c r="A377" s="43"/>
      <c r="B377" s="44"/>
      <c r="C377" s="44"/>
      <c r="D377" s="34">
        <v>59</v>
      </c>
      <c r="E377" s="44"/>
      <c r="F377" s="44"/>
      <c r="G377" s="69" t="s">
        <v>103</v>
      </c>
      <c r="H377" s="73">
        <f>+H378+H379</f>
        <v>10000</v>
      </c>
      <c r="I377" s="73">
        <f>+I378+I379</f>
        <v>10000</v>
      </c>
      <c r="J377" s="73">
        <f>H377-I377</f>
        <v>0</v>
      </c>
      <c r="K377" s="71">
        <f t="shared" si="88"/>
        <v>100</v>
      </c>
      <c r="L377" s="73">
        <f>+L378+L379</f>
        <v>10000</v>
      </c>
      <c r="M377" s="45">
        <f>M378+M379</f>
        <v>9778</v>
      </c>
      <c r="N377" s="73">
        <f>+N378+N379</f>
        <v>50</v>
      </c>
      <c r="O377" s="74">
        <f>+M377+N377</f>
        <v>9828</v>
      </c>
      <c r="P377" s="74">
        <f>L377-O377</f>
        <v>172</v>
      </c>
      <c r="Q377" s="36">
        <f t="shared" si="87"/>
        <v>98.28</v>
      </c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</row>
    <row r="378" spans="1:154" x14ac:dyDescent="0.2">
      <c r="A378" s="43"/>
      <c r="B378" s="44"/>
      <c r="C378" s="44"/>
      <c r="D378" s="44"/>
      <c r="E378" s="44">
        <v>17</v>
      </c>
      <c r="F378" s="44"/>
      <c r="G378" s="48" t="s">
        <v>332</v>
      </c>
      <c r="H378" s="73">
        <v>10000</v>
      </c>
      <c r="I378" s="73">
        <v>10000</v>
      </c>
      <c r="J378" s="73">
        <f t="shared" si="91"/>
        <v>0</v>
      </c>
      <c r="K378" s="71">
        <f t="shared" si="88"/>
        <v>100</v>
      </c>
      <c r="L378" s="73">
        <v>10000</v>
      </c>
      <c r="M378" s="45">
        <v>9778</v>
      </c>
      <c r="N378" s="73">
        <v>50</v>
      </c>
      <c r="O378" s="74">
        <f t="shared" si="93"/>
        <v>9828</v>
      </c>
      <c r="P378" s="74">
        <f t="shared" si="94"/>
        <v>172</v>
      </c>
      <c r="Q378" s="36">
        <f t="shared" ref="Q378:Q428" si="95">ROUND(O378/L378*100,2)</f>
        <v>98.28</v>
      </c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</row>
    <row r="379" spans="1:154" x14ac:dyDescent="0.2">
      <c r="A379" s="43"/>
      <c r="B379" s="44"/>
      <c r="C379" s="44"/>
      <c r="D379" s="44"/>
      <c r="E379" s="44">
        <v>40</v>
      </c>
      <c r="F379" s="44"/>
      <c r="G379" s="283" t="s">
        <v>435</v>
      </c>
      <c r="H379" s="73">
        <v>0</v>
      </c>
      <c r="I379" s="73">
        <v>0</v>
      </c>
      <c r="J379" s="73">
        <v>0</v>
      </c>
      <c r="K379" s="71"/>
      <c r="L379" s="73">
        <v>0</v>
      </c>
      <c r="M379" s="46">
        <v>0</v>
      </c>
      <c r="N379" s="73">
        <v>0</v>
      </c>
      <c r="O379" s="74">
        <v>0</v>
      </c>
      <c r="P379" s="74">
        <f t="shared" si="94"/>
        <v>0</v>
      </c>
      <c r="Q379" s="36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</row>
    <row r="380" spans="1:154" x14ac:dyDescent="0.2">
      <c r="A380" s="33"/>
      <c r="B380" s="34"/>
      <c r="C380" s="34"/>
      <c r="D380" s="34" t="s">
        <v>132</v>
      </c>
      <c r="E380" s="34"/>
      <c r="F380" s="34"/>
      <c r="G380" s="69" t="s">
        <v>106</v>
      </c>
      <c r="H380" s="70">
        <f>H381</f>
        <v>0</v>
      </c>
      <c r="I380" s="70">
        <f>I381</f>
        <v>0</v>
      </c>
      <c r="J380" s="73">
        <f t="shared" si="91"/>
        <v>0</v>
      </c>
      <c r="K380" s="71" t="e">
        <f t="shared" si="88"/>
        <v>#DIV/0!</v>
      </c>
      <c r="L380" s="70">
        <f>L381</f>
        <v>0</v>
      </c>
      <c r="M380" s="70">
        <f>M381</f>
        <v>0</v>
      </c>
      <c r="N380" s="70">
        <f>N381</f>
        <v>0</v>
      </c>
      <c r="O380" s="72">
        <f>O381</f>
        <v>0</v>
      </c>
      <c r="P380" s="72">
        <f t="shared" si="94"/>
        <v>0</v>
      </c>
      <c r="Q380" s="36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</row>
    <row r="381" spans="1:154" x14ac:dyDescent="0.2">
      <c r="A381" s="33"/>
      <c r="B381" s="34"/>
      <c r="C381" s="34"/>
      <c r="D381" s="34">
        <v>71</v>
      </c>
      <c r="E381" s="34"/>
      <c r="F381" s="34"/>
      <c r="G381" s="69" t="s">
        <v>333</v>
      </c>
      <c r="H381" s="70">
        <f>H382+H387</f>
        <v>0</v>
      </c>
      <c r="I381" s="70">
        <f>I382+I387</f>
        <v>0</v>
      </c>
      <c r="J381" s="73">
        <f t="shared" si="91"/>
        <v>0</v>
      </c>
      <c r="K381" s="71" t="e">
        <f t="shared" si="88"/>
        <v>#DIV/0!</v>
      </c>
      <c r="L381" s="70">
        <f>L382+L387</f>
        <v>0</v>
      </c>
      <c r="M381" s="70">
        <f>M382+M387</f>
        <v>0</v>
      </c>
      <c r="N381" s="70">
        <f>N382+N387</f>
        <v>0</v>
      </c>
      <c r="O381" s="72">
        <f>O382+O387</f>
        <v>0</v>
      </c>
      <c r="P381" s="72">
        <f t="shared" si="94"/>
        <v>0</v>
      </c>
      <c r="Q381" s="36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</row>
    <row r="382" spans="1:154" x14ac:dyDescent="0.2">
      <c r="A382" s="33"/>
      <c r="B382" s="34"/>
      <c r="C382" s="34"/>
      <c r="D382" s="34"/>
      <c r="E382" s="34" t="s">
        <v>37</v>
      </c>
      <c r="F382" s="34"/>
      <c r="G382" s="47" t="s">
        <v>334</v>
      </c>
      <c r="H382" s="70">
        <f>H383+H384+H385+H386</f>
        <v>0</v>
      </c>
      <c r="I382" s="70">
        <f>I383+I384+I385+I386</f>
        <v>0</v>
      </c>
      <c r="J382" s="73">
        <f t="shared" si="91"/>
        <v>0</v>
      </c>
      <c r="K382" s="71" t="e">
        <f t="shared" si="88"/>
        <v>#DIV/0!</v>
      </c>
      <c r="L382" s="70">
        <f>L383+L384+L385+L386</f>
        <v>0</v>
      </c>
      <c r="M382" s="70">
        <f>M383+M384+M385+M386</f>
        <v>0</v>
      </c>
      <c r="N382" s="70">
        <f>N383+N384+N385+N386</f>
        <v>0</v>
      </c>
      <c r="O382" s="72">
        <f>O383+O384+O385+O386</f>
        <v>0</v>
      </c>
      <c r="P382" s="72">
        <f t="shared" si="94"/>
        <v>0</v>
      </c>
      <c r="Q382" s="36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</row>
    <row r="383" spans="1:154" x14ac:dyDescent="0.2">
      <c r="A383" s="43"/>
      <c r="B383" s="44"/>
      <c r="C383" s="44"/>
      <c r="D383" s="44"/>
      <c r="E383" s="44"/>
      <c r="F383" s="44" t="s">
        <v>37</v>
      </c>
      <c r="G383" s="48" t="s">
        <v>264</v>
      </c>
      <c r="H383" s="73"/>
      <c r="I383" s="73"/>
      <c r="J383" s="73">
        <f t="shared" si="91"/>
        <v>0</v>
      </c>
      <c r="K383" s="71"/>
      <c r="L383" s="73"/>
      <c r="M383" s="45"/>
      <c r="N383" s="73"/>
      <c r="O383" s="74">
        <f>+M383+N383</f>
        <v>0</v>
      </c>
      <c r="P383" s="74">
        <f t="shared" si="94"/>
        <v>0</v>
      </c>
      <c r="Q383" s="36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</row>
    <row r="384" spans="1:154" x14ac:dyDescent="0.2">
      <c r="A384" s="43"/>
      <c r="B384" s="44"/>
      <c r="C384" s="44"/>
      <c r="D384" s="44"/>
      <c r="E384" s="44"/>
      <c r="F384" s="44" t="s">
        <v>35</v>
      </c>
      <c r="G384" s="48" t="s">
        <v>335</v>
      </c>
      <c r="H384" s="73">
        <v>0</v>
      </c>
      <c r="I384" s="73">
        <v>0</v>
      </c>
      <c r="J384" s="73">
        <f t="shared" si="91"/>
        <v>0</v>
      </c>
      <c r="K384" s="71" t="e">
        <f t="shared" ref="K384:K387" si="96">ROUND(I384/H384*100,2)</f>
        <v>#DIV/0!</v>
      </c>
      <c r="L384" s="73">
        <v>0</v>
      </c>
      <c r="M384" s="45">
        <v>0</v>
      </c>
      <c r="N384" s="73">
        <v>0</v>
      </c>
      <c r="O384" s="74">
        <f>+M384+N384</f>
        <v>0</v>
      </c>
      <c r="P384" s="74">
        <f t="shared" si="94"/>
        <v>0</v>
      </c>
      <c r="Q384" s="36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</row>
    <row r="385" spans="1:154" x14ac:dyDescent="0.2">
      <c r="A385" s="43"/>
      <c r="B385" s="44"/>
      <c r="C385" s="44"/>
      <c r="D385" s="44"/>
      <c r="E385" s="44"/>
      <c r="F385" s="44" t="s">
        <v>55</v>
      </c>
      <c r="G385" s="48" t="s">
        <v>336</v>
      </c>
      <c r="H385" s="73"/>
      <c r="I385" s="73"/>
      <c r="J385" s="73">
        <f t="shared" si="91"/>
        <v>0</v>
      </c>
      <c r="K385" s="71"/>
      <c r="L385" s="73"/>
      <c r="M385" s="45"/>
      <c r="N385" s="73"/>
      <c r="O385" s="74">
        <f>+M385+N385</f>
        <v>0</v>
      </c>
      <c r="P385" s="74">
        <f t="shared" si="94"/>
        <v>0</v>
      </c>
      <c r="Q385" s="36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</row>
    <row r="386" spans="1:154" x14ac:dyDescent="0.2">
      <c r="A386" s="43"/>
      <c r="B386" s="44"/>
      <c r="C386" s="44"/>
      <c r="D386" s="44"/>
      <c r="E386" s="44"/>
      <c r="F386" s="44" t="s">
        <v>113</v>
      </c>
      <c r="G386" s="48" t="s">
        <v>267</v>
      </c>
      <c r="H386" s="73"/>
      <c r="I386" s="73"/>
      <c r="J386" s="73">
        <f t="shared" si="91"/>
        <v>0</v>
      </c>
      <c r="K386" s="71"/>
      <c r="L386" s="73"/>
      <c r="M386" s="45"/>
      <c r="N386" s="73"/>
      <c r="O386" s="74">
        <f>+M386+N386</f>
        <v>0</v>
      </c>
      <c r="P386" s="74">
        <f t="shared" si="94"/>
        <v>0</v>
      </c>
      <c r="Q386" s="36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</row>
    <row r="387" spans="1:154" x14ac:dyDescent="0.2">
      <c r="A387" s="43"/>
      <c r="B387" s="44"/>
      <c r="C387" s="44"/>
      <c r="D387" s="44"/>
      <c r="E387" s="44" t="s">
        <v>55</v>
      </c>
      <c r="F387" s="44"/>
      <c r="G387" s="48" t="s">
        <v>268</v>
      </c>
      <c r="H387" s="73">
        <v>0</v>
      </c>
      <c r="I387" s="73">
        <v>0</v>
      </c>
      <c r="J387" s="73">
        <f t="shared" si="91"/>
        <v>0</v>
      </c>
      <c r="K387" s="71" t="e">
        <f t="shared" si="96"/>
        <v>#DIV/0!</v>
      </c>
      <c r="L387" s="73">
        <v>0</v>
      </c>
      <c r="M387" s="45">
        <v>0</v>
      </c>
      <c r="N387" s="73">
        <v>0</v>
      </c>
      <c r="O387" s="74">
        <f>+M387+N387</f>
        <v>0</v>
      </c>
      <c r="P387" s="74">
        <f t="shared" si="94"/>
        <v>0</v>
      </c>
      <c r="Q387" s="36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</row>
    <row r="388" spans="1:154" x14ac:dyDescent="0.2">
      <c r="A388" s="33"/>
      <c r="B388" s="34"/>
      <c r="C388" s="34"/>
      <c r="D388" s="34">
        <v>79</v>
      </c>
      <c r="E388" s="34"/>
      <c r="F388" s="34"/>
      <c r="G388" s="69" t="s">
        <v>337</v>
      </c>
      <c r="H388" s="70">
        <f t="shared" ref="H388:I390" si="97">H389</f>
        <v>0</v>
      </c>
      <c r="I388" s="70">
        <f t="shared" si="97"/>
        <v>0</v>
      </c>
      <c r="J388" s="73">
        <f t="shared" si="91"/>
        <v>0</v>
      </c>
      <c r="K388" s="71"/>
      <c r="L388" s="70">
        <f t="shared" ref="L388:O390" si="98">L389</f>
        <v>0</v>
      </c>
      <c r="M388" s="58"/>
      <c r="N388" s="70">
        <f t="shared" si="98"/>
        <v>0</v>
      </c>
      <c r="O388" s="72">
        <f t="shared" si="98"/>
        <v>0</v>
      </c>
      <c r="P388" s="72">
        <f t="shared" si="94"/>
        <v>0</v>
      </c>
      <c r="Q388" s="36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</row>
    <row r="389" spans="1:154" x14ac:dyDescent="0.2">
      <c r="A389" s="33"/>
      <c r="B389" s="34"/>
      <c r="C389" s="34"/>
      <c r="D389" s="34">
        <v>81</v>
      </c>
      <c r="E389" s="34"/>
      <c r="F389" s="34"/>
      <c r="G389" s="69" t="s">
        <v>338</v>
      </c>
      <c r="H389" s="70">
        <f t="shared" si="97"/>
        <v>0</v>
      </c>
      <c r="I389" s="70">
        <f t="shared" si="97"/>
        <v>0</v>
      </c>
      <c r="J389" s="73">
        <f t="shared" si="91"/>
        <v>0</v>
      </c>
      <c r="K389" s="71"/>
      <c r="L389" s="70">
        <f t="shared" si="98"/>
        <v>0</v>
      </c>
      <c r="M389" s="58"/>
      <c r="N389" s="70">
        <f t="shared" si="98"/>
        <v>0</v>
      </c>
      <c r="O389" s="72">
        <f t="shared" si="98"/>
        <v>0</v>
      </c>
      <c r="P389" s="72">
        <f t="shared" si="94"/>
        <v>0</v>
      </c>
      <c r="Q389" s="36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</row>
    <row r="390" spans="1:154" x14ac:dyDescent="0.2">
      <c r="A390" s="33"/>
      <c r="B390" s="34"/>
      <c r="C390" s="34"/>
      <c r="D390" s="34"/>
      <c r="E390" s="34" t="s">
        <v>37</v>
      </c>
      <c r="F390" s="34"/>
      <c r="G390" s="47" t="s">
        <v>339</v>
      </c>
      <c r="H390" s="70">
        <f t="shared" si="97"/>
        <v>0</v>
      </c>
      <c r="I390" s="70">
        <f t="shared" si="97"/>
        <v>0</v>
      </c>
      <c r="J390" s="73">
        <f t="shared" si="91"/>
        <v>0</v>
      </c>
      <c r="K390" s="71"/>
      <c r="L390" s="70">
        <f t="shared" si="98"/>
        <v>0</v>
      </c>
      <c r="M390" s="58"/>
      <c r="N390" s="70">
        <f t="shared" si="98"/>
        <v>0</v>
      </c>
      <c r="O390" s="72">
        <f t="shared" si="98"/>
        <v>0</v>
      </c>
      <c r="P390" s="72">
        <f t="shared" si="94"/>
        <v>0</v>
      </c>
      <c r="Q390" s="36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</row>
    <row r="391" spans="1:154" ht="33" x14ac:dyDescent="0.2">
      <c r="A391" s="43"/>
      <c r="B391" s="44"/>
      <c r="C391" s="44"/>
      <c r="D391" s="44"/>
      <c r="E391" s="44"/>
      <c r="F391" s="44" t="s">
        <v>37</v>
      </c>
      <c r="G391" s="48" t="s">
        <v>340</v>
      </c>
      <c r="H391" s="73"/>
      <c r="I391" s="73"/>
      <c r="J391" s="73">
        <f t="shared" si="91"/>
        <v>0</v>
      </c>
      <c r="K391" s="71"/>
      <c r="L391" s="73"/>
      <c r="M391" s="45"/>
      <c r="N391" s="73"/>
      <c r="O391" s="74">
        <f>+M391+N391</f>
        <v>0</v>
      </c>
      <c r="P391" s="74">
        <f t="shared" si="94"/>
        <v>0</v>
      </c>
      <c r="Q391" s="36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</row>
    <row r="392" spans="1:154" x14ac:dyDescent="0.2">
      <c r="A392" s="87"/>
      <c r="B392" s="88"/>
      <c r="C392" s="88"/>
      <c r="D392" s="88">
        <v>85</v>
      </c>
      <c r="E392" s="88"/>
      <c r="F392" s="88"/>
      <c r="G392" s="89" t="s">
        <v>109</v>
      </c>
      <c r="H392" s="136"/>
      <c r="I392" s="136"/>
      <c r="J392" s="136">
        <f t="shared" si="91"/>
        <v>0</v>
      </c>
      <c r="K392" s="137"/>
      <c r="L392" s="136"/>
      <c r="M392" s="138">
        <v>-290288</v>
      </c>
      <c r="N392" s="136">
        <v>-576</v>
      </c>
      <c r="O392" s="139">
        <f>+M392+N392</f>
        <v>-290864</v>
      </c>
      <c r="P392" s="139">
        <f t="shared" si="94"/>
        <v>290864</v>
      </c>
      <c r="Q392" s="140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</row>
    <row r="393" spans="1:154" x14ac:dyDescent="0.2">
      <c r="A393" s="43"/>
      <c r="B393" s="44"/>
      <c r="C393" s="44"/>
      <c r="D393" s="44"/>
      <c r="E393" s="44"/>
      <c r="F393" s="44"/>
      <c r="G393" s="48" t="s">
        <v>341</v>
      </c>
      <c r="H393" s="73"/>
      <c r="I393" s="73"/>
      <c r="J393" s="73">
        <f t="shared" si="91"/>
        <v>0</v>
      </c>
      <c r="K393" s="103"/>
      <c r="L393" s="73"/>
      <c r="M393" s="45"/>
      <c r="N393" s="73"/>
      <c r="O393" s="92"/>
      <c r="P393" s="92">
        <f t="shared" si="94"/>
        <v>0</v>
      </c>
      <c r="Q393" s="36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</row>
    <row r="394" spans="1:154" x14ac:dyDescent="0.2">
      <c r="A394" s="33" t="s">
        <v>273</v>
      </c>
      <c r="B394" s="34" t="s">
        <v>167</v>
      </c>
      <c r="C394" s="34"/>
      <c r="D394" s="34"/>
      <c r="E394" s="34"/>
      <c r="F394" s="34"/>
      <c r="G394" s="69" t="s">
        <v>342</v>
      </c>
      <c r="H394" s="70">
        <f>H342+H347+H369+H374</f>
        <v>12445000</v>
      </c>
      <c r="I394" s="70">
        <f>I342+I347+I369+I374</f>
        <v>12445000</v>
      </c>
      <c r="J394" s="73">
        <f t="shared" si="91"/>
        <v>0</v>
      </c>
      <c r="K394" s="103"/>
      <c r="L394" s="70">
        <f>L342+L347+L369+L374</f>
        <v>12445000</v>
      </c>
      <c r="M394" s="90"/>
      <c r="N394" s="70">
        <f>N342+N347+N369+N374</f>
        <v>985092</v>
      </c>
      <c r="O394" s="72">
        <f>O342+O347+O369+O374</f>
        <v>12091631</v>
      </c>
      <c r="P394" s="72">
        <f t="shared" si="94"/>
        <v>353369</v>
      </c>
      <c r="Q394" s="36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</row>
    <row r="395" spans="1:154" x14ac:dyDescent="0.2">
      <c r="A395" s="33"/>
      <c r="B395" s="34">
        <v>15</v>
      </c>
      <c r="C395" s="34"/>
      <c r="D395" s="34"/>
      <c r="E395" s="34"/>
      <c r="F395" s="34"/>
      <c r="G395" s="69" t="s">
        <v>343</v>
      </c>
      <c r="H395" s="70">
        <f>H396</f>
        <v>217000</v>
      </c>
      <c r="I395" s="70">
        <f>I396</f>
        <v>217000</v>
      </c>
      <c r="J395" s="73">
        <f t="shared" si="91"/>
        <v>0</v>
      </c>
      <c r="K395" s="103"/>
      <c r="L395" s="70">
        <f>L396</f>
        <v>217000</v>
      </c>
      <c r="M395" s="90"/>
      <c r="N395" s="70">
        <f>N396</f>
        <v>15592</v>
      </c>
      <c r="O395" s="72">
        <f>O396</f>
        <v>166575</v>
      </c>
      <c r="P395" s="72">
        <f t="shared" si="94"/>
        <v>50425</v>
      </c>
      <c r="Q395" s="36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</row>
    <row r="396" spans="1:154" x14ac:dyDescent="0.2">
      <c r="A396" s="33"/>
      <c r="B396" s="34"/>
      <c r="C396" s="34" t="s">
        <v>65</v>
      </c>
      <c r="D396" s="34"/>
      <c r="E396" s="34"/>
      <c r="F396" s="34"/>
      <c r="G396" s="69" t="s">
        <v>344</v>
      </c>
      <c r="H396" s="70">
        <f>H365</f>
        <v>217000</v>
      </c>
      <c r="I396" s="70">
        <f>I365</f>
        <v>217000</v>
      </c>
      <c r="J396" s="73">
        <f t="shared" si="91"/>
        <v>0</v>
      </c>
      <c r="K396" s="103"/>
      <c r="L396" s="70">
        <f>L365</f>
        <v>217000</v>
      </c>
      <c r="M396" s="90"/>
      <c r="N396" s="70">
        <f>N365</f>
        <v>15592</v>
      </c>
      <c r="O396" s="72">
        <f>O365</f>
        <v>166575</v>
      </c>
      <c r="P396" s="72">
        <f t="shared" si="94"/>
        <v>50425</v>
      </c>
      <c r="Q396" s="36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</row>
    <row r="397" spans="1:154" x14ac:dyDescent="0.2">
      <c r="A397" s="33"/>
      <c r="B397" s="34" t="s">
        <v>65</v>
      </c>
      <c r="C397" s="34"/>
      <c r="D397" s="34"/>
      <c r="E397" s="34"/>
      <c r="F397" s="34"/>
      <c r="G397" s="69" t="s">
        <v>345</v>
      </c>
      <c r="H397" s="70">
        <f>H398+H399</f>
        <v>4789800</v>
      </c>
      <c r="I397" s="70">
        <f>I398+I399</f>
        <v>4789800</v>
      </c>
      <c r="J397" s="73">
        <f t="shared" si="91"/>
        <v>0</v>
      </c>
      <c r="K397" s="103"/>
      <c r="L397" s="70">
        <f>L398+L399</f>
        <v>4789800</v>
      </c>
      <c r="M397" s="90"/>
      <c r="N397" s="70">
        <f>N398+N399</f>
        <v>438576</v>
      </c>
      <c r="O397" s="72">
        <f>O398+O399</f>
        <v>4452965.3000000007</v>
      </c>
      <c r="P397" s="72">
        <f t="shared" si="94"/>
        <v>336834.69999999925</v>
      </c>
      <c r="Q397" s="36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</row>
    <row r="398" spans="1:154" x14ac:dyDescent="0.2">
      <c r="A398" s="33"/>
      <c r="B398" s="34"/>
      <c r="C398" s="34" t="s">
        <v>35</v>
      </c>
      <c r="D398" s="34"/>
      <c r="E398" s="34"/>
      <c r="F398" s="34"/>
      <c r="G398" s="69" t="s">
        <v>197</v>
      </c>
      <c r="H398" s="70">
        <f>+H335</f>
        <v>49000</v>
      </c>
      <c r="I398" s="70">
        <f>+I335</f>
        <v>49000</v>
      </c>
      <c r="J398" s="73">
        <f t="shared" si="91"/>
        <v>0</v>
      </c>
      <c r="K398" s="103"/>
      <c r="L398" s="70">
        <f>+L335</f>
        <v>49000</v>
      </c>
      <c r="M398" s="90"/>
      <c r="N398" s="70">
        <f>+N335</f>
        <v>4473.8900000000003</v>
      </c>
      <c r="O398" s="72">
        <f>+O335</f>
        <v>47817.89</v>
      </c>
      <c r="P398" s="72">
        <f t="shared" si="94"/>
        <v>1182.1100000000006</v>
      </c>
      <c r="Q398" s="36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</row>
    <row r="399" spans="1:154" x14ac:dyDescent="0.2">
      <c r="A399" s="33"/>
      <c r="B399" s="34"/>
      <c r="C399" s="34" t="s">
        <v>55</v>
      </c>
      <c r="D399" s="34"/>
      <c r="E399" s="34"/>
      <c r="F399" s="34"/>
      <c r="G399" s="69" t="s">
        <v>346</v>
      </c>
      <c r="H399" s="70">
        <f>H267-H394-H395-H398</f>
        <v>4740800</v>
      </c>
      <c r="I399" s="70">
        <f>I267-I394-I395-I398</f>
        <v>4740800</v>
      </c>
      <c r="J399" s="73">
        <f t="shared" si="91"/>
        <v>0</v>
      </c>
      <c r="K399" s="103"/>
      <c r="L399" s="70">
        <f>L267-L394-L395-L398</f>
        <v>4740800</v>
      </c>
      <c r="M399" s="90"/>
      <c r="N399" s="70">
        <f>N267-N394-N395-N398</f>
        <v>434102.11</v>
      </c>
      <c r="O399" s="72">
        <f>O267-O394-O395-O398</f>
        <v>4405147.4100000011</v>
      </c>
      <c r="P399" s="72">
        <f t="shared" si="94"/>
        <v>335652.58999999892</v>
      </c>
      <c r="Q399" s="36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</row>
    <row r="400" spans="1:154" x14ac:dyDescent="0.2">
      <c r="A400" s="33" t="s">
        <v>347</v>
      </c>
      <c r="B400" s="34" t="s">
        <v>126</v>
      </c>
      <c r="C400" s="34"/>
      <c r="D400" s="34"/>
      <c r="E400" s="34"/>
      <c r="F400" s="34"/>
      <c r="G400" s="69" t="s">
        <v>348</v>
      </c>
      <c r="H400" s="70">
        <f>H402</f>
        <v>30923000</v>
      </c>
      <c r="I400" s="70">
        <f>I402</f>
        <v>30923000</v>
      </c>
      <c r="J400" s="73">
        <f t="shared" si="91"/>
        <v>0</v>
      </c>
      <c r="K400" s="103"/>
      <c r="L400" s="70">
        <f>L402</f>
        <v>30923000</v>
      </c>
      <c r="M400" s="90"/>
      <c r="N400" s="70">
        <f>N402</f>
        <v>3710246</v>
      </c>
      <c r="O400" s="72">
        <f>O402</f>
        <v>29381593.699999999</v>
      </c>
      <c r="P400" s="72">
        <f t="shared" si="94"/>
        <v>1541406.3000000007</v>
      </c>
      <c r="Q400" s="36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</row>
    <row r="401" spans="1:154" ht="49.5" x14ac:dyDescent="0.2">
      <c r="A401" s="33"/>
      <c r="B401" s="34"/>
      <c r="C401" s="34"/>
      <c r="D401" s="34" t="s">
        <v>104</v>
      </c>
      <c r="E401" s="34"/>
      <c r="F401" s="34"/>
      <c r="G401" s="69" t="s">
        <v>349</v>
      </c>
      <c r="H401" s="70">
        <f>H482</f>
        <v>30000</v>
      </c>
      <c r="I401" s="70">
        <f>I482</f>
        <v>30000</v>
      </c>
      <c r="J401" s="73">
        <f t="shared" si="91"/>
        <v>0</v>
      </c>
      <c r="K401" s="103"/>
      <c r="L401" s="70">
        <f>L482</f>
        <v>30000</v>
      </c>
      <c r="M401" s="90"/>
      <c r="N401" s="70">
        <f>N482</f>
        <v>0</v>
      </c>
      <c r="O401" s="72">
        <f>O482</f>
        <v>14995.7</v>
      </c>
      <c r="P401" s="72">
        <f t="shared" si="94"/>
        <v>15004.3</v>
      </c>
      <c r="Q401" s="36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</row>
    <row r="402" spans="1:154" s="42" customFormat="1" x14ac:dyDescent="0.25">
      <c r="A402" s="293" t="s">
        <v>350</v>
      </c>
      <c r="B402" s="294"/>
      <c r="C402" s="294"/>
      <c r="D402" s="294"/>
      <c r="E402" s="294"/>
      <c r="F402" s="294"/>
      <c r="G402" s="52" t="s">
        <v>351</v>
      </c>
      <c r="H402" s="141">
        <f>+H403+H479</f>
        <v>30923000</v>
      </c>
      <c r="I402" s="141">
        <f>+I403+I479</f>
        <v>30923000</v>
      </c>
      <c r="J402" s="141">
        <f>+J403</f>
        <v>0</v>
      </c>
      <c r="K402" s="145">
        <f>ROUND(I402/H402*100,2)</f>
        <v>100</v>
      </c>
      <c r="L402" s="141">
        <f>+L403+L479</f>
        <v>30923000</v>
      </c>
      <c r="M402" s="141">
        <f>+M403+M479</f>
        <v>25671347.699999999</v>
      </c>
      <c r="N402" s="141">
        <f>+N403+N479</f>
        <v>3710246</v>
      </c>
      <c r="O402" s="143">
        <f>+O403+O479</f>
        <v>29381593.699999999</v>
      </c>
      <c r="P402" s="143">
        <f>L402-O402</f>
        <v>1541406.3000000007</v>
      </c>
      <c r="Q402" s="144">
        <f t="shared" si="95"/>
        <v>95.02</v>
      </c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  <c r="DY402" s="41"/>
      <c r="DZ402" s="41"/>
      <c r="EA402" s="41"/>
      <c r="EB402" s="41"/>
      <c r="EC402" s="41"/>
      <c r="ED402" s="41"/>
      <c r="EE402" s="41"/>
      <c r="EF402" s="41"/>
      <c r="EG402" s="41"/>
      <c r="EH402" s="41"/>
      <c r="EI402" s="41"/>
      <c r="EJ402" s="41"/>
      <c r="EK402" s="41"/>
      <c r="EL402" s="41"/>
      <c r="EM402" s="41"/>
      <c r="EN402" s="41"/>
      <c r="EO402" s="41"/>
      <c r="EP402" s="41"/>
      <c r="EQ402" s="41"/>
      <c r="ER402" s="41"/>
      <c r="ES402" s="41"/>
      <c r="ET402" s="41"/>
      <c r="EU402" s="41"/>
      <c r="EV402" s="41"/>
      <c r="EW402" s="41"/>
      <c r="EX402" s="41"/>
    </row>
    <row r="403" spans="1:154" x14ac:dyDescent="0.2">
      <c r="A403" s="33"/>
      <c r="B403" s="34"/>
      <c r="C403" s="34"/>
      <c r="D403" s="34" t="s">
        <v>37</v>
      </c>
      <c r="E403" s="34"/>
      <c r="F403" s="34"/>
      <c r="G403" s="69" t="s">
        <v>83</v>
      </c>
      <c r="H403" s="70">
        <f>H404+H407+H410+H413+H419+H426+H459</f>
        <v>30923000</v>
      </c>
      <c r="I403" s="70">
        <f>I404+I407+I410+I413+I419+I426+I459</f>
        <v>30923000</v>
      </c>
      <c r="J403" s="70">
        <f>J404+J407+J410+J413+J419+J426+J459</f>
        <v>0</v>
      </c>
      <c r="K403" s="103">
        <f>ROUND(I403/H403*100,2)</f>
        <v>100</v>
      </c>
      <c r="L403" s="70">
        <f>L404+L407+L410+L413+L419+L426+L459</f>
        <v>30923000</v>
      </c>
      <c r="M403" s="70">
        <f>M404+M407+M410+M413+M419+M426+M459</f>
        <v>25764110.699999999</v>
      </c>
      <c r="N403" s="70">
        <f>N404+N407+N410+N413+N419+N426+N459</f>
        <v>3710246</v>
      </c>
      <c r="O403" s="72">
        <f>O404+O407+O410+O413+O419+O426+O459</f>
        <v>29474356.699999999</v>
      </c>
      <c r="P403" s="72">
        <f>L403-O403</f>
        <v>1448643.3000000007</v>
      </c>
      <c r="Q403" s="36">
        <f t="shared" si="95"/>
        <v>95.32</v>
      </c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</row>
    <row r="404" spans="1:154" x14ac:dyDescent="0.2">
      <c r="A404" s="33"/>
      <c r="B404" s="34"/>
      <c r="C404" s="34"/>
      <c r="D404" s="34" t="s">
        <v>112</v>
      </c>
      <c r="E404" s="34"/>
      <c r="F404" s="34"/>
      <c r="G404" s="69" t="s">
        <v>87</v>
      </c>
      <c r="H404" s="70">
        <f>H405</f>
        <v>30000</v>
      </c>
      <c r="I404" s="70">
        <f>I405</f>
        <v>30000</v>
      </c>
      <c r="J404" s="70">
        <f t="shared" ref="J404:J405" si="99">J405</f>
        <v>0</v>
      </c>
      <c r="K404" s="103">
        <f t="shared" ref="K404:K465" si="100">ROUND(I404/H404*100,2)</f>
        <v>100</v>
      </c>
      <c r="L404" s="70">
        <f t="shared" ref="L404:O405" si="101">L405</f>
        <v>30000</v>
      </c>
      <c r="M404" s="70">
        <f t="shared" si="101"/>
        <v>14995.7</v>
      </c>
      <c r="N404" s="70">
        <f t="shared" si="101"/>
        <v>0</v>
      </c>
      <c r="O404" s="72">
        <f t="shared" si="101"/>
        <v>14995.7</v>
      </c>
      <c r="P404" s="72">
        <f t="shared" si="94"/>
        <v>15004.3</v>
      </c>
      <c r="Q404" s="36">
        <f t="shared" si="95"/>
        <v>49.99</v>
      </c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</row>
    <row r="405" spans="1:154" x14ac:dyDescent="0.2">
      <c r="A405" s="33"/>
      <c r="B405" s="34"/>
      <c r="C405" s="34"/>
      <c r="D405" s="34"/>
      <c r="E405" s="34" t="s">
        <v>113</v>
      </c>
      <c r="F405" s="34"/>
      <c r="G405" s="47" t="s">
        <v>299</v>
      </c>
      <c r="H405" s="70">
        <f>H406</f>
        <v>30000</v>
      </c>
      <c r="I405" s="70">
        <f>I406</f>
        <v>30000</v>
      </c>
      <c r="J405" s="70">
        <f t="shared" si="99"/>
        <v>0</v>
      </c>
      <c r="K405" s="103">
        <f t="shared" si="100"/>
        <v>100</v>
      </c>
      <c r="L405" s="70">
        <f t="shared" si="101"/>
        <v>30000</v>
      </c>
      <c r="M405" s="70">
        <f t="shared" si="101"/>
        <v>14995.7</v>
      </c>
      <c r="N405" s="70">
        <f t="shared" si="101"/>
        <v>0</v>
      </c>
      <c r="O405" s="72">
        <f t="shared" si="101"/>
        <v>14995.7</v>
      </c>
      <c r="P405" s="72">
        <f t="shared" si="94"/>
        <v>15004.3</v>
      </c>
      <c r="Q405" s="36">
        <f t="shared" si="95"/>
        <v>49.99</v>
      </c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</row>
    <row r="406" spans="1:154" ht="21.6" customHeight="1" x14ac:dyDescent="0.2">
      <c r="A406" s="43"/>
      <c r="B406" s="44"/>
      <c r="C406" s="44"/>
      <c r="D406" s="44"/>
      <c r="E406" s="44"/>
      <c r="F406" s="44" t="s">
        <v>113</v>
      </c>
      <c r="G406" s="48" t="s">
        <v>249</v>
      </c>
      <c r="H406" s="73">
        <v>30000</v>
      </c>
      <c r="I406" s="73">
        <v>30000</v>
      </c>
      <c r="J406" s="73">
        <f t="shared" ref="J406:J469" si="102">H406-I406</f>
        <v>0</v>
      </c>
      <c r="K406" s="103">
        <f t="shared" si="100"/>
        <v>100</v>
      </c>
      <c r="L406" s="73">
        <v>30000</v>
      </c>
      <c r="M406" s="45">
        <v>14995.7</v>
      </c>
      <c r="N406" s="73">
        <v>0</v>
      </c>
      <c r="O406" s="74">
        <f>+M406+N406</f>
        <v>14995.7</v>
      </c>
      <c r="P406" s="74">
        <f t="shared" si="94"/>
        <v>15004.3</v>
      </c>
      <c r="Q406" s="36">
        <f t="shared" si="95"/>
        <v>49.99</v>
      </c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</row>
    <row r="407" spans="1:154" x14ac:dyDescent="0.2">
      <c r="A407" s="33"/>
      <c r="B407" s="34"/>
      <c r="C407" s="34"/>
      <c r="D407" s="34" t="s">
        <v>114</v>
      </c>
      <c r="E407" s="34"/>
      <c r="F407" s="34"/>
      <c r="G407" s="69" t="s">
        <v>91</v>
      </c>
      <c r="H407" s="70">
        <f>H408+H409</f>
        <v>0</v>
      </c>
      <c r="I407" s="70">
        <f>I408+I409</f>
        <v>0</v>
      </c>
      <c r="J407" s="73">
        <f t="shared" si="102"/>
        <v>0</v>
      </c>
      <c r="K407" s="103"/>
      <c r="L407" s="70">
        <f>L408+L409</f>
        <v>0</v>
      </c>
      <c r="M407" s="58"/>
      <c r="N407" s="70">
        <f>N408+N409</f>
        <v>0</v>
      </c>
      <c r="O407" s="72">
        <f>O408+O409</f>
        <v>0</v>
      </c>
      <c r="P407" s="72">
        <f t="shared" si="94"/>
        <v>0</v>
      </c>
      <c r="Q407" s="36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</row>
    <row r="408" spans="1:154" ht="33" x14ac:dyDescent="0.2">
      <c r="A408" s="43"/>
      <c r="B408" s="44"/>
      <c r="C408" s="44"/>
      <c r="D408" s="44"/>
      <c r="E408" s="44"/>
      <c r="F408" s="44"/>
      <c r="G408" s="48" t="s">
        <v>352</v>
      </c>
      <c r="H408" s="73"/>
      <c r="I408" s="73"/>
      <c r="J408" s="73">
        <f t="shared" si="102"/>
        <v>0</v>
      </c>
      <c r="K408" s="103"/>
      <c r="L408" s="73"/>
      <c r="M408" s="45"/>
      <c r="N408" s="73"/>
      <c r="O408" s="74">
        <f>+M408+N408</f>
        <v>0</v>
      </c>
      <c r="P408" s="74">
        <f t="shared" si="94"/>
        <v>0</v>
      </c>
      <c r="Q408" s="36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</row>
    <row r="409" spans="1:154" x14ac:dyDescent="0.2">
      <c r="A409" s="43"/>
      <c r="B409" s="44"/>
      <c r="C409" s="44"/>
      <c r="D409" s="44"/>
      <c r="E409" s="44">
        <v>19</v>
      </c>
      <c r="F409" s="44"/>
      <c r="G409" s="48" t="s">
        <v>353</v>
      </c>
      <c r="H409" s="73"/>
      <c r="I409" s="73"/>
      <c r="J409" s="73">
        <f t="shared" si="102"/>
        <v>0</v>
      </c>
      <c r="K409" s="103"/>
      <c r="L409" s="73"/>
      <c r="M409" s="45"/>
      <c r="N409" s="73"/>
      <c r="O409" s="74">
        <f>+M409+N409</f>
        <v>0</v>
      </c>
      <c r="P409" s="74">
        <f t="shared" si="94"/>
        <v>0</v>
      </c>
      <c r="Q409" s="36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</row>
    <row r="410" spans="1:154" x14ac:dyDescent="0.2">
      <c r="A410" s="33"/>
      <c r="B410" s="34"/>
      <c r="C410" s="34"/>
      <c r="D410" s="34">
        <v>51</v>
      </c>
      <c r="E410" s="34"/>
      <c r="F410" s="34"/>
      <c r="G410" s="69" t="s">
        <v>93</v>
      </c>
      <c r="H410" s="70">
        <f>H411</f>
        <v>0</v>
      </c>
      <c r="I410" s="70">
        <f>I411</f>
        <v>0</v>
      </c>
      <c r="J410" s="73">
        <f t="shared" si="102"/>
        <v>0</v>
      </c>
      <c r="K410" s="103"/>
      <c r="L410" s="70">
        <f>L411</f>
        <v>0</v>
      </c>
      <c r="M410" s="58"/>
      <c r="N410" s="70">
        <f>N411</f>
        <v>0</v>
      </c>
      <c r="O410" s="72">
        <f>O411</f>
        <v>0</v>
      </c>
      <c r="P410" s="72">
        <f t="shared" si="94"/>
        <v>0</v>
      </c>
      <c r="Q410" s="36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</row>
    <row r="411" spans="1:154" x14ac:dyDescent="0.2">
      <c r="A411" s="33"/>
      <c r="B411" s="34"/>
      <c r="C411" s="34"/>
      <c r="D411" s="34"/>
      <c r="E411" s="34"/>
      <c r="F411" s="34"/>
      <c r="G411" s="47" t="s">
        <v>115</v>
      </c>
      <c r="H411" s="70">
        <f>H412</f>
        <v>0</v>
      </c>
      <c r="I411" s="70">
        <f>I412</f>
        <v>0</v>
      </c>
      <c r="J411" s="73">
        <f t="shared" si="102"/>
        <v>0</v>
      </c>
      <c r="K411" s="103"/>
      <c r="L411" s="70">
        <f>L412</f>
        <v>0</v>
      </c>
      <c r="M411" s="58"/>
      <c r="N411" s="70">
        <f>N412</f>
        <v>0</v>
      </c>
      <c r="O411" s="72">
        <f>O412</f>
        <v>0</v>
      </c>
      <c r="P411" s="72">
        <f t="shared" si="94"/>
        <v>0</v>
      </c>
      <c r="Q411" s="36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</row>
    <row r="412" spans="1:154" ht="49.5" x14ac:dyDescent="0.2">
      <c r="A412" s="43"/>
      <c r="B412" s="44"/>
      <c r="C412" s="44"/>
      <c r="D412" s="44"/>
      <c r="E412" s="44" t="s">
        <v>37</v>
      </c>
      <c r="F412" s="44">
        <v>18</v>
      </c>
      <c r="G412" s="48" t="s">
        <v>118</v>
      </c>
      <c r="H412" s="73"/>
      <c r="I412" s="73"/>
      <c r="J412" s="73">
        <f t="shared" si="102"/>
        <v>0</v>
      </c>
      <c r="K412" s="103"/>
      <c r="L412" s="73"/>
      <c r="M412" s="45"/>
      <c r="N412" s="73"/>
      <c r="O412" s="74">
        <f>+M412+N412</f>
        <v>0</v>
      </c>
      <c r="P412" s="74">
        <f t="shared" si="94"/>
        <v>0</v>
      </c>
      <c r="Q412" s="36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</row>
    <row r="413" spans="1:154" x14ac:dyDescent="0.2">
      <c r="A413" s="33"/>
      <c r="B413" s="34"/>
      <c r="C413" s="34"/>
      <c r="D413" s="34">
        <v>55</v>
      </c>
      <c r="E413" s="34"/>
      <c r="F413" s="34"/>
      <c r="G413" s="69" t="s">
        <v>354</v>
      </c>
      <c r="H413" s="70">
        <f>H414+H417</f>
        <v>0</v>
      </c>
      <c r="I413" s="70">
        <f>I414+I417</f>
        <v>0</v>
      </c>
      <c r="J413" s="73">
        <f t="shared" si="102"/>
        <v>0</v>
      </c>
      <c r="K413" s="103"/>
      <c r="L413" s="70">
        <f>L414+L417</f>
        <v>0</v>
      </c>
      <c r="M413" s="58"/>
      <c r="N413" s="70">
        <f>N414+N417</f>
        <v>0</v>
      </c>
      <c r="O413" s="72">
        <f>O414+O417</f>
        <v>0</v>
      </c>
      <c r="P413" s="72">
        <f t="shared" si="94"/>
        <v>0</v>
      </c>
      <c r="Q413" s="36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</row>
    <row r="414" spans="1:154" x14ac:dyDescent="0.2">
      <c r="A414" s="33"/>
      <c r="B414" s="34"/>
      <c r="C414" s="34"/>
      <c r="D414" s="34"/>
      <c r="E414" s="34" t="s">
        <v>37</v>
      </c>
      <c r="F414" s="34"/>
      <c r="G414" s="69" t="s">
        <v>355</v>
      </c>
      <c r="H414" s="70">
        <f>H415+H416</f>
        <v>0</v>
      </c>
      <c r="I414" s="70">
        <f>I415+I416</f>
        <v>0</v>
      </c>
      <c r="J414" s="73">
        <f t="shared" si="102"/>
        <v>0</v>
      </c>
      <c r="K414" s="103"/>
      <c r="L414" s="70">
        <f>L415+L416</f>
        <v>0</v>
      </c>
      <c r="M414" s="58"/>
      <c r="N414" s="70">
        <f>N415+N416</f>
        <v>0</v>
      </c>
      <c r="O414" s="72">
        <f>O415+O416</f>
        <v>0</v>
      </c>
      <c r="P414" s="72">
        <f t="shared" si="94"/>
        <v>0</v>
      </c>
      <c r="Q414" s="36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</row>
    <row r="415" spans="1:154" ht="33" x14ac:dyDescent="0.2">
      <c r="A415" s="43"/>
      <c r="B415" s="44"/>
      <c r="C415" s="44"/>
      <c r="D415" s="44"/>
      <c r="E415" s="44"/>
      <c r="F415" s="44" t="s">
        <v>148</v>
      </c>
      <c r="G415" s="48" t="s">
        <v>356</v>
      </c>
      <c r="H415" s="73"/>
      <c r="I415" s="73"/>
      <c r="J415" s="73">
        <f t="shared" si="102"/>
        <v>0</v>
      </c>
      <c r="K415" s="103"/>
      <c r="L415" s="73"/>
      <c r="M415" s="45"/>
      <c r="N415" s="73"/>
      <c r="O415" s="74">
        <f>+M415+N415</f>
        <v>0</v>
      </c>
      <c r="P415" s="74">
        <f t="shared" si="94"/>
        <v>0</v>
      </c>
      <c r="Q415" s="36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</row>
    <row r="416" spans="1:154" x14ac:dyDescent="0.2">
      <c r="A416" s="43"/>
      <c r="B416" s="44"/>
      <c r="C416" s="44"/>
      <c r="D416" s="44"/>
      <c r="E416" s="44"/>
      <c r="F416" s="44">
        <v>18</v>
      </c>
      <c r="G416" s="48" t="s">
        <v>357</v>
      </c>
      <c r="H416" s="73"/>
      <c r="I416" s="73"/>
      <c r="J416" s="73">
        <f t="shared" si="102"/>
        <v>0</v>
      </c>
      <c r="K416" s="103"/>
      <c r="L416" s="73"/>
      <c r="M416" s="45"/>
      <c r="N416" s="73"/>
      <c r="O416" s="74">
        <f>+M416+N416</f>
        <v>0</v>
      </c>
      <c r="P416" s="74">
        <f t="shared" si="94"/>
        <v>0</v>
      </c>
      <c r="Q416" s="36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</row>
    <row r="417" spans="1:154" ht="33" x14ac:dyDescent="0.2">
      <c r="A417" s="33"/>
      <c r="B417" s="34"/>
      <c r="C417" s="34"/>
      <c r="D417" s="34"/>
      <c r="E417" s="34" t="s">
        <v>35</v>
      </c>
      <c r="F417" s="34"/>
      <c r="G417" s="47" t="s">
        <v>358</v>
      </c>
      <c r="H417" s="70">
        <f>H418</f>
        <v>0</v>
      </c>
      <c r="I417" s="70">
        <f>I418</f>
        <v>0</v>
      </c>
      <c r="J417" s="73">
        <f t="shared" si="102"/>
        <v>0</v>
      </c>
      <c r="K417" s="103"/>
      <c r="L417" s="70">
        <f>L418</f>
        <v>0</v>
      </c>
      <c r="M417" s="58"/>
      <c r="N417" s="70">
        <f>N418</f>
        <v>0</v>
      </c>
      <c r="O417" s="72">
        <f>O418</f>
        <v>0</v>
      </c>
      <c r="P417" s="72">
        <f t="shared" si="94"/>
        <v>0</v>
      </c>
      <c r="Q417" s="36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</row>
    <row r="418" spans="1:154" x14ac:dyDescent="0.2">
      <c r="A418" s="43"/>
      <c r="B418" s="44"/>
      <c r="C418" s="44"/>
      <c r="D418" s="44"/>
      <c r="E418" s="44"/>
      <c r="F418" s="44" t="s">
        <v>37</v>
      </c>
      <c r="G418" s="48" t="s">
        <v>359</v>
      </c>
      <c r="H418" s="73"/>
      <c r="I418" s="73"/>
      <c r="J418" s="73">
        <f t="shared" si="102"/>
        <v>0</v>
      </c>
      <c r="K418" s="103"/>
      <c r="L418" s="73"/>
      <c r="M418" s="45"/>
      <c r="N418" s="73"/>
      <c r="O418" s="74">
        <f>+M418+N418</f>
        <v>0</v>
      </c>
      <c r="P418" s="74">
        <f t="shared" si="94"/>
        <v>0</v>
      </c>
      <c r="Q418" s="36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</row>
    <row r="419" spans="1:154" ht="33" x14ac:dyDescent="0.2">
      <c r="A419" s="33"/>
      <c r="B419" s="34"/>
      <c r="C419" s="34"/>
      <c r="D419" s="34">
        <v>56</v>
      </c>
      <c r="E419" s="34"/>
      <c r="F419" s="34"/>
      <c r="G419" s="47" t="s">
        <v>255</v>
      </c>
      <c r="H419" s="70">
        <f>+H420+H421+H422+H423+H424+H425</f>
        <v>0</v>
      </c>
      <c r="I419" s="70">
        <f>+I420+I421+I422+I423+I424+I425</f>
        <v>0</v>
      </c>
      <c r="J419" s="73">
        <f t="shared" si="102"/>
        <v>0</v>
      </c>
      <c r="K419" s="103"/>
      <c r="L419" s="70">
        <f>+L420+L421+L422+L423+L424+L425</f>
        <v>0</v>
      </c>
      <c r="M419" s="58"/>
      <c r="N419" s="70">
        <f>+N420+N421+N422+N423+N424+N425</f>
        <v>0</v>
      </c>
      <c r="O419" s="72">
        <f>+O420+O421+O422+O423+O424+O425</f>
        <v>0</v>
      </c>
      <c r="P419" s="72">
        <f t="shared" si="94"/>
        <v>0</v>
      </c>
      <c r="Q419" s="36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</row>
    <row r="420" spans="1:154" x14ac:dyDescent="0.2">
      <c r="A420" s="43"/>
      <c r="B420" s="44"/>
      <c r="C420" s="44"/>
      <c r="D420" s="44"/>
      <c r="E420" s="49" t="s">
        <v>72</v>
      </c>
      <c r="F420" s="44"/>
      <c r="G420" s="48" t="s">
        <v>360</v>
      </c>
      <c r="H420" s="73"/>
      <c r="I420" s="73"/>
      <c r="J420" s="73">
        <f t="shared" si="102"/>
        <v>0</v>
      </c>
      <c r="K420" s="103"/>
      <c r="L420" s="73"/>
      <c r="M420" s="45"/>
      <c r="N420" s="73"/>
      <c r="O420" s="74">
        <f t="shared" ref="O420:O425" si="103">+M420+N420</f>
        <v>0</v>
      </c>
      <c r="P420" s="74">
        <f t="shared" si="94"/>
        <v>0</v>
      </c>
      <c r="Q420" s="36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</row>
    <row r="421" spans="1:154" x14ac:dyDescent="0.2">
      <c r="A421" s="43"/>
      <c r="B421" s="44"/>
      <c r="C421" s="44"/>
      <c r="D421" s="44"/>
      <c r="E421" s="49" t="s">
        <v>74</v>
      </c>
      <c r="F421" s="44"/>
      <c r="G421" s="48" t="s">
        <v>256</v>
      </c>
      <c r="H421" s="73"/>
      <c r="I421" s="73"/>
      <c r="J421" s="73">
        <f t="shared" si="102"/>
        <v>0</v>
      </c>
      <c r="K421" s="103"/>
      <c r="L421" s="73"/>
      <c r="M421" s="45"/>
      <c r="N421" s="73"/>
      <c r="O421" s="74">
        <f t="shared" si="103"/>
        <v>0</v>
      </c>
      <c r="P421" s="74">
        <f t="shared" si="94"/>
        <v>0</v>
      </c>
      <c r="Q421" s="36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</row>
    <row r="422" spans="1:154" ht="17.45" customHeight="1" x14ac:dyDescent="0.2">
      <c r="A422" s="43"/>
      <c r="B422" s="44"/>
      <c r="C422" s="44"/>
      <c r="D422" s="44"/>
      <c r="E422" s="49" t="s">
        <v>78</v>
      </c>
      <c r="F422" s="44"/>
      <c r="G422" s="48" t="s">
        <v>361</v>
      </c>
      <c r="H422" s="73"/>
      <c r="I422" s="73"/>
      <c r="J422" s="73">
        <f t="shared" si="102"/>
        <v>0</v>
      </c>
      <c r="K422" s="103"/>
      <c r="L422" s="73"/>
      <c r="M422" s="45"/>
      <c r="N422" s="73"/>
      <c r="O422" s="74">
        <f t="shared" si="103"/>
        <v>0</v>
      </c>
      <c r="P422" s="74">
        <f t="shared" si="94"/>
        <v>0</v>
      </c>
      <c r="Q422" s="36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</row>
    <row r="423" spans="1:154" x14ac:dyDescent="0.2">
      <c r="A423" s="43"/>
      <c r="B423" s="44"/>
      <c r="C423" s="44"/>
      <c r="D423" s="44"/>
      <c r="E423" s="49" t="s">
        <v>362</v>
      </c>
      <c r="F423" s="44"/>
      <c r="G423" s="48" t="s">
        <v>363</v>
      </c>
      <c r="H423" s="73"/>
      <c r="I423" s="73"/>
      <c r="J423" s="73">
        <f t="shared" si="102"/>
        <v>0</v>
      </c>
      <c r="K423" s="103"/>
      <c r="L423" s="73"/>
      <c r="M423" s="45"/>
      <c r="N423" s="73"/>
      <c r="O423" s="74">
        <f t="shared" si="103"/>
        <v>0</v>
      </c>
      <c r="P423" s="74">
        <f t="shared" si="94"/>
        <v>0</v>
      </c>
      <c r="Q423" s="36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</row>
    <row r="424" spans="1:154" x14ac:dyDescent="0.2">
      <c r="A424" s="43"/>
      <c r="B424" s="44"/>
      <c r="C424" s="44"/>
      <c r="D424" s="44"/>
      <c r="E424" s="49" t="s">
        <v>364</v>
      </c>
      <c r="F424" s="44"/>
      <c r="G424" s="48" t="s">
        <v>365</v>
      </c>
      <c r="H424" s="73"/>
      <c r="I424" s="73"/>
      <c r="J424" s="73">
        <f t="shared" si="102"/>
        <v>0</v>
      </c>
      <c r="K424" s="103"/>
      <c r="L424" s="73"/>
      <c r="M424" s="45"/>
      <c r="N424" s="73"/>
      <c r="O424" s="74">
        <f t="shared" si="103"/>
        <v>0</v>
      </c>
      <c r="P424" s="74">
        <f t="shared" si="94"/>
        <v>0</v>
      </c>
      <c r="Q424" s="36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</row>
    <row r="425" spans="1:154" x14ac:dyDescent="0.2">
      <c r="A425" s="43"/>
      <c r="B425" s="44"/>
      <c r="C425" s="44"/>
      <c r="D425" s="44"/>
      <c r="E425" s="49" t="s">
        <v>366</v>
      </c>
      <c r="F425" s="44"/>
      <c r="G425" s="48" t="s">
        <v>367</v>
      </c>
      <c r="H425" s="73"/>
      <c r="I425" s="73"/>
      <c r="J425" s="73">
        <f t="shared" si="102"/>
        <v>0</v>
      </c>
      <c r="K425" s="103"/>
      <c r="L425" s="73"/>
      <c r="M425" s="45"/>
      <c r="N425" s="73"/>
      <c r="O425" s="74">
        <f t="shared" si="103"/>
        <v>0</v>
      </c>
      <c r="P425" s="74">
        <f t="shared" si="94"/>
        <v>0</v>
      </c>
      <c r="Q425" s="36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</row>
    <row r="426" spans="1:154" x14ac:dyDescent="0.2">
      <c r="A426" s="33"/>
      <c r="B426" s="34"/>
      <c r="C426" s="34"/>
      <c r="D426" s="34">
        <v>57</v>
      </c>
      <c r="E426" s="34"/>
      <c r="F426" s="34"/>
      <c r="G426" s="47" t="s">
        <v>99</v>
      </c>
      <c r="H426" s="70">
        <f>H427+H454</f>
        <v>30893000</v>
      </c>
      <c r="I426" s="70">
        <f>I427+I454</f>
        <v>30893000</v>
      </c>
      <c r="J426" s="73">
        <f>H426-I426</f>
        <v>0</v>
      </c>
      <c r="K426" s="103">
        <f>ROUND(I426/H426*100,2)</f>
        <v>100</v>
      </c>
      <c r="L426" s="70">
        <f>L427+L454</f>
        <v>30893000</v>
      </c>
      <c r="M426" s="70">
        <f>M427+M454</f>
        <v>25749115</v>
      </c>
      <c r="N426" s="70">
        <f>N427+N454</f>
        <v>3710246</v>
      </c>
      <c r="O426" s="72">
        <f>O427+O454</f>
        <v>29459361</v>
      </c>
      <c r="P426" s="72">
        <f t="shared" si="94"/>
        <v>1433639</v>
      </c>
      <c r="Q426" s="36">
        <f t="shared" si="95"/>
        <v>95.36</v>
      </c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</row>
    <row r="427" spans="1:154" x14ac:dyDescent="0.2">
      <c r="A427" s="33"/>
      <c r="B427" s="34"/>
      <c r="C427" s="34"/>
      <c r="D427" s="34"/>
      <c r="E427" s="34" t="s">
        <v>35</v>
      </c>
      <c r="F427" s="34"/>
      <c r="G427" s="47" t="s">
        <v>368</v>
      </c>
      <c r="H427" s="70">
        <f>+H428</f>
        <v>30893000</v>
      </c>
      <c r="I427" s="70">
        <f>+I428</f>
        <v>30893000</v>
      </c>
      <c r="J427" s="73">
        <f>H427-I427</f>
        <v>0</v>
      </c>
      <c r="K427" s="103">
        <f>ROUND(I427/H427*100,2)</f>
        <v>100</v>
      </c>
      <c r="L427" s="70">
        <f>+L428</f>
        <v>30893000</v>
      </c>
      <c r="M427" s="70">
        <f>+M428</f>
        <v>25749115</v>
      </c>
      <c r="N427" s="70">
        <f>+N428</f>
        <v>3710246</v>
      </c>
      <c r="O427" s="72">
        <f>+M427+N427</f>
        <v>29459361</v>
      </c>
      <c r="P427" s="72">
        <f t="shared" si="94"/>
        <v>1433639</v>
      </c>
      <c r="Q427" s="36">
        <f t="shared" si="95"/>
        <v>95.36</v>
      </c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</row>
    <row r="428" spans="1:154" x14ac:dyDescent="0.2">
      <c r="A428" s="33"/>
      <c r="B428" s="34"/>
      <c r="C428" s="34"/>
      <c r="D428" s="34"/>
      <c r="E428" s="34"/>
      <c r="F428" s="34" t="s">
        <v>37</v>
      </c>
      <c r="G428" s="47" t="s">
        <v>124</v>
      </c>
      <c r="H428" s="70">
        <f>+H429+H439+H441+H446+H447+H448+H449+H450+H452+H443</f>
        <v>30893000</v>
      </c>
      <c r="I428" s="70">
        <f>+I429+I439+I441+I446+I447+I448+I449+I450+I452+I443</f>
        <v>30893000</v>
      </c>
      <c r="J428" s="73">
        <f t="shared" si="102"/>
        <v>0</v>
      </c>
      <c r="K428" s="103">
        <f t="shared" si="100"/>
        <v>100</v>
      </c>
      <c r="L428" s="70">
        <f>+L429+L439+L441+L446+L447+L448+L449+L450+L452+L443</f>
        <v>30893000</v>
      </c>
      <c r="M428" s="70">
        <f>+M429+M439+M441+M446+M447+M448+M449+M450+M452+M443</f>
        <v>25749115</v>
      </c>
      <c r="N428" s="70">
        <f>+N429+N439+N441+N446+N447+N448+N449+N450+N452+N443</f>
        <v>3710246</v>
      </c>
      <c r="O428" s="107">
        <f>+O429+O439+O441+O446+O447+O448+O449+O450+O452+O443+O451</f>
        <v>29459361</v>
      </c>
      <c r="P428" s="107">
        <f t="shared" si="94"/>
        <v>1433639</v>
      </c>
      <c r="Q428" s="36">
        <f t="shared" si="95"/>
        <v>95.36</v>
      </c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</row>
    <row r="429" spans="1:154" x14ac:dyDescent="0.2">
      <c r="A429" s="33"/>
      <c r="B429" s="34"/>
      <c r="C429" s="34"/>
      <c r="D429" s="34"/>
      <c r="E429" s="34"/>
      <c r="F429" s="34"/>
      <c r="G429" s="47" t="s">
        <v>369</v>
      </c>
      <c r="H429" s="70">
        <f>+H430+H431</f>
        <v>0</v>
      </c>
      <c r="I429" s="70">
        <f>+I430+I431</f>
        <v>0</v>
      </c>
      <c r="J429" s="73">
        <f t="shared" si="102"/>
        <v>0</v>
      </c>
      <c r="K429" s="103"/>
      <c r="L429" s="70">
        <f>+L430+L431</f>
        <v>0</v>
      </c>
      <c r="M429" s="58">
        <f>M430</f>
        <v>0</v>
      </c>
      <c r="N429" s="70">
        <f>+N430+N431</f>
        <v>0</v>
      </c>
      <c r="O429" s="72">
        <f t="shared" ref="O429:O434" si="104">+M429+N429</f>
        <v>0</v>
      </c>
      <c r="P429" s="72">
        <f t="shared" si="94"/>
        <v>0</v>
      </c>
      <c r="Q429" s="36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</row>
    <row r="430" spans="1:154" x14ac:dyDescent="0.2">
      <c r="A430" s="43"/>
      <c r="B430" s="44"/>
      <c r="C430" s="44"/>
      <c r="D430" s="44"/>
      <c r="E430" s="44"/>
      <c r="F430" s="44"/>
      <c r="G430" s="48" t="s">
        <v>370</v>
      </c>
      <c r="H430" s="73">
        <v>0</v>
      </c>
      <c r="I430" s="73">
        <v>0</v>
      </c>
      <c r="J430" s="73">
        <f t="shared" si="102"/>
        <v>0</v>
      </c>
      <c r="K430" s="103"/>
      <c r="L430" s="73">
        <v>0</v>
      </c>
      <c r="M430" s="45">
        <v>0</v>
      </c>
      <c r="N430" s="73">
        <v>0</v>
      </c>
      <c r="O430" s="74">
        <f t="shared" si="104"/>
        <v>0</v>
      </c>
      <c r="P430" s="74">
        <f t="shared" si="94"/>
        <v>0</v>
      </c>
      <c r="Q430" s="36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</row>
    <row r="431" spans="1:154" x14ac:dyDescent="0.2">
      <c r="A431" s="43"/>
      <c r="B431" s="44"/>
      <c r="C431" s="44"/>
      <c r="D431" s="44"/>
      <c r="E431" s="44"/>
      <c r="F431" s="44"/>
      <c r="G431" s="48" t="s">
        <v>371</v>
      </c>
      <c r="H431" s="73"/>
      <c r="I431" s="73"/>
      <c r="J431" s="73">
        <f t="shared" si="102"/>
        <v>0</v>
      </c>
      <c r="K431" s="103"/>
      <c r="L431" s="73"/>
      <c r="M431" s="46"/>
      <c r="N431" s="73"/>
      <c r="O431" s="46">
        <f t="shared" si="104"/>
        <v>0</v>
      </c>
      <c r="P431" s="46">
        <f t="shared" si="94"/>
        <v>0</v>
      </c>
      <c r="Q431" s="36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</row>
    <row r="432" spans="1:154" x14ac:dyDescent="0.2">
      <c r="A432" s="43"/>
      <c r="B432" s="44"/>
      <c r="C432" s="44"/>
      <c r="D432" s="44"/>
      <c r="E432" s="44"/>
      <c r="F432" s="44"/>
      <c r="G432" s="48" t="s">
        <v>372</v>
      </c>
      <c r="H432" s="73"/>
      <c r="I432" s="73"/>
      <c r="J432" s="73">
        <f t="shared" si="102"/>
        <v>0</v>
      </c>
      <c r="K432" s="103"/>
      <c r="L432" s="73"/>
      <c r="M432" s="45"/>
      <c r="N432" s="73"/>
      <c r="O432" s="74">
        <f t="shared" si="104"/>
        <v>0</v>
      </c>
      <c r="P432" s="74">
        <f t="shared" si="94"/>
        <v>0</v>
      </c>
      <c r="Q432" s="36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</row>
    <row r="433" spans="1:154" x14ac:dyDescent="0.2">
      <c r="A433" s="43"/>
      <c r="B433" s="44"/>
      <c r="C433" s="44"/>
      <c r="D433" s="44"/>
      <c r="E433" s="44"/>
      <c r="F433" s="44"/>
      <c r="G433" s="48" t="s">
        <v>373</v>
      </c>
      <c r="H433" s="73"/>
      <c r="I433" s="73"/>
      <c r="J433" s="73">
        <f t="shared" si="102"/>
        <v>0</v>
      </c>
      <c r="K433" s="103"/>
      <c r="L433" s="73"/>
      <c r="M433" s="45"/>
      <c r="N433" s="73"/>
      <c r="O433" s="74">
        <f t="shared" si="104"/>
        <v>0</v>
      </c>
      <c r="P433" s="74">
        <f t="shared" si="94"/>
        <v>0</v>
      </c>
      <c r="Q433" s="36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</row>
    <row r="434" spans="1:154" x14ac:dyDescent="0.2">
      <c r="A434" s="43"/>
      <c r="B434" s="44"/>
      <c r="C434" s="44"/>
      <c r="D434" s="44"/>
      <c r="E434" s="44"/>
      <c r="F434" s="44"/>
      <c r="G434" s="48" t="s">
        <v>374</v>
      </c>
      <c r="H434" s="73"/>
      <c r="I434" s="73"/>
      <c r="J434" s="73">
        <f t="shared" si="102"/>
        <v>0</v>
      </c>
      <c r="K434" s="103"/>
      <c r="L434" s="73"/>
      <c r="M434" s="45"/>
      <c r="N434" s="73"/>
      <c r="O434" s="74">
        <f t="shared" si="104"/>
        <v>0</v>
      </c>
      <c r="P434" s="74">
        <f t="shared" si="94"/>
        <v>0</v>
      </c>
      <c r="Q434" s="36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</row>
    <row r="435" spans="1:154" x14ac:dyDescent="0.2">
      <c r="A435" s="43"/>
      <c r="B435" s="44"/>
      <c r="C435" s="44"/>
      <c r="D435" s="44"/>
      <c r="E435" s="44"/>
      <c r="F435" s="44"/>
      <c r="G435" s="48" t="s">
        <v>375</v>
      </c>
      <c r="H435" s="73">
        <f>+H436+H437+H438</f>
        <v>0</v>
      </c>
      <c r="I435" s="73">
        <f>+I436+I437+I438</f>
        <v>0</v>
      </c>
      <c r="J435" s="73">
        <f t="shared" si="102"/>
        <v>0</v>
      </c>
      <c r="K435" s="103"/>
      <c r="L435" s="73">
        <f>+L436+L437+L438</f>
        <v>0</v>
      </c>
      <c r="M435" s="46"/>
      <c r="N435" s="73">
        <f>+N436+N437+N438</f>
        <v>0</v>
      </c>
      <c r="O435" s="46">
        <f>+O436+O437+O438</f>
        <v>0</v>
      </c>
      <c r="P435" s="46">
        <f t="shared" si="94"/>
        <v>0</v>
      </c>
      <c r="Q435" s="36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</row>
    <row r="436" spans="1:154" x14ac:dyDescent="0.2">
      <c r="A436" s="43"/>
      <c r="B436" s="44"/>
      <c r="C436" s="44"/>
      <c r="D436" s="44"/>
      <c r="E436" s="44"/>
      <c r="F436" s="44"/>
      <c r="G436" s="48" t="s">
        <v>376</v>
      </c>
      <c r="H436" s="73"/>
      <c r="I436" s="73"/>
      <c r="J436" s="73">
        <f t="shared" si="102"/>
        <v>0</v>
      </c>
      <c r="K436" s="103"/>
      <c r="L436" s="73"/>
      <c r="M436" s="45"/>
      <c r="N436" s="73"/>
      <c r="O436" s="74">
        <f t="shared" ref="O436:O450" si="105">+M436+N436</f>
        <v>0</v>
      </c>
      <c r="P436" s="74">
        <f t="shared" si="94"/>
        <v>0</v>
      </c>
      <c r="Q436" s="36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</row>
    <row r="437" spans="1:154" x14ac:dyDescent="0.2">
      <c r="A437" s="43"/>
      <c r="B437" s="44"/>
      <c r="C437" s="44"/>
      <c r="D437" s="44"/>
      <c r="E437" s="44"/>
      <c r="F437" s="44"/>
      <c r="G437" s="48" t="s">
        <v>377</v>
      </c>
      <c r="H437" s="73"/>
      <c r="I437" s="73"/>
      <c r="J437" s="73">
        <f t="shared" si="102"/>
        <v>0</v>
      </c>
      <c r="K437" s="103"/>
      <c r="L437" s="73"/>
      <c r="M437" s="45"/>
      <c r="N437" s="73"/>
      <c r="O437" s="74">
        <f t="shared" si="105"/>
        <v>0</v>
      </c>
      <c r="P437" s="74">
        <f t="shared" si="94"/>
        <v>0</v>
      </c>
      <c r="Q437" s="36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</row>
    <row r="438" spans="1:154" x14ac:dyDescent="0.2">
      <c r="A438" s="43"/>
      <c r="B438" s="44"/>
      <c r="C438" s="44"/>
      <c r="D438" s="44"/>
      <c r="E438" s="44"/>
      <c r="F438" s="44"/>
      <c r="G438" s="48" t="s">
        <v>378</v>
      </c>
      <c r="H438" s="73"/>
      <c r="I438" s="73"/>
      <c r="J438" s="73">
        <f t="shared" si="102"/>
        <v>0</v>
      </c>
      <c r="K438" s="103"/>
      <c r="L438" s="73"/>
      <c r="M438" s="45"/>
      <c r="N438" s="73"/>
      <c r="O438" s="74">
        <f t="shared" si="105"/>
        <v>0</v>
      </c>
      <c r="P438" s="74">
        <f t="shared" si="94"/>
        <v>0</v>
      </c>
      <c r="Q438" s="36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</row>
    <row r="439" spans="1:154" ht="33" x14ac:dyDescent="0.2">
      <c r="A439" s="33"/>
      <c r="B439" s="34"/>
      <c r="C439" s="34"/>
      <c r="D439" s="34"/>
      <c r="E439" s="34"/>
      <c r="F439" s="34"/>
      <c r="G439" s="47" t="s">
        <v>379</v>
      </c>
      <c r="H439" s="70">
        <f>H440</f>
        <v>657946</v>
      </c>
      <c r="I439" s="70">
        <f>I440</f>
        <v>657946</v>
      </c>
      <c r="J439" s="73">
        <f t="shared" si="102"/>
        <v>0</v>
      </c>
      <c r="K439" s="103"/>
      <c r="L439" s="70">
        <f>L440</f>
        <v>657946</v>
      </c>
      <c r="M439" s="70">
        <f>M440</f>
        <v>577340</v>
      </c>
      <c r="N439" s="70">
        <f>N440</f>
        <v>80606</v>
      </c>
      <c r="O439" s="108">
        <f t="shared" si="105"/>
        <v>657946</v>
      </c>
      <c r="P439" s="108">
        <f t="shared" si="94"/>
        <v>0</v>
      </c>
      <c r="Q439" s="36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</row>
    <row r="440" spans="1:154" x14ac:dyDescent="0.2">
      <c r="A440" s="43"/>
      <c r="B440" s="44"/>
      <c r="C440" s="44"/>
      <c r="D440" s="44"/>
      <c r="E440" s="44"/>
      <c r="F440" s="44"/>
      <c r="G440" s="77" t="s">
        <v>380</v>
      </c>
      <c r="H440" s="73">
        <v>657946</v>
      </c>
      <c r="I440" s="73">
        <v>657946</v>
      </c>
      <c r="J440" s="73">
        <f t="shared" si="102"/>
        <v>0</v>
      </c>
      <c r="K440" s="103"/>
      <c r="L440" s="73">
        <v>657946</v>
      </c>
      <c r="M440" s="45">
        <v>577340</v>
      </c>
      <c r="N440" s="73">
        <v>80606</v>
      </c>
      <c r="O440" s="74">
        <f t="shared" si="105"/>
        <v>657946</v>
      </c>
      <c r="P440" s="74">
        <f t="shared" si="94"/>
        <v>0</v>
      </c>
      <c r="Q440" s="36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</row>
    <row r="441" spans="1:154" ht="33" x14ac:dyDescent="0.2">
      <c r="A441" s="33"/>
      <c r="B441" s="34"/>
      <c r="C441" s="34"/>
      <c r="D441" s="34"/>
      <c r="E441" s="34"/>
      <c r="F441" s="34"/>
      <c r="G441" s="47" t="s">
        <v>381</v>
      </c>
      <c r="H441" s="70">
        <f>H442</f>
        <v>29543995</v>
      </c>
      <c r="I441" s="70">
        <f>I442</f>
        <v>29543995</v>
      </c>
      <c r="J441" s="73">
        <f t="shared" si="102"/>
        <v>0</v>
      </c>
      <c r="K441" s="103"/>
      <c r="L441" s="70">
        <f>L442</f>
        <v>29543995</v>
      </c>
      <c r="M441" s="70">
        <f>M442</f>
        <v>24538372</v>
      </c>
      <c r="N441" s="70">
        <f>N442</f>
        <v>3571984</v>
      </c>
      <c r="O441" s="108">
        <f t="shared" si="105"/>
        <v>28110356</v>
      </c>
      <c r="P441" s="108">
        <f t="shared" si="94"/>
        <v>1433639</v>
      </c>
      <c r="Q441" s="36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</row>
    <row r="442" spans="1:154" x14ac:dyDescent="0.2">
      <c r="A442" s="43"/>
      <c r="B442" s="44"/>
      <c r="C442" s="44"/>
      <c r="D442" s="44"/>
      <c r="E442" s="44"/>
      <c r="F442" s="44"/>
      <c r="G442" s="77" t="s">
        <v>382</v>
      </c>
      <c r="H442" s="73">
        <v>29543995</v>
      </c>
      <c r="I442" s="73">
        <v>29543995</v>
      </c>
      <c r="J442" s="73">
        <f t="shared" si="102"/>
        <v>0</v>
      </c>
      <c r="K442" s="103"/>
      <c r="L442" s="73">
        <v>29543995</v>
      </c>
      <c r="M442" s="45">
        <v>24538372</v>
      </c>
      <c r="N442" s="73">
        <v>3571984</v>
      </c>
      <c r="O442" s="74">
        <f t="shared" si="105"/>
        <v>28110356</v>
      </c>
      <c r="P442" s="74">
        <f t="shared" ref="P442:P479" si="106">L442-O442</f>
        <v>1433639</v>
      </c>
      <c r="Q442" s="36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</row>
    <row r="443" spans="1:154" x14ac:dyDescent="0.2">
      <c r="A443" s="43"/>
      <c r="B443" s="44"/>
      <c r="C443" s="44"/>
      <c r="D443" s="44"/>
      <c r="E443" s="44"/>
      <c r="F443" s="44"/>
      <c r="G443" s="47" t="s">
        <v>383</v>
      </c>
      <c r="H443" s="70">
        <f>+H444+H445+H453</f>
        <v>9233</v>
      </c>
      <c r="I443" s="70">
        <f>+I444+I445+I453</f>
        <v>9233</v>
      </c>
      <c r="J443" s="73">
        <f t="shared" si="102"/>
        <v>0</v>
      </c>
      <c r="K443" s="103"/>
      <c r="L443" s="70">
        <f>+L444+L445+L453</f>
        <v>9233</v>
      </c>
      <c r="M443" s="70">
        <f>+M444+M445+M453</f>
        <v>8336</v>
      </c>
      <c r="N443" s="70">
        <f>+N444+N445+N453</f>
        <v>897</v>
      </c>
      <c r="O443" s="72">
        <f t="shared" si="105"/>
        <v>9233</v>
      </c>
      <c r="P443" s="72">
        <f t="shared" si="106"/>
        <v>0</v>
      </c>
      <c r="Q443" s="36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</row>
    <row r="444" spans="1:154" x14ac:dyDescent="0.2">
      <c r="A444" s="43"/>
      <c r="B444" s="44"/>
      <c r="C444" s="44"/>
      <c r="D444" s="44"/>
      <c r="E444" s="44"/>
      <c r="F444" s="44"/>
      <c r="G444" s="48" t="s">
        <v>384</v>
      </c>
      <c r="H444" s="73">
        <v>4857</v>
      </c>
      <c r="I444" s="73">
        <v>4857</v>
      </c>
      <c r="J444" s="73">
        <f t="shared" si="102"/>
        <v>0</v>
      </c>
      <c r="K444" s="103"/>
      <c r="L444" s="73">
        <v>4857</v>
      </c>
      <c r="M444" s="45">
        <v>4857</v>
      </c>
      <c r="N444" s="73">
        <v>0</v>
      </c>
      <c r="O444" s="74">
        <f t="shared" si="105"/>
        <v>4857</v>
      </c>
      <c r="P444" s="74">
        <f t="shared" si="106"/>
        <v>0</v>
      </c>
      <c r="Q444" s="36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</row>
    <row r="445" spans="1:154" x14ac:dyDescent="0.2">
      <c r="A445" s="43"/>
      <c r="B445" s="44"/>
      <c r="C445" s="44"/>
      <c r="D445" s="44"/>
      <c r="E445" s="44"/>
      <c r="F445" s="44"/>
      <c r="G445" s="48" t="s">
        <v>437</v>
      </c>
      <c r="H445" s="73">
        <v>4376</v>
      </c>
      <c r="I445" s="73">
        <v>4376</v>
      </c>
      <c r="J445" s="73">
        <f t="shared" si="102"/>
        <v>0</v>
      </c>
      <c r="K445" s="103"/>
      <c r="L445" s="73">
        <v>4376</v>
      </c>
      <c r="M445" s="45">
        <v>3479</v>
      </c>
      <c r="N445" s="73">
        <v>897</v>
      </c>
      <c r="O445" s="74">
        <f t="shared" si="105"/>
        <v>4376</v>
      </c>
      <c r="P445" s="74">
        <f t="shared" si="106"/>
        <v>0</v>
      </c>
      <c r="Q445" s="36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</row>
    <row r="446" spans="1:154" s="42" customFormat="1" x14ac:dyDescent="0.25">
      <c r="A446" s="33"/>
      <c r="B446" s="34"/>
      <c r="C446" s="34"/>
      <c r="D446" s="34"/>
      <c r="E446" s="34"/>
      <c r="F446" s="34"/>
      <c r="G446" s="47" t="s">
        <v>385</v>
      </c>
      <c r="H446" s="70">
        <v>19631</v>
      </c>
      <c r="I446" s="70">
        <v>19631</v>
      </c>
      <c r="J446" s="73">
        <f t="shared" si="102"/>
        <v>0</v>
      </c>
      <c r="K446" s="103"/>
      <c r="L446" s="70">
        <v>19631</v>
      </c>
      <c r="M446" s="58">
        <v>19631</v>
      </c>
      <c r="N446" s="70">
        <v>0</v>
      </c>
      <c r="O446" s="108">
        <f t="shared" si="105"/>
        <v>19631</v>
      </c>
      <c r="P446" s="108">
        <f t="shared" si="106"/>
        <v>0</v>
      </c>
      <c r="Q446" s="36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41"/>
      <c r="CR446" s="41"/>
      <c r="CS446" s="41"/>
      <c r="CT446" s="41"/>
      <c r="CU446" s="41"/>
      <c r="CV446" s="41"/>
      <c r="CW446" s="41"/>
      <c r="CX446" s="41"/>
      <c r="CY446" s="41"/>
      <c r="CZ446" s="41"/>
      <c r="DA446" s="41"/>
      <c r="DB446" s="41"/>
      <c r="DC446" s="41"/>
      <c r="DD446" s="41"/>
      <c r="DE446" s="41"/>
      <c r="DF446" s="41"/>
      <c r="DG446" s="41"/>
      <c r="DH446" s="41"/>
      <c r="DI446" s="41"/>
      <c r="DJ446" s="41"/>
      <c r="DK446" s="41"/>
      <c r="DL446" s="41"/>
      <c r="DM446" s="41"/>
      <c r="DN446" s="41"/>
      <c r="DO446" s="41"/>
      <c r="DP446" s="41"/>
      <c r="DQ446" s="41"/>
      <c r="DR446" s="41"/>
      <c r="DS446" s="41"/>
      <c r="DT446" s="41"/>
      <c r="DU446" s="41"/>
      <c r="DV446" s="41"/>
      <c r="DW446" s="41"/>
      <c r="DX446" s="41"/>
      <c r="DY446" s="41"/>
      <c r="DZ446" s="41"/>
      <c r="EA446" s="41"/>
      <c r="EB446" s="41"/>
      <c r="EC446" s="41"/>
      <c r="ED446" s="41"/>
      <c r="EE446" s="41"/>
      <c r="EF446" s="41"/>
      <c r="EG446" s="41"/>
      <c r="EH446" s="41"/>
      <c r="EI446" s="41"/>
      <c r="EJ446" s="41"/>
      <c r="EK446" s="41"/>
      <c r="EL446" s="41"/>
      <c r="EM446" s="41"/>
      <c r="EN446" s="41"/>
      <c r="EO446" s="41"/>
      <c r="EP446" s="41"/>
      <c r="EQ446" s="41"/>
      <c r="ER446" s="41"/>
      <c r="ES446" s="41"/>
      <c r="ET446" s="41"/>
      <c r="EU446" s="41"/>
      <c r="EV446" s="41"/>
      <c r="EW446" s="41"/>
      <c r="EX446" s="41"/>
    </row>
    <row r="447" spans="1:154" s="42" customFormat="1" ht="33" x14ac:dyDescent="0.25">
      <c r="A447" s="33"/>
      <c r="B447" s="34"/>
      <c r="C447" s="34"/>
      <c r="D447" s="34"/>
      <c r="E447" s="34"/>
      <c r="F447" s="34"/>
      <c r="G447" s="47" t="s">
        <v>386</v>
      </c>
      <c r="H447" s="70"/>
      <c r="I447" s="70"/>
      <c r="J447" s="73">
        <f t="shared" si="102"/>
        <v>0</v>
      </c>
      <c r="K447" s="103"/>
      <c r="L447" s="70"/>
      <c r="M447" s="58"/>
      <c r="N447" s="70"/>
      <c r="O447" s="108">
        <f t="shared" si="105"/>
        <v>0</v>
      </c>
      <c r="P447" s="108">
        <f t="shared" si="106"/>
        <v>0</v>
      </c>
      <c r="Q447" s="36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  <c r="DV447" s="41"/>
      <c r="DW447" s="41"/>
      <c r="DX447" s="41"/>
      <c r="DY447" s="41"/>
      <c r="DZ447" s="41"/>
      <c r="EA447" s="41"/>
      <c r="EB447" s="41"/>
      <c r="EC447" s="41"/>
      <c r="ED447" s="41"/>
      <c r="EE447" s="41"/>
      <c r="EF447" s="41"/>
      <c r="EG447" s="41"/>
      <c r="EH447" s="41"/>
      <c r="EI447" s="41"/>
      <c r="EJ447" s="41"/>
      <c r="EK447" s="41"/>
      <c r="EL447" s="41"/>
      <c r="EM447" s="41"/>
      <c r="EN447" s="41"/>
      <c r="EO447" s="41"/>
      <c r="EP447" s="41"/>
      <c r="EQ447" s="41"/>
      <c r="ER447" s="41"/>
      <c r="ES447" s="41"/>
      <c r="ET447" s="41"/>
      <c r="EU447" s="41"/>
      <c r="EV447" s="41"/>
      <c r="EW447" s="41"/>
      <c r="EX447" s="41"/>
    </row>
    <row r="448" spans="1:154" s="42" customFormat="1" x14ac:dyDescent="0.25">
      <c r="A448" s="33"/>
      <c r="B448" s="34"/>
      <c r="C448" s="34"/>
      <c r="D448" s="34"/>
      <c r="E448" s="34"/>
      <c r="F448" s="34"/>
      <c r="G448" s="47" t="s">
        <v>387</v>
      </c>
      <c r="H448" s="70">
        <v>4000</v>
      </c>
      <c r="I448" s="70">
        <v>4000</v>
      </c>
      <c r="J448" s="73">
        <f t="shared" si="102"/>
        <v>0</v>
      </c>
      <c r="K448" s="103"/>
      <c r="L448" s="70">
        <v>4000</v>
      </c>
      <c r="M448" s="58">
        <v>3500</v>
      </c>
      <c r="N448" s="70">
        <v>500</v>
      </c>
      <c r="O448" s="108">
        <f t="shared" si="105"/>
        <v>4000</v>
      </c>
      <c r="P448" s="108">
        <f t="shared" si="106"/>
        <v>0</v>
      </c>
      <c r="Q448" s="36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41"/>
      <c r="CR448" s="41"/>
      <c r="CS448" s="41"/>
      <c r="CT448" s="41"/>
      <c r="CU448" s="41"/>
      <c r="CV448" s="41"/>
      <c r="CW448" s="41"/>
      <c r="CX448" s="41"/>
      <c r="CY448" s="41"/>
      <c r="CZ448" s="41"/>
      <c r="DA448" s="41"/>
      <c r="DB448" s="41"/>
      <c r="DC448" s="41"/>
      <c r="DD448" s="41"/>
      <c r="DE448" s="41"/>
      <c r="DF448" s="41"/>
      <c r="DG448" s="41"/>
      <c r="DH448" s="41"/>
      <c r="DI448" s="41"/>
      <c r="DJ448" s="41"/>
      <c r="DK448" s="41"/>
      <c r="DL448" s="41"/>
      <c r="DM448" s="41"/>
      <c r="DN448" s="41"/>
      <c r="DO448" s="41"/>
      <c r="DP448" s="41"/>
      <c r="DQ448" s="41"/>
      <c r="DR448" s="41"/>
      <c r="DS448" s="41"/>
      <c r="DT448" s="41"/>
      <c r="DU448" s="41"/>
      <c r="DV448" s="41"/>
      <c r="DW448" s="41"/>
      <c r="DX448" s="41"/>
      <c r="DY448" s="41"/>
      <c r="DZ448" s="41"/>
      <c r="EA448" s="41"/>
      <c r="EB448" s="41"/>
      <c r="EC448" s="41"/>
      <c r="ED448" s="41"/>
      <c r="EE448" s="41"/>
      <c r="EF448" s="41"/>
      <c r="EG448" s="41"/>
      <c r="EH448" s="41"/>
      <c r="EI448" s="41"/>
      <c r="EJ448" s="41"/>
      <c r="EK448" s="41"/>
      <c r="EL448" s="41"/>
      <c r="EM448" s="41"/>
      <c r="EN448" s="41"/>
      <c r="EO448" s="41"/>
      <c r="EP448" s="41"/>
      <c r="EQ448" s="41"/>
      <c r="ER448" s="41"/>
      <c r="ES448" s="41"/>
      <c r="ET448" s="41"/>
      <c r="EU448" s="41"/>
      <c r="EV448" s="41"/>
      <c r="EW448" s="41"/>
      <c r="EX448" s="41"/>
    </row>
    <row r="449" spans="1:154" s="42" customFormat="1" x14ac:dyDescent="0.25">
      <c r="A449" s="33"/>
      <c r="B449" s="34"/>
      <c r="C449" s="34"/>
      <c r="D449" s="34"/>
      <c r="E449" s="34"/>
      <c r="F449" s="34"/>
      <c r="G449" s="47" t="s">
        <v>388</v>
      </c>
      <c r="H449" s="70">
        <v>4615</v>
      </c>
      <c r="I449" s="70">
        <v>4615</v>
      </c>
      <c r="J449" s="73">
        <f t="shared" si="102"/>
        <v>0</v>
      </c>
      <c r="K449" s="103"/>
      <c r="L449" s="70">
        <v>4615</v>
      </c>
      <c r="M449" s="58">
        <v>3865</v>
      </c>
      <c r="N449" s="70">
        <v>750</v>
      </c>
      <c r="O449" s="108">
        <f t="shared" si="105"/>
        <v>4615</v>
      </c>
      <c r="P449" s="108">
        <f t="shared" si="106"/>
        <v>0</v>
      </c>
      <c r="Q449" s="36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  <c r="DW449" s="41"/>
      <c r="DX449" s="41"/>
      <c r="DY449" s="41"/>
      <c r="DZ449" s="41"/>
      <c r="EA449" s="41"/>
      <c r="EB449" s="41"/>
      <c r="EC449" s="41"/>
      <c r="ED449" s="41"/>
      <c r="EE449" s="41"/>
      <c r="EF449" s="41"/>
      <c r="EG449" s="41"/>
      <c r="EH449" s="41"/>
      <c r="EI449" s="41"/>
      <c r="EJ449" s="41"/>
      <c r="EK449" s="41"/>
      <c r="EL449" s="41"/>
      <c r="EM449" s="41"/>
      <c r="EN449" s="41"/>
      <c r="EO449" s="41"/>
      <c r="EP449" s="41"/>
      <c r="EQ449" s="41"/>
      <c r="ER449" s="41"/>
      <c r="ES449" s="41"/>
      <c r="ET449" s="41"/>
      <c r="EU449" s="41"/>
      <c r="EV449" s="41"/>
      <c r="EW449" s="41"/>
      <c r="EX449" s="41"/>
    </row>
    <row r="450" spans="1:154" s="42" customFormat="1" ht="33" x14ac:dyDescent="0.25">
      <c r="A450" s="33"/>
      <c r="B450" s="34"/>
      <c r="C450" s="34"/>
      <c r="D450" s="34"/>
      <c r="E450" s="34"/>
      <c r="F450" s="34"/>
      <c r="G450" s="47" t="s">
        <v>436</v>
      </c>
      <c r="H450" s="70">
        <v>653580</v>
      </c>
      <c r="I450" s="70">
        <v>653580</v>
      </c>
      <c r="J450" s="73">
        <v>0</v>
      </c>
      <c r="K450" s="103"/>
      <c r="L450" s="70">
        <v>653580</v>
      </c>
      <c r="M450" s="58">
        <v>598071</v>
      </c>
      <c r="N450" s="70">
        <v>55509</v>
      </c>
      <c r="O450" s="108">
        <f t="shared" si="105"/>
        <v>653580</v>
      </c>
      <c r="P450" s="108">
        <f t="shared" si="106"/>
        <v>0</v>
      </c>
      <c r="Q450" s="36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41"/>
      <c r="CR450" s="41"/>
      <c r="CS450" s="41"/>
      <c r="CT450" s="41"/>
      <c r="CU450" s="41"/>
      <c r="CV450" s="41"/>
      <c r="CW450" s="41"/>
      <c r="CX450" s="41"/>
      <c r="CY450" s="41"/>
      <c r="CZ450" s="41"/>
      <c r="DA450" s="41"/>
      <c r="DB450" s="41"/>
      <c r="DC450" s="41"/>
      <c r="DD450" s="41"/>
      <c r="DE450" s="41"/>
      <c r="DF450" s="41"/>
      <c r="DG450" s="41"/>
      <c r="DH450" s="41"/>
      <c r="DI450" s="41"/>
      <c r="DJ450" s="41"/>
      <c r="DK450" s="41"/>
      <c r="DL450" s="41"/>
      <c r="DM450" s="41"/>
      <c r="DN450" s="41"/>
      <c r="DO450" s="41"/>
      <c r="DP450" s="41"/>
      <c r="DQ450" s="41"/>
      <c r="DR450" s="41"/>
      <c r="DS450" s="41"/>
      <c r="DT450" s="41"/>
      <c r="DU450" s="41"/>
      <c r="DV450" s="41"/>
      <c r="DW450" s="41"/>
      <c r="DX450" s="41"/>
      <c r="DY450" s="41"/>
      <c r="DZ450" s="41"/>
      <c r="EA450" s="41"/>
      <c r="EB450" s="41"/>
      <c r="EC450" s="41"/>
      <c r="ED450" s="41"/>
      <c r="EE450" s="41"/>
      <c r="EF450" s="41"/>
      <c r="EG450" s="41"/>
      <c r="EH450" s="41"/>
      <c r="EI450" s="41"/>
      <c r="EJ450" s="41"/>
      <c r="EK450" s="41"/>
      <c r="EL450" s="41"/>
      <c r="EM450" s="41"/>
      <c r="EN450" s="41"/>
      <c r="EO450" s="41"/>
      <c r="EP450" s="41"/>
      <c r="EQ450" s="41"/>
      <c r="ER450" s="41"/>
      <c r="ES450" s="41"/>
      <c r="ET450" s="41"/>
      <c r="EU450" s="41"/>
      <c r="EV450" s="41"/>
      <c r="EW450" s="41"/>
      <c r="EX450" s="41"/>
    </row>
    <row r="451" spans="1:154" s="42" customFormat="1" x14ac:dyDescent="0.25">
      <c r="A451" s="33"/>
      <c r="B451" s="34"/>
      <c r="C451" s="34"/>
      <c r="D451" s="34"/>
      <c r="E451" s="34"/>
      <c r="F451" s="34"/>
      <c r="G451" s="47"/>
      <c r="H451" s="70"/>
      <c r="I451" s="70"/>
      <c r="J451" s="73">
        <f t="shared" si="102"/>
        <v>0</v>
      </c>
      <c r="K451" s="286"/>
      <c r="L451" s="285"/>
      <c r="M451" s="58"/>
      <c r="N451" s="70"/>
      <c r="O451" s="108"/>
      <c r="P451" s="108">
        <f t="shared" si="106"/>
        <v>0</v>
      </c>
      <c r="Q451" s="36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  <c r="DW451" s="41"/>
      <c r="DX451" s="41"/>
      <c r="DY451" s="41"/>
      <c r="DZ451" s="41"/>
      <c r="EA451" s="41"/>
      <c r="EB451" s="41"/>
      <c r="EC451" s="41"/>
      <c r="ED451" s="41"/>
      <c r="EE451" s="41"/>
      <c r="EF451" s="41"/>
      <c r="EG451" s="41"/>
      <c r="EH451" s="41"/>
      <c r="EI451" s="41"/>
      <c r="EJ451" s="41"/>
      <c r="EK451" s="41"/>
      <c r="EL451" s="41"/>
      <c r="EM451" s="41"/>
      <c r="EN451" s="41"/>
      <c r="EO451" s="41"/>
      <c r="EP451" s="41"/>
      <c r="EQ451" s="41"/>
      <c r="ER451" s="41"/>
      <c r="ES451" s="41"/>
      <c r="ET451" s="41"/>
      <c r="EU451" s="41"/>
      <c r="EV451" s="41"/>
      <c r="EW451" s="41"/>
      <c r="EX451" s="41"/>
    </row>
    <row r="452" spans="1:154" x14ac:dyDescent="0.2">
      <c r="A452" s="43"/>
      <c r="B452" s="44"/>
      <c r="C452" s="44"/>
      <c r="D452" s="44"/>
      <c r="E452" s="44"/>
      <c r="F452" s="44"/>
      <c r="G452" s="48" t="s">
        <v>389</v>
      </c>
      <c r="H452" s="284"/>
      <c r="I452" s="284"/>
      <c r="J452" s="73">
        <f t="shared" si="102"/>
        <v>0</v>
      </c>
      <c r="K452" s="286"/>
      <c r="L452" s="284"/>
      <c r="M452" s="45"/>
      <c r="N452" s="73"/>
      <c r="O452" s="74">
        <f>+M452+N452</f>
        <v>0</v>
      </c>
      <c r="P452" s="74">
        <f t="shared" si="106"/>
        <v>0</v>
      </c>
      <c r="Q452" s="36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</row>
    <row r="453" spans="1:154" x14ac:dyDescent="0.2">
      <c r="A453" s="43"/>
      <c r="B453" s="44"/>
      <c r="C453" s="44"/>
      <c r="D453" s="44"/>
      <c r="E453" s="44"/>
      <c r="F453" s="44"/>
      <c r="G453" s="48" t="s">
        <v>384</v>
      </c>
      <c r="H453" s="284"/>
      <c r="I453" s="284"/>
      <c r="J453" s="73">
        <f t="shared" si="102"/>
        <v>0</v>
      </c>
      <c r="K453" s="286"/>
      <c r="L453" s="284"/>
      <c r="M453" s="45"/>
      <c r="N453" s="73"/>
      <c r="O453" s="74">
        <f>+M453+N453</f>
        <v>0</v>
      </c>
      <c r="P453" s="74">
        <f t="shared" si="106"/>
        <v>0</v>
      </c>
      <c r="Q453" s="36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</row>
    <row r="454" spans="1:154" ht="33" x14ac:dyDescent="0.2">
      <c r="A454" s="43"/>
      <c r="B454" s="44"/>
      <c r="C454" s="44"/>
      <c r="D454" s="44"/>
      <c r="E454" s="62" t="s">
        <v>130</v>
      </c>
      <c r="F454" s="44"/>
      <c r="G454" s="47" t="s">
        <v>390</v>
      </c>
      <c r="H454" s="73">
        <f>H455+H456+H457+H458</f>
        <v>0</v>
      </c>
      <c r="I454" s="73">
        <f>I455+I456+I457+I458</f>
        <v>0</v>
      </c>
      <c r="J454" s="73">
        <f t="shared" si="102"/>
        <v>0</v>
      </c>
      <c r="K454" s="103"/>
      <c r="L454" s="73">
        <f>L455+L456+L457+L458</f>
        <v>0</v>
      </c>
      <c r="M454" s="45"/>
      <c r="N454" s="73">
        <f>N455+N456+N457+N458</f>
        <v>0</v>
      </c>
      <c r="O454" s="74">
        <f>+M454+N454</f>
        <v>0</v>
      </c>
      <c r="P454" s="74">
        <f t="shared" si="106"/>
        <v>0</v>
      </c>
      <c r="Q454" s="36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</row>
    <row r="455" spans="1:154" x14ac:dyDescent="0.2">
      <c r="A455" s="43"/>
      <c r="B455" s="44"/>
      <c r="C455" s="44"/>
      <c r="D455" s="44"/>
      <c r="E455" s="62"/>
      <c r="F455" s="85"/>
      <c r="G455" s="109" t="s">
        <v>391</v>
      </c>
      <c r="H455" s="73"/>
      <c r="I455" s="73"/>
      <c r="J455" s="73">
        <f t="shared" si="102"/>
        <v>0</v>
      </c>
      <c r="K455" s="103"/>
      <c r="L455" s="73"/>
      <c r="M455" s="45"/>
      <c r="N455" s="73"/>
      <c r="O455" s="74">
        <f>M455+N455</f>
        <v>0</v>
      </c>
      <c r="P455" s="74">
        <f t="shared" si="106"/>
        <v>0</v>
      </c>
      <c r="Q455" s="36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</row>
    <row r="456" spans="1:154" ht="17.45" customHeight="1" x14ac:dyDescent="0.2">
      <c r="A456" s="43"/>
      <c r="B456" s="44"/>
      <c r="C456" s="44"/>
      <c r="D456" s="44"/>
      <c r="E456" s="62"/>
      <c r="F456" s="85"/>
      <c r="G456" s="109" t="s">
        <v>392</v>
      </c>
      <c r="H456" s="73"/>
      <c r="I456" s="73"/>
      <c r="J456" s="73">
        <f t="shared" si="102"/>
        <v>0</v>
      </c>
      <c r="K456" s="103"/>
      <c r="L456" s="73"/>
      <c r="M456" s="45"/>
      <c r="N456" s="73"/>
      <c r="O456" s="74">
        <f>M456+N456</f>
        <v>0</v>
      </c>
      <c r="P456" s="74">
        <f t="shared" si="106"/>
        <v>0</v>
      </c>
      <c r="Q456" s="36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</row>
    <row r="457" spans="1:154" x14ac:dyDescent="0.2">
      <c r="A457" s="43"/>
      <c r="B457" s="44"/>
      <c r="C457" s="44"/>
      <c r="D457" s="44"/>
      <c r="E457" s="62"/>
      <c r="F457" s="85"/>
      <c r="G457" s="109" t="s">
        <v>393</v>
      </c>
      <c r="H457" s="73"/>
      <c r="I457" s="73"/>
      <c r="J457" s="73">
        <f t="shared" si="102"/>
        <v>0</v>
      </c>
      <c r="K457" s="103"/>
      <c r="L457" s="73"/>
      <c r="M457" s="45"/>
      <c r="N457" s="73"/>
      <c r="O457" s="74">
        <f>M457+N457</f>
        <v>0</v>
      </c>
      <c r="P457" s="74">
        <f t="shared" si="106"/>
        <v>0</v>
      </c>
      <c r="Q457" s="36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</row>
    <row r="458" spans="1:154" x14ac:dyDescent="0.2">
      <c r="A458" s="43"/>
      <c r="B458" s="44"/>
      <c r="C458" s="44"/>
      <c r="D458" s="44"/>
      <c r="E458" s="62"/>
      <c r="F458" s="85"/>
      <c r="G458" s="109" t="s">
        <v>394</v>
      </c>
      <c r="H458" s="73"/>
      <c r="I458" s="73"/>
      <c r="J458" s="73">
        <f t="shared" si="102"/>
        <v>0</v>
      </c>
      <c r="K458" s="103"/>
      <c r="L458" s="73"/>
      <c r="M458" s="45"/>
      <c r="N458" s="73"/>
      <c r="O458" s="74">
        <f>M458+N458</f>
        <v>0</v>
      </c>
      <c r="P458" s="74">
        <f t="shared" si="106"/>
        <v>0</v>
      </c>
      <c r="Q458" s="36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</row>
    <row r="459" spans="1:154" ht="49.5" x14ac:dyDescent="0.2">
      <c r="A459" s="43"/>
      <c r="B459" s="44"/>
      <c r="C459" s="44"/>
      <c r="D459" s="34">
        <v>58</v>
      </c>
      <c r="E459" s="44"/>
      <c r="F459" s="44"/>
      <c r="G459" s="47" t="s">
        <v>395</v>
      </c>
      <c r="H459" s="70">
        <f>+H460+H464+H468+H472</f>
        <v>0</v>
      </c>
      <c r="I459" s="70">
        <f>+I460+I464+I468+I472</f>
        <v>0</v>
      </c>
      <c r="J459" s="73">
        <f t="shared" si="102"/>
        <v>0</v>
      </c>
      <c r="K459" s="103" t="e">
        <f t="shared" si="100"/>
        <v>#DIV/0!</v>
      </c>
      <c r="L459" s="70">
        <f>+L460+L464+L468+L472</f>
        <v>0</v>
      </c>
      <c r="M459" s="70">
        <f>+M460+M464+M468+M472</f>
        <v>0</v>
      </c>
      <c r="N459" s="70">
        <f>+N460+N464+N468+N472</f>
        <v>0</v>
      </c>
      <c r="O459" s="72">
        <f>+M459+N459</f>
        <v>0</v>
      </c>
      <c r="P459" s="72">
        <f>L459-O459</f>
        <v>0</v>
      </c>
      <c r="Q459" s="36" t="e">
        <f>ROUND(O459/L459*100,2)</f>
        <v>#DIV/0!</v>
      </c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</row>
    <row r="460" spans="1:154" ht="33" x14ac:dyDescent="0.2">
      <c r="A460" s="43"/>
      <c r="B460" s="44"/>
      <c r="C460" s="44"/>
      <c r="D460" s="34"/>
      <c r="E460" s="85" t="s">
        <v>72</v>
      </c>
      <c r="F460" s="44"/>
      <c r="G460" s="47" t="s">
        <v>396</v>
      </c>
      <c r="H460" s="70">
        <f>H461+H462+H463</f>
        <v>0</v>
      </c>
      <c r="I460" s="70">
        <f>I461+I462+I463</f>
        <v>0</v>
      </c>
      <c r="J460" s="73">
        <f t="shared" si="102"/>
        <v>0</v>
      </c>
      <c r="K460" s="103"/>
      <c r="L460" s="70">
        <f>L461+L462+L463</f>
        <v>0</v>
      </c>
      <c r="M460" s="70">
        <f>M461+M462+M463</f>
        <v>0</v>
      </c>
      <c r="N460" s="70">
        <f>N461+N462+N463</f>
        <v>0</v>
      </c>
      <c r="O460" s="72">
        <f>+M460+N460</f>
        <v>0</v>
      </c>
      <c r="P460" s="72">
        <f>L460-O460</f>
        <v>0</v>
      </c>
      <c r="Q460" s="36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</row>
    <row r="461" spans="1:154" x14ac:dyDescent="0.2">
      <c r="A461" s="43"/>
      <c r="B461" s="44"/>
      <c r="C461" s="44"/>
      <c r="D461" s="34"/>
      <c r="E461" s="44"/>
      <c r="F461" s="44" t="s">
        <v>72</v>
      </c>
      <c r="G461" s="47" t="s">
        <v>260</v>
      </c>
      <c r="H461" s="70">
        <v>0</v>
      </c>
      <c r="I461" s="70">
        <v>0</v>
      </c>
      <c r="J461" s="73">
        <f t="shared" si="102"/>
        <v>0</v>
      </c>
      <c r="K461" s="103"/>
      <c r="L461" s="70">
        <v>0</v>
      </c>
      <c r="M461" s="110">
        <v>0</v>
      </c>
      <c r="N461" s="70">
        <v>0</v>
      </c>
      <c r="O461" s="72">
        <f>+M461+N461</f>
        <v>0</v>
      </c>
      <c r="P461" s="72">
        <f t="shared" si="106"/>
        <v>0</v>
      </c>
      <c r="Q461" s="36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</row>
    <row r="462" spans="1:154" x14ac:dyDescent="0.2">
      <c r="A462" s="43"/>
      <c r="B462" s="44"/>
      <c r="C462" s="44"/>
      <c r="D462" s="34"/>
      <c r="E462" s="44"/>
      <c r="F462" s="44" t="s">
        <v>74</v>
      </c>
      <c r="G462" s="47" t="s">
        <v>261</v>
      </c>
      <c r="H462" s="70"/>
      <c r="I462" s="70"/>
      <c r="J462" s="73">
        <f t="shared" si="102"/>
        <v>0</v>
      </c>
      <c r="K462" s="103"/>
      <c r="L462" s="70"/>
      <c r="M462" s="110"/>
      <c r="N462" s="70"/>
      <c r="O462" s="72"/>
      <c r="P462" s="72">
        <f t="shared" si="106"/>
        <v>0</v>
      </c>
      <c r="Q462" s="36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</row>
    <row r="463" spans="1:154" x14ac:dyDescent="0.2">
      <c r="A463" s="43"/>
      <c r="B463" s="44"/>
      <c r="C463" s="44"/>
      <c r="D463" s="34"/>
      <c r="E463" s="44"/>
      <c r="F463" s="44" t="s">
        <v>29</v>
      </c>
      <c r="G463" s="47" t="s">
        <v>397</v>
      </c>
      <c r="H463" s="70"/>
      <c r="I463" s="70"/>
      <c r="J463" s="73">
        <f t="shared" si="102"/>
        <v>0</v>
      </c>
      <c r="K463" s="103"/>
      <c r="L463" s="70"/>
      <c r="M463" s="110"/>
      <c r="N463" s="70"/>
      <c r="O463" s="111"/>
      <c r="P463" s="111">
        <f t="shared" si="106"/>
        <v>0</v>
      </c>
      <c r="Q463" s="36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</row>
    <row r="464" spans="1:154" x14ac:dyDescent="0.2">
      <c r="A464" s="43"/>
      <c r="B464" s="44"/>
      <c r="C464" s="44"/>
      <c r="D464" s="34"/>
      <c r="E464" s="85" t="s">
        <v>74</v>
      </c>
      <c r="F464" s="44"/>
      <c r="G464" s="47" t="s">
        <v>256</v>
      </c>
      <c r="H464" s="70">
        <f>H465+H466+H467</f>
        <v>0</v>
      </c>
      <c r="I464" s="70">
        <f>I465+I466+I467</f>
        <v>0</v>
      </c>
      <c r="J464" s="73">
        <f t="shared" si="102"/>
        <v>0</v>
      </c>
      <c r="K464" s="103" t="e">
        <f t="shared" si="100"/>
        <v>#DIV/0!</v>
      </c>
      <c r="L464" s="70">
        <f>L465+L466+L467</f>
        <v>0</v>
      </c>
      <c r="M464" s="70">
        <f>M465+M466+M467</f>
        <v>0</v>
      </c>
      <c r="N464" s="70">
        <f>N465+N466+N467</f>
        <v>0</v>
      </c>
      <c r="O464" s="111">
        <f>+M464+N464</f>
        <v>0</v>
      </c>
      <c r="P464" s="111">
        <f t="shared" si="106"/>
        <v>0</v>
      </c>
      <c r="Q464" s="36" t="e">
        <f t="shared" ref="Q464:Q467" si="107">ROUND(O464/L464*100,2)</f>
        <v>#DIV/0!</v>
      </c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</row>
    <row r="465" spans="1:154" x14ac:dyDescent="0.2">
      <c r="A465" s="43"/>
      <c r="B465" s="44"/>
      <c r="C465" s="44"/>
      <c r="D465" s="44"/>
      <c r="E465" s="49"/>
      <c r="F465" s="44" t="s">
        <v>72</v>
      </c>
      <c r="G465" s="48" t="s">
        <v>260</v>
      </c>
      <c r="H465" s="73">
        <v>0</v>
      </c>
      <c r="I465" s="73">
        <v>0</v>
      </c>
      <c r="J465" s="73">
        <f t="shared" si="102"/>
        <v>0</v>
      </c>
      <c r="K465" s="103" t="e">
        <f t="shared" si="100"/>
        <v>#DIV/0!</v>
      </c>
      <c r="L465" s="73">
        <v>0</v>
      </c>
      <c r="M465" s="45">
        <v>0</v>
      </c>
      <c r="N465" s="73">
        <v>0</v>
      </c>
      <c r="O465" s="74">
        <f>+M465+N465</f>
        <v>0</v>
      </c>
      <c r="P465" s="74">
        <f t="shared" si="106"/>
        <v>0</v>
      </c>
      <c r="Q465" s="36" t="e">
        <f t="shared" si="107"/>
        <v>#DIV/0!</v>
      </c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</row>
    <row r="466" spans="1:154" x14ac:dyDescent="0.2">
      <c r="A466" s="43"/>
      <c r="B466" s="44"/>
      <c r="C466" s="44"/>
      <c r="D466" s="44"/>
      <c r="E466" s="49"/>
      <c r="F466" s="44" t="s">
        <v>74</v>
      </c>
      <c r="G466" s="48" t="s">
        <v>261</v>
      </c>
      <c r="H466" s="73">
        <v>0</v>
      </c>
      <c r="I466" s="73">
        <v>0</v>
      </c>
      <c r="J466" s="73">
        <f t="shared" si="102"/>
        <v>0</v>
      </c>
      <c r="K466" s="103" t="e">
        <f t="shared" ref="K466" si="108">ROUND(I466/H466*100,2)</f>
        <v>#DIV/0!</v>
      </c>
      <c r="L466" s="73">
        <v>0</v>
      </c>
      <c r="M466" s="45">
        <v>0</v>
      </c>
      <c r="N466" s="73">
        <v>0</v>
      </c>
      <c r="O466" s="74">
        <f>+M466+N466</f>
        <v>0</v>
      </c>
      <c r="P466" s="74">
        <f t="shared" si="106"/>
        <v>0</v>
      </c>
      <c r="Q466" s="36" t="e">
        <f t="shared" si="107"/>
        <v>#DIV/0!</v>
      </c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</row>
    <row r="467" spans="1:154" x14ac:dyDescent="0.2">
      <c r="A467" s="43"/>
      <c r="B467" s="44"/>
      <c r="C467" s="44"/>
      <c r="D467" s="44"/>
      <c r="E467" s="49"/>
      <c r="F467" s="62" t="s">
        <v>29</v>
      </c>
      <c r="G467" s="48" t="s">
        <v>397</v>
      </c>
      <c r="H467" s="73"/>
      <c r="I467" s="73"/>
      <c r="J467" s="73">
        <f t="shared" si="102"/>
        <v>0</v>
      </c>
      <c r="K467" s="103"/>
      <c r="L467" s="73"/>
      <c r="M467" s="45"/>
      <c r="N467" s="73"/>
      <c r="O467" s="74"/>
      <c r="P467" s="74">
        <f t="shared" si="106"/>
        <v>0</v>
      </c>
      <c r="Q467" s="36" t="e">
        <f t="shared" si="107"/>
        <v>#DIV/0!</v>
      </c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</row>
    <row r="468" spans="1:154" x14ac:dyDescent="0.2">
      <c r="A468" s="33"/>
      <c r="B468" s="34"/>
      <c r="C468" s="34"/>
      <c r="D468" s="34"/>
      <c r="E468" s="34">
        <v>15</v>
      </c>
      <c r="F468" s="34"/>
      <c r="G468" s="69" t="s">
        <v>363</v>
      </c>
      <c r="H468" s="70">
        <f>H469+H470+H471</f>
        <v>0</v>
      </c>
      <c r="I468" s="70">
        <f>I469+I470+I471</f>
        <v>0</v>
      </c>
      <c r="J468" s="73">
        <f t="shared" si="102"/>
        <v>0</v>
      </c>
      <c r="K468" s="103"/>
      <c r="L468" s="70">
        <f>L469+L470+L471</f>
        <v>0</v>
      </c>
      <c r="M468" s="58"/>
      <c r="N468" s="70">
        <f>N469+N470+N471</f>
        <v>0</v>
      </c>
      <c r="O468" s="72">
        <f>O476</f>
        <v>0</v>
      </c>
      <c r="P468" s="72">
        <f t="shared" si="106"/>
        <v>0</v>
      </c>
      <c r="Q468" s="36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</row>
    <row r="469" spans="1:154" x14ac:dyDescent="0.2">
      <c r="A469" s="33"/>
      <c r="B469" s="34"/>
      <c r="C469" s="34"/>
      <c r="D469" s="34"/>
      <c r="E469" s="34"/>
      <c r="F469" s="44" t="s">
        <v>72</v>
      </c>
      <c r="G469" s="48" t="s">
        <v>260</v>
      </c>
      <c r="H469" s="70"/>
      <c r="I469" s="70"/>
      <c r="J469" s="73">
        <f t="shared" si="102"/>
        <v>0</v>
      </c>
      <c r="K469" s="103"/>
      <c r="L469" s="70"/>
      <c r="M469" s="58"/>
      <c r="N469" s="70"/>
      <c r="O469" s="72"/>
      <c r="P469" s="72">
        <f t="shared" si="106"/>
        <v>0</v>
      </c>
      <c r="Q469" s="36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</row>
    <row r="470" spans="1:154" x14ac:dyDescent="0.2">
      <c r="A470" s="33"/>
      <c r="B470" s="34"/>
      <c r="C470" s="34"/>
      <c r="D470" s="34"/>
      <c r="E470" s="34"/>
      <c r="F470" s="44" t="s">
        <v>74</v>
      </c>
      <c r="G470" s="48" t="s">
        <v>261</v>
      </c>
      <c r="H470" s="70"/>
      <c r="I470" s="70"/>
      <c r="J470" s="73">
        <f t="shared" ref="J470:J502" si="109">H470-I470</f>
        <v>0</v>
      </c>
      <c r="K470" s="103"/>
      <c r="L470" s="70"/>
      <c r="M470" s="58"/>
      <c r="N470" s="70"/>
      <c r="O470" s="72"/>
      <c r="P470" s="72">
        <f t="shared" si="106"/>
        <v>0</v>
      </c>
      <c r="Q470" s="36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</row>
    <row r="471" spans="1:154" x14ac:dyDescent="0.2">
      <c r="A471" s="33"/>
      <c r="B471" s="34"/>
      <c r="C471" s="34"/>
      <c r="D471" s="34"/>
      <c r="E471" s="34"/>
      <c r="F471" s="62" t="s">
        <v>29</v>
      </c>
      <c r="G471" s="48" t="s">
        <v>397</v>
      </c>
      <c r="H471" s="70"/>
      <c r="I471" s="70"/>
      <c r="J471" s="73">
        <f t="shared" si="109"/>
        <v>0</v>
      </c>
      <c r="K471" s="103"/>
      <c r="L471" s="70"/>
      <c r="M471" s="58"/>
      <c r="N471" s="70"/>
      <c r="O471" s="72"/>
      <c r="P471" s="72">
        <f t="shared" si="106"/>
        <v>0</v>
      </c>
      <c r="Q471" s="36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</row>
    <row r="472" spans="1:154" x14ac:dyDescent="0.2">
      <c r="A472" s="33"/>
      <c r="B472" s="34"/>
      <c r="C472" s="34"/>
      <c r="D472" s="34"/>
      <c r="E472" s="34">
        <v>16</v>
      </c>
      <c r="F472" s="34"/>
      <c r="G472" s="69" t="s">
        <v>398</v>
      </c>
      <c r="H472" s="70">
        <f>+H473+H474+H475</f>
        <v>0</v>
      </c>
      <c r="I472" s="70">
        <f>+I473+I474+I475</f>
        <v>0</v>
      </c>
      <c r="J472" s="73">
        <f t="shared" si="109"/>
        <v>0</v>
      </c>
      <c r="K472" s="103"/>
      <c r="L472" s="70">
        <f>+L473+L474+L475</f>
        <v>0</v>
      </c>
      <c r="M472" s="58"/>
      <c r="N472" s="70">
        <f>+N473+N474+N475</f>
        <v>0</v>
      </c>
      <c r="O472" s="72">
        <f>+O473+O474+O475</f>
        <v>0</v>
      </c>
      <c r="P472" s="72">
        <f t="shared" si="106"/>
        <v>0</v>
      </c>
      <c r="Q472" s="36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</row>
    <row r="473" spans="1:154" x14ac:dyDescent="0.2">
      <c r="A473" s="33"/>
      <c r="B473" s="34"/>
      <c r="C473" s="34"/>
      <c r="D473" s="34"/>
      <c r="E473" s="34"/>
      <c r="F473" s="44" t="s">
        <v>72</v>
      </c>
      <c r="G473" s="48" t="s">
        <v>260</v>
      </c>
      <c r="H473" s="73"/>
      <c r="I473" s="73"/>
      <c r="J473" s="73">
        <f t="shared" si="109"/>
        <v>0</v>
      </c>
      <c r="K473" s="103"/>
      <c r="L473" s="73"/>
      <c r="M473" s="58"/>
      <c r="N473" s="73"/>
      <c r="O473" s="72"/>
      <c r="P473" s="72">
        <f t="shared" si="106"/>
        <v>0</v>
      </c>
      <c r="Q473" s="36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</row>
    <row r="474" spans="1:154" x14ac:dyDescent="0.2">
      <c r="A474" s="33"/>
      <c r="B474" s="34"/>
      <c r="C474" s="34"/>
      <c r="D474" s="34"/>
      <c r="E474" s="34"/>
      <c r="F474" s="44" t="s">
        <v>74</v>
      </c>
      <c r="G474" s="48" t="s">
        <v>261</v>
      </c>
      <c r="H474" s="73"/>
      <c r="I474" s="73"/>
      <c r="J474" s="73">
        <f t="shared" si="109"/>
        <v>0</v>
      </c>
      <c r="K474" s="103"/>
      <c r="L474" s="73"/>
      <c r="M474" s="58"/>
      <c r="N474" s="73"/>
      <c r="O474" s="72"/>
      <c r="P474" s="72">
        <f t="shared" si="106"/>
        <v>0</v>
      </c>
      <c r="Q474" s="36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</row>
    <row r="475" spans="1:154" x14ac:dyDescent="0.2">
      <c r="A475" s="33"/>
      <c r="B475" s="34"/>
      <c r="C475" s="34"/>
      <c r="D475" s="34"/>
      <c r="E475" s="34"/>
      <c r="F475" s="62" t="s">
        <v>29</v>
      </c>
      <c r="G475" s="48" t="s">
        <v>397</v>
      </c>
      <c r="H475" s="70"/>
      <c r="I475" s="70"/>
      <c r="J475" s="73">
        <f t="shared" si="109"/>
        <v>0</v>
      </c>
      <c r="K475" s="103"/>
      <c r="L475" s="70"/>
      <c r="M475" s="58"/>
      <c r="N475" s="70"/>
      <c r="O475" s="72"/>
      <c r="P475" s="72">
        <f t="shared" si="106"/>
        <v>0</v>
      </c>
      <c r="Q475" s="36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</row>
    <row r="476" spans="1:154" x14ac:dyDescent="0.2">
      <c r="A476" s="33"/>
      <c r="B476" s="34"/>
      <c r="C476" s="34"/>
      <c r="D476" s="34">
        <v>80</v>
      </c>
      <c r="E476" s="34"/>
      <c r="F476" s="34"/>
      <c r="G476" s="69" t="s">
        <v>399</v>
      </c>
      <c r="H476" s="70"/>
      <c r="I476" s="70"/>
      <c r="J476" s="73">
        <f t="shared" si="109"/>
        <v>0</v>
      </c>
      <c r="K476" s="103"/>
      <c r="L476" s="70"/>
      <c r="M476" s="58"/>
      <c r="N476" s="70"/>
      <c r="O476" s="72">
        <f>O477+O478</f>
        <v>0</v>
      </c>
      <c r="P476" s="72">
        <f t="shared" si="106"/>
        <v>0</v>
      </c>
      <c r="Q476" s="36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</row>
    <row r="477" spans="1:154" x14ac:dyDescent="0.2">
      <c r="A477" s="43"/>
      <c r="B477" s="44"/>
      <c r="C477" s="44"/>
      <c r="D477" s="44"/>
      <c r="E477" s="44" t="s">
        <v>24</v>
      </c>
      <c r="F477" s="44"/>
      <c r="G477" s="48" t="s">
        <v>400</v>
      </c>
      <c r="H477" s="73"/>
      <c r="I477" s="73"/>
      <c r="J477" s="73">
        <f t="shared" si="109"/>
        <v>0</v>
      </c>
      <c r="K477" s="103"/>
      <c r="L477" s="73"/>
      <c r="M477" s="45"/>
      <c r="N477" s="73"/>
      <c r="O477" s="92">
        <f>M477+N477</f>
        <v>0</v>
      </c>
      <c r="P477" s="92">
        <f t="shared" si="106"/>
        <v>0</v>
      </c>
      <c r="Q477" s="36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</row>
    <row r="478" spans="1:154" ht="33" x14ac:dyDescent="0.2">
      <c r="A478" s="43"/>
      <c r="B478" s="44"/>
      <c r="C478" s="44"/>
      <c r="D478" s="44"/>
      <c r="E478" s="44" t="s">
        <v>46</v>
      </c>
      <c r="F478" s="44"/>
      <c r="G478" s="48" t="s">
        <v>401</v>
      </c>
      <c r="H478" s="73"/>
      <c r="I478" s="73"/>
      <c r="J478" s="73">
        <f t="shared" si="109"/>
        <v>0</v>
      </c>
      <c r="K478" s="103"/>
      <c r="L478" s="73"/>
      <c r="M478" s="45"/>
      <c r="N478" s="73"/>
      <c r="O478" s="92">
        <f>M478+N478</f>
        <v>0</v>
      </c>
      <c r="P478" s="92">
        <f t="shared" si="106"/>
        <v>0</v>
      </c>
      <c r="Q478" s="36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</row>
    <row r="479" spans="1:154" x14ac:dyDescent="0.2">
      <c r="A479" s="87"/>
      <c r="B479" s="88"/>
      <c r="C479" s="88"/>
      <c r="D479" s="88">
        <v>85</v>
      </c>
      <c r="E479" s="88"/>
      <c r="F479" s="88"/>
      <c r="G479" s="89" t="s">
        <v>109</v>
      </c>
      <c r="H479" s="136"/>
      <c r="I479" s="136"/>
      <c r="J479" s="136">
        <f t="shared" si="109"/>
        <v>0</v>
      </c>
      <c r="K479" s="146"/>
      <c r="L479" s="136"/>
      <c r="M479" s="138">
        <v>-92763</v>
      </c>
      <c r="N479" s="136">
        <v>0</v>
      </c>
      <c r="O479" s="147">
        <f>M479+N479</f>
        <v>-92763</v>
      </c>
      <c r="P479" s="147">
        <f t="shared" si="106"/>
        <v>92763</v>
      </c>
      <c r="Q479" s="140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</row>
    <row r="480" spans="1:154" x14ac:dyDescent="0.2">
      <c r="A480" s="43"/>
      <c r="B480" s="44"/>
      <c r="C480" s="44"/>
      <c r="D480" s="44"/>
      <c r="E480" s="44"/>
      <c r="F480" s="44"/>
      <c r="G480" s="48" t="s">
        <v>341</v>
      </c>
      <c r="H480" s="73"/>
      <c r="I480" s="73"/>
      <c r="J480" s="73">
        <f t="shared" si="109"/>
        <v>0</v>
      </c>
      <c r="K480" s="103"/>
      <c r="L480" s="73"/>
      <c r="M480" s="45"/>
      <c r="N480" s="73"/>
      <c r="O480" s="92"/>
      <c r="P480" s="92">
        <f t="shared" ref="P480:P502" si="110">H480-O480</f>
        <v>0</v>
      </c>
      <c r="Q480" s="36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</row>
    <row r="481" spans="1:154" x14ac:dyDescent="0.2">
      <c r="A481" s="33" t="s">
        <v>350</v>
      </c>
      <c r="B481" s="34" t="s">
        <v>35</v>
      </c>
      <c r="C481" s="34"/>
      <c r="D481" s="34"/>
      <c r="E481" s="34"/>
      <c r="F481" s="34"/>
      <c r="G481" s="47" t="s">
        <v>402</v>
      </c>
      <c r="H481" s="70">
        <f>SUM(H482:H484)</f>
        <v>30923000</v>
      </c>
      <c r="I481" s="70">
        <f>SUM(I482:I484)</f>
        <v>30923000</v>
      </c>
      <c r="J481" s="70">
        <f t="shared" si="109"/>
        <v>0</v>
      </c>
      <c r="K481" s="103"/>
      <c r="L481" s="70">
        <f>SUM(L482:L484)</f>
        <v>30923000</v>
      </c>
      <c r="M481" s="70">
        <f>SUM(M482:M484)</f>
        <v>25671347.699999999</v>
      </c>
      <c r="N481" s="70">
        <f>SUM(N482:N484)</f>
        <v>3710246</v>
      </c>
      <c r="O481" s="72">
        <f>SUM(O482:O484)</f>
        <v>29381593.699999999</v>
      </c>
      <c r="P481" s="72">
        <f t="shared" si="110"/>
        <v>1541406.3000000007</v>
      </c>
      <c r="Q481" s="36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</row>
    <row r="482" spans="1:154" x14ac:dyDescent="0.2">
      <c r="A482" s="33"/>
      <c r="B482" s="34"/>
      <c r="C482" s="34" t="s">
        <v>24</v>
      </c>
      <c r="D482" s="34"/>
      <c r="E482" s="34"/>
      <c r="F482" s="34"/>
      <c r="G482" s="47" t="s">
        <v>403</v>
      </c>
      <c r="H482" s="70">
        <f>H404+H410</f>
        <v>30000</v>
      </c>
      <c r="I482" s="70">
        <f>I404+I410</f>
        <v>30000</v>
      </c>
      <c r="J482" s="70">
        <f t="shared" si="109"/>
        <v>0</v>
      </c>
      <c r="K482" s="103"/>
      <c r="L482" s="70">
        <f>L404+L410</f>
        <v>30000</v>
      </c>
      <c r="M482" s="70">
        <f>M404+M410</f>
        <v>14995.7</v>
      </c>
      <c r="N482" s="70">
        <f>N404+N410</f>
        <v>0</v>
      </c>
      <c r="O482" s="72">
        <f>O404+O410</f>
        <v>14995.7</v>
      </c>
      <c r="P482" s="72">
        <f t="shared" si="110"/>
        <v>15004.3</v>
      </c>
      <c r="Q482" s="36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</row>
    <row r="483" spans="1:154" x14ac:dyDescent="0.2">
      <c r="A483" s="33"/>
      <c r="B483" s="34"/>
      <c r="C483" s="34" t="s">
        <v>143</v>
      </c>
      <c r="D483" s="34"/>
      <c r="E483" s="34"/>
      <c r="F483" s="34"/>
      <c r="G483" s="47" t="s">
        <v>404</v>
      </c>
      <c r="H483" s="70">
        <f>H407+H426</f>
        <v>30893000</v>
      </c>
      <c r="I483" s="70">
        <f>I407+I426</f>
        <v>30893000</v>
      </c>
      <c r="J483" s="70">
        <f t="shared" si="109"/>
        <v>0</v>
      </c>
      <c r="K483" s="103"/>
      <c r="L483" s="70">
        <f>L407+L426</f>
        <v>30893000</v>
      </c>
      <c r="M483" s="70">
        <f t="shared" ref="M483:N483" si="111">M407+M426</f>
        <v>25749115</v>
      </c>
      <c r="N483" s="70">
        <f t="shared" si="111"/>
        <v>3710246</v>
      </c>
      <c r="O483" s="72">
        <f>O407+O426</f>
        <v>29459361</v>
      </c>
      <c r="P483" s="72">
        <f t="shared" si="110"/>
        <v>1433639</v>
      </c>
      <c r="Q483" s="36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</row>
    <row r="484" spans="1:154" x14ac:dyDescent="0.2">
      <c r="A484" s="33"/>
      <c r="B484" s="34"/>
      <c r="C484" s="34" t="s">
        <v>113</v>
      </c>
      <c r="D484" s="34"/>
      <c r="E484" s="34"/>
      <c r="F484" s="34"/>
      <c r="G484" s="47" t="s">
        <v>405</v>
      </c>
      <c r="H484" s="70">
        <f>H402-H482-H483</f>
        <v>0</v>
      </c>
      <c r="I484" s="70">
        <f>I402-I482-I483</f>
        <v>0</v>
      </c>
      <c r="J484" s="70">
        <f t="shared" si="109"/>
        <v>0</v>
      </c>
      <c r="K484" s="103"/>
      <c r="L484" s="70">
        <f>L402-L482-L483</f>
        <v>0</v>
      </c>
      <c r="M484" s="70">
        <f>M402-M482-M483</f>
        <v>-92763</v>
      </c>
      <c r="N484" s="70">
        <f>N402-N482-N483</f>
        <v>0</v>
      </c>
      <c r="O484" s="72">
        <f>O402-O482-O483</f>
        <v>-92763</v>
      </c>
      <c r="P484" s="72">
        <f t="shared" si="110"/>
        <v>92763</v>
      </c>
      <c r="Q484" s="36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</row>
    <row r="485" spans="1:154" x14ac:dyDescent="0.2">
      <c r="A485" s="33">
        <v>8904</v>
      </c>
      <c r="B485" s="34" t="s">
        <v>37</v>
      </c>
      <c r="C485" s="34"/>
      <c r="D485" s="34"/>
      <c r="E485" s="34"/>
      <c r="F485" s="34"/>
      <c r="G485" s="47" t="s">
        <v>406</v>
      </c>
      <c r="H485" s="70">
        <f>H71-H486</f>
        <v>48429800</v>
      </c>
      <c r="I485" s="70">
        <f>I71-I486</f>
        <v>48429800</v>
      </c>
      <c r="J485" s="70">
        <f t="shared" si="109"/>
        <v>0</v>
      </c>
      <c r="K485" s="103"/>
      <c r="L485" s="70">
        <f>L71-L486</f>
        <v>48429800</v>
      </c>
      <c r="M485" s="70">
        <f>M71-M486</f>
        <v>40989916.299999997</v>
      </c>
      <c r="N485" s="70">
        <f>N71-N486</f>
        <v>5150168</v>
      </c>
      <c r="O485" s="72">
        <f>O71-O486</f>
        <v>46140084.299999997</v>
      </c>
      <c r="P485" s="72">
        <f t="shared" si="110"/>
        <v>2289715.700000003</v>
      </c>
      <c r="Q485" s="36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</row>
    <row r="486" spans="1:154" x14ac:dyDescent="0.2">
      <c r="A486" s="33"/>
      <c r="B486" s="34" t="s">
        <v>35</v>
      </c>
      <c r="C486" s="34"/>
      <c r="D486" s="34"/>
      <c r="E486" s="34"/>
      <c r="F486" s="34"/>
      <c r="G486" s="47" t="s">
        <v>407</v>
      </c>
      <c r="H486" s="70">
        <f>+H103</f>
        <v>81000</v>
      </c>
      <c r="I486" s="70">
        <f>+I103</f>
        <v>81000</v>
      </c>
      <c r="J486" s="70">
        <f t="shared" si="109"/>
        <v>0</v>
      </c>
      <c r="K486" s="103"/>
      <c r="L486" s="70">
        <f>+L103</f>
        <v>81000</v>
      </c>
      <c r="M486" s="70">
        <f>+M103</f>
        <v>80823</v>
      </c>
      <c r="N486" s="70">
        <f>+N103</f>
        <v>0</v>
      </c>
      <c r="O486" s="72">
        <f>+O103</f>
        <v>80823</v>
      </c>
      <c r="P486" s="72">
        <f t="shared" si="110"/>
        <v>177</v>
      </c>
      <c r="Q486" s="36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</row>
    <row r="487" spans="1:154" x14ac:dyDescent="0.2">
      <c r="A487" s="295" t="s">
        <v>408</v>
      </c>
      <c r="B487" s="296"/>
      <c r="C487" s="296"/>
      <c r="D487" s="296"/>
      <c r="E487" s="296"/>
      <c r="F487" s="296"/>
      <c r="G487" s="47" t="s">
        <v>409</v>
      </c>
      <c r="H487" s="70">
        <f>H9-H71</f>
        <v>-15505800</v>
      </c>
      <c r="I487" s="70">
        <f>I9-I71</f>
        <v>-15505800</v>
      </c>
      <c r="J487" s="70">
        <f t="shared" si="109"/>
        <v>0</v>
      </c>
      <c r="K487" s="103"/>
      <c r="L487" s="70">
        <f>L9-L71</f>
        <v>-15505800</v>
      </c>
      <c r="M487" s="70">
        <f>M9-M71</f>
        <v>-23630907.999999996</v>
      </c>
      <c r="N487" s="70">
        <f>N9-N71</f>
        <v>-3393427.41</v>
      </c>
      <c r="O487" s="72">
        <f>O9-O71</f>
        <v>-27024335.409999996</v>
      </c>
      <c r="P487" s="72">
        <f t="shared" si="110"/>
        <v>11518535.409999996</v>
      </c>
      <c r="Q487" s="36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</row>
    <row r="488" spans="1:154" x14ac:dyDescent="0.2">
      <c r="A488" s="33"/>
      <c r="B488" s="34" t="s">
        <v>111</v>
      </c>
      <c r="C488" s="34"/>
      <c r="D488" s="34"/>
      <c r="E488" s="34"/>
      <c r="F488" s="34"/>
      <c r="G488" s="47" t="s">
        <v>410</v>
      </c>
      <c r="H488" s="70">
        <f>H49-H485</f>
        <v>-18254800</v>
      </c>
      <c r="I488" s="70">
        <f>I49-I485</f>
        <v>-18254800</v>
      </c>
      <c r="J488" s="70">
        <f>J49-J485</f>
        <v>0</v>
      </c>
      <c r="K488" s="103"/>
      <c r="L488" s="70">
        <f>L48-L485</f>
        <v>-48429800</v>
      </c>
      <c r="M488" s="70">
        <f>M49-M485</f>
        <v>-24563697.799999997</v>
      </c>
      <c r="N488" s="70">
        <f>N49-N485</f>
        <v>-3497482.39</v>
      </c>
      <c r="O488" s="70">
        <f>O49-O485</f>
        <v>-28061180.189999998</v>
      </c>
      <c r="P488" s="70">
        <f>P49-P485</f>
        <v>-2208529.4200000032</v>
      </c>
      <c r="Q488" s="36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</row>
    <row r="489" spans="1:154" ht="21" customHeight="1" thickBot="1" x14ac:dyDescent="0.25">
      <c r="A489" s="194"/>
      <c r="B489" s="195">
        <v>11</v>
      </c>
      <c r="C489" s="195"/>
      <c r="D489" s="195"/>
      <c r="E489" s="195"/>
      <c r="F489" s="195"/>
      <c r="G489" s="196" t="s">
        <v>411</v>
      </c>
      <c r="H489" s="197">
        <f>+H50-H486</f>
        <v>2749000</v>
      </c>
      <c r="I489" s="197">
        <f>+I50-I486</f>
        <v>2749000</v>
      </c>
      <c r="J489" s="197">
        <f>+J50-J486</f>
        <v>0</v>
      </c>
      <c r="K489" s="198"/>
      <c r="L489" s="197">
        <f>+L49-L486</f>
        <v>30094000</v>
      </c>
      <c r="M489" s="197">
        <f>+M50-M486</f>
        <v>932788.8</v>
      </c>
      <c r="N489" s="197">
        <f>+N50-N486</f>
        <v>104054.98</v>
      </c>
      <c r="O489" s="197">
        <f>+O50-O486</f>
        <v>1036843.78</v>
      </c>
      <c r="P489" s="199">
        <f t="shared" si="110"/>
        <v>1712156.22</v>
      </c>
      <c r="Q489" s="200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</row>
    <row r="490" spans="1:154" ht="50.25" thickBot="1" x14ac:dyDescent="0.25">
      <c r="A490" s="161"/>
      <c r="B490" s="162"/>
      <c r="C490" s="162"/>
      <c r="D490" s="163" t="s">
        <v>100</v>
      </c>
      <c r="E490" s="163"/>
      <c r="F490" s="163"/>
      <c r="G490" s="164" t="s">
        <v>412</v>
      </c>
      <c r="H490" s="165">
        <f>H491+H495+H499</f>
        <v>0</v>
      </c>
      <c r="I490" s="165">
        <f>I491+I495+I499</f>
        <v>0</v>
      </c>
      <c r="J490" s="206">
        <f t="shared" si="109"/>
        <v>0</v>
      </c>
      <c r="K490" s="166" t="e">
        <f t="shared" ref="K490:L502" si="112">ROUND(I490/H490*100,2)</f>
        <v>#DIV/0!</v>
      </c>
      <c r="L490" s="167" t="e">
        <f t="shared" si="112"/>
        <v>#DIV/0!</v>
      </c>
      <c r="M490" s="168"/>
      <c r="N490" s="169">
        <f>N491+N495+N499</f>
        <v>0</v>
      </c>
      <c r="O490" s="207">
        <f>O491+O495+O499</f>
        <v>0</v>
      </c>
      <c r="P490" s="206">
        <f t="shared" si="110"/>
        <v>0</v>
      </c>
      <c r="Q490" s="202"/>
      <c r="R490" s="115"/>
      <c r="S490" s="115"/>
      <c r="T490" s="115"/>
      <c r="U490" s="115"/>
    </row>
    <row r="491" spans="1:154" x14ac:dyDescent="0.2">
      <c r="A491" s="170"/>
      <c r="B491" s="171"/>
      <c r="C491" s="171"/>
      <c r="D491" s="172"/>
      <c r="E491" s="172" t="s">
        <v>74</v>
      </c>
      <c r="F491" s="172"/>
      <c r="G491" s="152" t="s">
        <v>413</v>
      </c>
      <c r="H491" s="173">
        <f>H492+H493+H494</f>
        <v>0</v>
      </c>
      <c r="I491" s="174"/>
      <c r="J491" s="197">
        <f t="shared" si="109"/>
        <v>0</v>
      </c>
      <c r="K491" s="153" t="e">
        <f t="shared" si="112"/>
        <v>#DIV/0!</v>
      </c>
      <c r="L491" s="154" t="e">
        <f t="shared" si="112"/>
        <v>#DIV/0!</v>
      </c>
      <c r="M491" s="175"/>
      <c r="N491" s="176"/>
      <c r="O491" s="208">
        <f>+O492+O493+O494</f>
        <v>0</v>
      </c>
      <c r="P491" s="197">
        <f t="shared" si="110"/>
        <v>0</v>
      </c>
      <c r="Q491" s="203"/>
      <c r="R491" s="115"/>
      <c r="S491" s="115"/>
      <c r="T491" s="115"/>
      <c r="U491" s="115"/>
    </row>
    <row r="492" spans="1:154" x14ac:dyDescent="0.2">
      <c r="A492" s="177"/>
      <c r="B492" s="156"/>
      <c r="C492" s="156"/>
      <c r="D492" s="155"/>
      <c r="E492" s="155"/>
      <c r="F492" s="155" t="s">
        <v>72</v>
      </c>
      <c r="G492" s="159" t="s">
        <v>414</v>
      </c>
      <c r="H492" s="178"/>
      <c r="I492" s="179"/>
      <c r="J492" s="197">
        <f t="shared" si="109"/>
        <v>0</v>
      </c>
      <c r="K492" s="181" t="e">
        <f t="shared" si="112"/>
        <v>#DIV/0!</v>
      </c>
      <c r="L492" s="182" t="e">
        <f t="shared" si="112"/>
        <v>#DIV/0!</v>
      </c>
      <c r="M492" s="183"/>
      <c r="N492" s="180"/>
      <c r="O492" s="209"/>
      <c r="P492" s="197">
        <f t="shared" si="110"/>
        <v>0</v>
      </c>
      <c r="Q492" s="204"/>
      <c r="R492" s="115"/>
      <c r="S492" s="115"/>
      <c r="T492" s="115"/>
      <c r="U492" s="115"/>
    </row>
    <row r="493" spans="1:154" x14ac:dyDescent="0.2">
      <c r="A493" s="177"/>
      <c r="B493" s="156"/>
      <c r="C493" s="156"/>
      <c r="D493" s="155"/>
      <c r="E493" s="155"/>
      <c r="F493" s="155" t="s">
        <v>74</v>
      </c>
      <c r="G493" s="159" t="s">
        <v>415</v>
      </c>
      <c r="H493" s="178"/>
      <c r="I493" s="179"/>
      <c r="J493" s="197">
        <f t="shared" si="109"/>
        <v>0</v>
      </c>
      <c r="K493" s="181" t="e">
        <f t="shared" si="112"/>
        <v>#DIV/0!</v>
      </c>
      <c r="L493" s="182" t="e">
        <f t="shared" si="112"/>
        <v>#DIV/0!</v>
      </c>
      <c r="M493" s="183"/>
      <c r="N493" s="180"/>
      <c r="O493" s="209"/>
      <c r="P493" s="197">
        <f t="shared" si="110"/>
        <v>0</v>
      </c>
      <c r="Q493" s="204"/>
      <c r="R493" s="115"/>
      <c r="S493" s="115"/>
      <c r="T493" s="115"/>
      <c r="U493" s="115"/>
    </row>
    <row r="494" spans="1:154" ht="17.25" thickBot="1" x14ac:dyDescent="0.25">
      <c r="A494" s="184"/>
      <c r="B494" s="185"/>
      <c r="C494" s="185"/>
      <c r="D494" s="186"/>
      <c r="E494" s="186"/>
      <c r="F494" s="186" t="s">
        <v>29</v>
      </c>
      <c r="G494" s="160" t="s">
        <v>416</v>
      </c>
      <c r="H494" s="187"/>
      <c r="I494" s="185"/>
      <c r="J494" s="197">
        <f t="shared" si="109"/>
        <v>0</v>
      </c>
      <c r="K494" s="189" t="e">
        <f t="shared" si="112"/>
        <v>#DIV/0!</v>
      </c>
      <c r="L494" s="190" t="e">
        <f t="shared" si="112"/>
        <v>#DIV/0!</v>
      </c>
      <c r="M494" s="191"/>
      <c r="N494" s="188"/>
      <c r="O494" s="210"/>
      <c r="P494" s="197">
        <f t="shared" si="110"/>
        <v>0</v>
      </c>
      <c r="Q494" s="205"/>
      <c r="R494" s="115"/>
      <c r="S494" s="115"/>
      <c r="T494" s="115"/>
      <c r="U494" s="115"/>
    </row>
    <row r="495" spans="1:154" x14ac:dyDescent="0.2">
      <c r="A495" s="170"/>
      <c r="B495" s="171"/>
      <c r="C495" s="171"/>
      <c r="D495" s="192"/>
      <c r="E495" s="172"/>
      <c r="F495" s="172"/>
      <c r="G495" s="152" t="s">
        <v>417</v>
      </c>
      <c r="H495" s="173">
        <f>H496+H497+H498</f>
        <v>0</v>
      </c>
      <c r="I495" s="174"/>
      <c r="J495" s="197">
        <f t="shared" si="109"/>
        <v>0</v>
      </c>
      <c r="K495" s="153" t="e">
        <f t="shared" si="112"/>
        <v>#DIV/0!</v>
      </c>
      <c r="L495" s="154" t="e">
        <f t="shared" si="112"/>
        <v>#DIV/0!</v>
      </c>
      <c r="M495" s="175"/>
      <c r="N495" s="176"/>
      <c r="O495" s="208">
        <f>+O496+O497+O498</f>
        <v>0</v>
      </c>
      <c r="P495" s="197">
        <f t="shared" si="110"/>
        <v>0</v>
      </c>
      <c r="Q495" s="203"/>
      <c r="R495" s="115"/>
      <c r="S495" s="115"/>
      <c r="T495" s="115"/>
      <c r="U495" s="115"/>
    </row>
    <row r="496" spans="1:154" x14ac:dyDescent="0.2">
      <c r="A496" s="177"/>
      <c r="B496" s="156"/>
      <c r="C496" s="156"/>
      <c r="D496" s="155"/>
      <c r="E496" s="155"/>
      <c r="F496" s="155" t="s">
        <v>72</v>
      </c>
      <c r="G496" s="159" t="s">
        <v>414</v>
      </c>
      <c r="H496" s="178"/>
      <c r="I496" s="179"/>
      <c r="J496" s="197">
        <f t="shared" si="109"/>
        <v>0</v>
      </c>
      <c r="K496" s="181" t="e">
        <f t="shared" si="112"/>
        <v>#DIV/0!</v>
      </c>
      <c r="L496" s="182" t="e">
        <f t="shared" si="112"/>
        <v>#DIV/0!</v>
      </c>
      <c r="M496" s="183"/>
      <c r="N496" s="180"/>
      <c r="O496" s="209"/>
      <c r="P496" s="197">
        <f t="shared" si="110"/>
        <v>0</v>
      </c>
      <c r="Q496" s="204"/>
      <c r="R496" s="115"/>
      <c r="S496" s="115"/>
      <c r="T496" s="115"/>
      <c r="U496" s="115"/>
    </row>
    <row r="497" spans="1:21" x14ac:dyDescent="0.2">
      <c r="A497" s="177"/>
      <c r="B497" s="156"/>
      <c r="C497" s="156"/>
      <c r="D497" s="155"/>
      <c r="E497" s="155"/>
      <c r="F497" s="155" t="s">
        <v>74</v>
      </c>
      <c r="G497" s="159" t="s">
        <v>415</v>
      </c>
      <c r="H497" s="178"/>
      <c r="I497" s="179"/>
      <c r="J497" s="197">
        <f t="shared" si="109"/>
        <v>0</v>
      </c>
      <c r="K497" s="181" t="e">
        <f t="shared" si="112"/>
        <v>#DIV/0!</v>
      </c>
      <c r="L497" s="182" t="e">
        <f t="shared" si="112"/>
        <v>#DIV/0!</v>
      </c>
      <c r="M497" s="183"/>
      <c r="N497" s="180"/>
      <c r="O497" s="209"/>
      <c r="P497" s="197">
        <f t="shared" si="110"/>
        <v>0</v>
      </c>
      <c r="Q497" s="204"/>
      <c r="R497" s="115"/>
      <c r="S497" s="115"/>
      <c r="T497" s="115"/>
      <c r="U497" s="115"/>
    </row>
    <row r="498" spans="1:21" ht="17.25" thickBot="1" x14ac:dyDescent="0.25">
      <c r="A498" s="184"/>
      <c r="B498" s="185"/>
      <c r="C498" s="185"/>
      <c r="D498" s="186"/>
      <c r="E498" s="186"/>
      <c r="F498" s="186" t="s">
        <v>29</v>
      </c>
      <c r="G498" s="160" t="s">
        <v>416</v>
      </c>
      <c r="H498" s="187"/>
      <c r="I498" s="185"/>
      <c r="J498" s="197">
        <f t="shared" si="109"/>
        <v>0</v>
      </c>
      <c r="K498" s="189" t="e">
        <f t="shared" si="112"/>
        <v>#DIV/0!</v>
      </c>
      <c r="L498" s="190" t="e">
        <f t="shared" si="112"/>
        <v>#DIV/0!</v>
      </c>
      <c r="M498" s="191"/>
      <c r="N498" s="188"/>
      <c r="O498" s="210"/>
      <c r="P498" s="197">
        <f t="shared" si="110"/>
        <v>0</v>
      </c>
      <c r="Q498" s="205"/>
      <c r="R498" s="115"/>
      <c r="S498" s="115"/>
      <c r="T498" s="115"/>
      <c r="U498" s="115"/>
    </row>
    <row r="499" spans="1:21" x14ac:dyDescent="0.2">
      <c r="A499" s="170"/>
      <c r="B499" s="171"/>
      <c r="C499" s="171"/>
      <c r="D499" s="192"/>
      <c r="E499" s="172"/>
      <c r="F499" s="172"/>
      <c r="G499" s="152" t="s">
        <v>417</v>
      </c>
      <c r="H499" s="173">
        <f>H500+H501+H502</f>
        <v>0</v>
      </c>
      <c r="I499" s="174"/>
      <c r="J499" s="197">
        <f t="shared" si="109"/>
        <v>0</v>
      </c>
      <c r="K499" s="153" t="e">
        <f t="shared" si="112"/>
        <v>#DIV/0!</v>
      </c>
      <c r="L499" s="154" t="e">
        <f t="shared" si="112"/>
        <v>#DIV/0!</v>
      </c>
      <c r="M499" s="175"/>
      <c r="N499" s="176"/>
      <c r="O499" s="208">
        <f>+O500+O501+O502</f>
        <v>0</v>
      </c>
      <c r="P499" s="197">
        <f t="shared" si="110"/>
        <v>0</v>
      </c>
      <c r="Q499" s="32"/>
      <c r="R499" s="115"/>
      <c r="S499" s="115"/>
      <c r="T499" s="115"/>
      <c r="U499" s="115"/>
    </row>
    <row r="500" spans="1:21" x14ac:dyDescent="0.2">
      <c r="A500" s="177"/>
      <c r="B500" s="156"/>
      <c r="C500" s="156"/>
      <c r="D500" s="155"/>
      <c r="E500" s="155"/>
      <c r="F500" s="155" t="s">
        <v>72</v>
      </c>
      <c r="G500" s="159" t="s">
        <v>414</v>
      </c>
      <c r="H500" s="178"/>
      <c r="I500" s="179"/>
      <c r="J500" s="197">
        <f t="shared" si="109"/>
        <v>0</v>
      </c>
      <c r="K500" s="181" t="e">
        <f t="shared" si="112"/>
        <v>#DIV/0!</v>
      </c>
      <c r="L500" s="182" t="e">
        <f t="shared" si="112"/>
        <v>#DIV/0!</v>
      </c>
      <c r="M500" s="183"/>
      <c r="N500" s="180"/>
      <c r="O500" s="209"/>
      <c r="P500" s="197">
        <f t="shared" si="110"/>
        <v>0</v>
      </c>
      <c r="Q500" s="36"/>
      <c r="R500" s="115"/>
      <c r="S500" s="115"/>
      <c r="T500" s="115"/>
      <c r="U500" s="115"/>
    </row>
    <row r="501" spans="1:21" x14ac:dyDescent="0.2">
      <c r="A501" s="177"/>
      <c r="B501" s="156"/>
      <c r="C501" s="156"/>
      <c r="D501" s="155"/>
      <c r="E501" s="155"/>
      <c r="F501" s="155" t="s">
        <v>74</v>
      </c>
      <c r="G501" s="159" t="s">
        <v>415</v>
      </c>
      <c r="H501" s="178"/>
      <c r="I501" s="179"/>
      <c r="J501" s="197">
        <f t="shared" si="109"/>
        <v>0</v>
      </c>
      <c r="K501" s="181" t="e">
        <f t="shared" si="112"/>
        <v>#DIV/0!</v>
      </c>
      <c r="L501" s="182" t="e">
        <f t="shared" si="112"/>
        <v>#DIV/0!</v>
      </c>
      <c r="M501" s="183"/>
      <c r="N501" s="180"/>
      <c r="O501" s="209"/>
      <c r="P501" s="197">
        <f t="shared" si="110"/>
        <v>0</v>
      </c>
      <c r="Q501" s="36"/>
      <c r="R501" s="115"/>
      <c r="S501" s="115"/>
      <c r="T501" s="115"/>
      <c r="U501" s="115"/>
    </row>
    <row r="502" spans="1:21" ht="17.25" thickBot="1" x14ac:dyDescent="0.25">
      <c r="A502" s="193"/>
      <c r="B502" s="158"/>
      <c r="C502" s="158"/>
      <c r="D502" s="157"/>
      <c r="E502" s="157"/>
      <c r="F502" s="157" t="s">
        <v>29</v>
      </c>
      <c r="G502" s="160" t="s">
        <v>416</v>
      </c>
      <c r="H502" s="187"/>
      <c r="I502" s="185"/>
      <c r="J502" s="211">
        <f t="shared" si="109"/>
        <v>0</v>
      </c>
      <c r="K502" s="189" t="e">
        <f t="shared" si="112"/>
        <v>#DIV/0!</v>
      </c>
      <c r="L502" s="190" t="e">
        <f t="shared" si="112"/>
        <v>#DIV/0!</v>
      </c>
      <c r="M502" s="191"/>
      <c r="N502" s="188"/>
      <c r="O502" s="210"/>
      <c r="P502" s="211">
        <f t="shared" si="110"/>
        <v>0</v>
      </c>
      <c r="Q502" s="201"/>
      <c r="R502" s="115"/>
      <c r="S502" s="115"/>
      <c r="T502" s="115"/>
      <c r="U502" s="115"/>
    </row>
    <row r="503" spans="1:21" x14ac:dyDescent="0.2">
      <c r="M503" s="114"/>
      <c r="N503" s="114"/>
      <c r="O503" s="114"/>
      <c r="P503" s="112"/>
      <c r="R503" s="115"/>
      <c r="S503" s="115"/>
      <c r="T503" s="115"/>
      <c r="U503" s="115"/>
    </row>
    <row r="504" spans="1:21" x14ac:dyDescent="0.2">
      <c r="M504" s="114"/>
      <c r="N504" s="114"/>
      <c r="O504" s="114"/>
      <c r="P504" s="112"/>
      <c r="R504" s="115"/>
      <c r="S504" s="115"/>
      <c r="T504" s="115"/>
      <c r="U504" s="115"/>
    </row>
    <row r="505" spans="1:21" x14ac:dyDescent="0.2">
      <c r="M505" s="114"/>
      <c r="N505" s="114"/>
      <c r="O505" s="114"/>
      <c r="P505" s="112"/>
      <c r="R505" s="115"/>
      <c r="S505" s="115"/>
      <c r="T505" s="115"/>
      <c r="U505" s="115"/>
    </row>
    <row r="506" spans="1:21" ht="15" x14ac:dyDescent="0.2">
      <c r="D506" s="6"/>
      <c r="E506" s="6" t="s">
        <v>429</v>
      </c>
      <c r="F506" s="6"/>
      <c r="G506" s="5"/>
      <c r="K506" s="7" t="s">
        <v>430</v>
      </c>
      <c r="M506" s="114"/>
      <c r="N506" s="114" t="s">
        <v>431</v>
      </c>
      <c r="O506" s="114"/>
      <c r="P506" s="112"/>
      <c r="R506" s="115"/>
      <c r="S506" s="115"/>
      <c r="T506" s="115"/>
      <c r="U506" s="115"/>
    </row>
    <row r="507" spans="1:21" ht="15" x14ac:dyDescent="0.2">
      <c r="D507" s="6" t="s">
        <v>432</v>
      </c>
      <c r="E507" s="6"/>
      <c r="F507" s="6"/>
      <c r="G507" s="5"/>
      <c r="K507" s="7" t="s">
        <v>433</v>
      </c>
      <c r="M507" s="114"/>
      <c r="N507" s="114" t="s">
        <v>434</v>
      </c>
      <c r="O507" s="114"/>
      <c r="P507" s="112"/>
      <c r="R507" s="115"/>
      <c r="S507" s="115"/>
      <c r="T507" s="115"/>
      <c r="U507" s="115"/>
    </row>
    <row r="508" spans="1:21" ht="15" x14ac:dyDescent="0.2">
      <c r="D508" s="6"/>
      <c r="E508" s="6"/>
      <c r="F508" s="6"/>
      <c r="G508" s="5"/>
      <c r="M508" s="114"/>
      <c r="N508" s="114"/>
      <c r="O508" s="114"/>
      <c r="P508" s="112"/>
      <c r="R508" s="115"/>
      <c r="S508" s="115"/>
      <c r="T508" s="115"/>
      <c r="U508" s="115"/>
    </row>
    <row r="509" spans="1:21" x14ac:dyDescent="0.2">
      <c r="M509" s="114"/>
      <c r="N509" s="114"/>
      <c r="O509" s="114"/>
      <c r="P509" s="112"/>
      <c r="R509" s="115"/>
      <c r="S509" s="115"/>
      <c r="T509" s="115"/>
      <c r="U509" s="115"/>
    </row>
    <row r="510" spans="1:21" x14ac:dyDescent="0.2">
      <c r="M510" s="114"/>
      <c r="N510" s="114"/>
      <c r="O510" s="114"/>
      <c r="P510" s="112"/>
      <c r="R510" s="115"/>
      <c r="S510" s="115"/>
      <c r="T510" s="115"/>
      <c r="U510" s="115"/>
    </row>
    <row r="511" spans="1:21" x14ac:dyDescent="0.2">
      <c r="M511" s="114"/>
      <c r="N511" s="114"/>
      <c r="O511" s="114"/>
      <c r="P511" s="112"/>
      <c r="R511" s="115"/>
      <c r="S511" s="115"/>
      <c r="T511" s="115"/>
      <c r="U511" s="115"/>
    </row>
    <row r="512" spans="1:21" x14ac:dyDescent="0.2">
      <c r="M512" s="114"/>
      <c r="N512" s="114"/>
      <c r="O512" s="114"/>
      <c r="P512" s="112"/>
      <c r="R512" s="115"/>
      <c r="S512" s="115"/>
      <c r="T512" s="115"/>
      <c r="U512" s="115"/>
    </row>
    <row r="513" spans="13:21" x14ac:dyDescent="0.2">
      <c r="M513" s="114"/>
      <c r="N513" s="114"/>
      <c r="O513" s="114"/>
      <c r="P513" s="112"/>
      <c r="R513" s="115"/>
      <c r="S513" s="115"/>
      <c r="T513" s="115"/>
      <c r="U513" s="115"/>
    </row>
    <row r="514" spans="13:21" x14ac:dyDescent="0.2">
      <c r="M514" s="114"/>
      <c r="N514" s="114"/>
      <c r="O514" s="114"/>
      <c r="P514" s="112"/>
      <c r="R514" s="115"/>
      <c r="S514" s="115"/>
      <c r="T514" s="115"/>
      <c r="U514" s="115"/>
    </row>
    <row r="515" spans="13:21" x14ac:dyDescent="0.2">
      <c r="M515" s="114"/>
      <c r="N515" s="114"/>
      <c r="O515" s="114"/>
      <c r="P515" s="112"/>
      <c r="R515" s="115"/>
      <c r="S515" s="115"/>
      <c r="T515" s="115"/>
      <c r="U515" s="115"/>
    </row>
    <row r="516" spans="13:21" x14ac:dyDescent="0.2">
      <c r="M516" s="114"/>
      <c r="N516" s="114"/>
      <c r="O516" s="114"/>
      <c r="P516" s="112"/>
      <c r="R516" s="115"/>
      <c r="S516" s="115"/>
      <c r="T516" s="115"/>
      <c r="U516" s="115"/>
    </row>
    <row r="517" spans="13:21" x14ac:dyDescent="0.2">
      <c r="M517" s="114"/>
      <c r="N517" s="114"/>
      <c r="O517" s="114"/>
      <c r="P517" s="112"/>
      <c r="R517" s="115"/>
      <c r="S517" s="115"/>
      <c r="T517" s="115"/>
      <c r="U517" s="115"/>
    </row>
    <row r="518" spans="13:21" x14ac:dyDescent="0.2">
      <c r="M518" s="114"/>
      <c r="N518" s="114"/>
      <c r="O518" s="114"/>
      <c r="P518" s="112"/>
      <c r="R518" s="115"/>
      <c r="S518" s="115"/>
      <c r="T518" s="115"/>
      <c r="U518" s="115"/>
    </row>
    <row r="519" spans="13:21" x14ac:dyDescent="0.2">
      <c r="M519" s="114"/>
      <c r="N519" s="114"/>
      <c r="O519" s="114"/>
      <c r="P519" s="112"/>
      <c r="R519" s="115"/>
      <c r="S519" s="115"/>
      <c r="T519" s="115"/>
      <c r="U519" s="115"/>
    </row>
    <row r="520" spans="13:21" x14ac:dyDescent="0.2">
      <c r="M520" s="114"/>
      <c r="N520" s="114"/>
      <c r="O520" s="114"/>
      <c r="P520" s="112"/>
      <c r="R520" s="115"/>
      <c r="S520" s="115"/>
      <c r="T520" s="115"/>
      <c r="U520" s="115"/>
    </row>
    <row r="521" spans="13:21" x14ac:dyDescent="0.2">
      <c r="M521" s="114"/>
      <c r="N521" s="114"/>
      <c r="O521" s="114"/>
      <c r="P521" s="112"/>
      <c r="R521" s="115"/>
      <c r="S521" s="115"/>
      <c r="T521" s="115"/>
      <c r="U521" s="115"/>
    </row>
    <row r="522" spans="13:21" x14ac:dyDescent="0.2">
      <c r="M522" s="114"/>
      <c r="N522" s="114"/>
      <c r="O522" s="114"/>
      <c r="P522" s="112"/>
      <c r="R522" s="115"/>
      <c r="S522" s="115"/>
      <c r="T522" s="115"/>
      <c r="U522" s="115"/>
    </row>
    <row r="523" spans="13:21" x14ac:dyDescent="0.2">
      <c r="M523" s="114"/>
      <c r="N523" s="114"/>
      <c r="O523" s="114"/>
      <c r="P523" s="112"/>
      <c r="R523" s="115"/>
      <c r="S523" s="115"/>
      <c r="T523" s="115"/>
      <c r="U523" s="115"/>
    </row>
    <row r="524" spans="13:21" x14ac:dyDescent="0.2">
      <c r="M524" s="114"/>
      <c r="N524" s="114"/>
      <c r="O524" s="114"/>
      <c r="P524" s="112"/>
      <c r="R524" s="115"/>
      <c r="S524" s="115"/>
      <c r="T524" s="115"/>
      <c r="U524" s="115"/>
    </row>
    <row r="525" spans="13:21" x14ac:dyDescent="0.2">
      <c r="M525" s="114"/>
      <c r="N525" s="114"/>
      <c r="O525" s="114"/>
      <c r="P525" s="112"/>
      <c r="R525" s="115"/>
      <c r="S525" s="115"/>
      <c r="T525" s="115"/>
      <c r="U525" s="115"/>
    </row>
    <row r="526" spans="13:21" x14ac:dyDescent="0.2">
      <c r="M526" s="114"/>
      <c r="N526" s="114"/>
      <c r="O526" s="114"/>
      <c r="P526" s="112"/>
      <c r="R526" s="115"/>
      <c r="S526" s="115"/>
      <c r="T526" s="115"/>
      <c r="U526" s="115"/>
    </row>
    <row r="527" spans="13:21" x14ac:dyDescent="0.2">
      <c r="M527" s="114"/>
      <c r="N527" s="114"/>
      <c r="O527" s="114"/>
      <c r="P527" s="112"/>
      <c r="R527" s="115"/>
      <c r="S527" s="115"/>
      <c r="T527" s="115"/>
      <c r="U527" s="115"/>
    </row>
    <row r="528" spans="13:21" x14ac:dyDescent="0.2">
      <c r="M528" s="114"/>
      <c r="N528" s="114"/>
      <c r="O528" s="114"/>
      <c r="P528" s="112"/>
      <c r="R528" s="115"/>
      <c r="S528" s="115"/>
      <c r="T528" s="115"/>
      <c r="U528" s="115"/>
    </row>
    <row r="529" spans="13:21" x14ac:dyDescent="0.2">
      <c r="M529" s="114"/>
      <c r="N529" s="114"/>
      <c r="O529" s="114"/>
      <c r="P529" s="112"/>
      <c r="R529" s="115"/>
      <c r="S529" s="115"/>
      <c r="T529" s="115"/>
      <c r="U529" s="115"/>
    </row>
    <row r="530" spans="13:21" x14ac:dyDescent="0.2">
      <c r="M530" s="114"/>
      <c r="N530" s="114"/>
      <c r="O530" s="114"/>
      <c r="P530" s="112"/>
      <c r="R530" s="115"/>
      <c r="S530" s="115"/>
      <c r="T530" s="115"/>
      <c r="U530" s="115"/>
    </row>
    <row r="531" spans="13:21" x14ac:dyDescent="0.2">
      <c r="M531" s="114"/>
      <c r="N531" s="114"/>
      <c r="O531" s="114"/>
      <c r="P531" s="112"/>
      <c r="R531" s="115"/>
      <c r="S531" s="115"/>
      <c r="T531" s="115"/>
      <c r="U531" s="115"/>
    </row>
    <row r="532" spans="13:21" x14ac:dyDescent="0.2">
      <c r="M532" s="114"/>
      <c r="N532" s="114"/>
      <c r="O532" s="114"/>
      <c r="P532" s="112"/>
      <c r="R532" s="115"/>
      <c r="S532" s="115"/>
      <c r="T532" s="115"/>
      <c r="U532" s="115"/>
    </row>
    <row r="533" spans="13:21" x14ac:dyDescent="0.2">
      <c r="M533" s="114"/>
      <c r="N533" s="114"/>
      <c r="O533" s="114"/>
      <c r="P533" s="112"/>
      <c r="R533" s="115"/>
      <c r="S533" s="115"/>
      <c r="T533" s="115"/>
      <c r="U533" s="115"/>
    </row>
    <row r="534" spans="13:21" x14ac:dyDescent="0.2">
      <c r="M534" s="114"/>
      <c r="N534" s="114"/>
      <c r="O534" s="114"/>
      <c r="P534" s="112"/>
      <c r="R534" s="115"/>
      <c r="S534" s="115"/>
      <c r="T534" s="115"/>
      <c r="U534" s="115"/>
    </row>
    <row r="535" spans="13:21" x14ac:dyDescent="0.2">
      <c r="M535" s="114"/>
      <c r="N535" s="114"/>
      <c r="O535" s="114"/>
      <c r="P535" s="112"/>
      <c r="R535" s="115"/>
      <c r="S535" s="115"/>
      <c r="T535" s="115"/>
      <c r="U535" s="115"/>
    </row>
    <row r="536" spans="13:21" x14ac:dyDescent="0.2">
      <c r="M536" s="114"/>
      <c r="N536" s="114"/>
      <c r="O536" s="114"/>
      <c r="P536" s="112"/>
      <c r="R536" s="115"/>
      <c r="S536" s="115"/>
      <c r="T536" s="115"/>
      <c r="U536" s="115"/>
    </row>
    <row r="537" spans="13:21" x14ac:dyDescent="0.2">
      <c r="M537" s="114"/>
      <c r="N537" s="114"/>
      <c r="O537" s="114"/>
      <c r="P537" s="112"/>
      <c r="R537" s="115"/>
      <c r="S537" s="115"/>
      <c r="T537" s="115"/>
      <c r="U537" s="115"/>
    </row>
    <row r="538" spans="13:21" x14ac:dyDescent="0.2">
      <c r="M538" s="114"/>
      <c r="N538" s="114"/>
      <c r="O538" s="114"/>
      <c r="P538" s="112"/>
      <c r="R538" s="115"/>
      <c r="S538" s="115"/>
      <c r="T538" s="115"/>
      <c r="U538" s="115"/>
    </row>
    <row r="539" spans="13:21" x14ac:dyDescent="0.2">
      <c r="M539" s="114"/>
      <c r="N539" s="114"/>
      <c r="O539" s="114"/>
      <c r="P539" s="112"/>
      <c r="R539" s="115"/>
      <c r="S539" s="115"/>
      <c r="T539" s="115"/>
      <c r="U539" s="115"/>
    </row>
    <row r="540" spans="13:21" x14ac:dyDescent="0.2">
      <c r="M540" s="114"/>
      <c r="N540" s="114"/>
      <c r="O540" s="114"/>
      <c r="P540" s="112"/>
      <c r="R540" s="115"/>
      <c r="S540" s="115"/>
      <c r="T540" s="115"/>
      <c r="U540" s="115"/>
    </row>
    <row r="541" spans="13:21" x14ac:dyDescent="0.2">
      <c r="M541" s="114"/>
      <c r="N541" s="114"/>
      <c r="O541" s="114"/>
      <c r="P541" s="112"/>
      <c r="R541" s="115"/>
      <c r="S541" s="115"/>
      <c r="T541" s="115"/>
      <c r="U541" s="115"/>
    </row>
    <row r="542" spans="13:21" x14ac:dyDescent="0.2">
      <c r="M542" s="114"/>
      <c r="N542" s="114"/>
      <c r="O542" s="114"/>
      <c r="P542" s="112"/>
      <c r="R542" s="115"/>
      <c r="S542" s="115"/>
      <c r="T542" s="115"/>
      <c r="U542" s="115"/>
    </row>
    <row r="543" spans="13:21" x14ac:dyDescent="0.2">
      <c r="M543" s="114"/>
      <c r="N543" s="114"/>
      <c r="O543" s="114"/>
      <c r="P543" s="112"/>
      <c r="R543" s="115"/>
      <c r="S543" s="115"/>
      <c r="T543" s="115"/>
      <c r="U543" s="115"/>
    </row>
    <row r="544" spans="13:21" x14ac:dyDescent="0.2">
      <c r="M544" s="114"/>
      <c r="N544" s="114"/>
      <c r="O544" s="114"/>
      <c r="P544" s="112"/>
      <c r="R544" s="115"/>
      <c r="S544" s="115"/>
      <c r="T544" s="115"/>
      <c r="U544" s="115"/>
    </row>
    <row r="545" spans="13:21" x14ac:dyDescent="0.2">
      <c r="M545" s="114"/>
      <c r="N545" s="114"/>
      <c r="O545" s="114"/>
      <c r="P545" s="112"/>
      <c r="R545" s="115"/>
      <c r="S545" s="115"/>
      <c r="T545" s="115"/>
      <c r="U545" s="115"/>
    </row>
    <row r="546" spans="13:21" x14ac:dyDescent="0.2">
      <c r="M546" s="114"/>
      <c r="N546" s="114"/>
      <c r="O546" s="114"/>
      <c r="P546" s="112"/>
      <c r="R546" s="115"/>
      <c r="S546" s="115"/>
      <c r="T546" s="115"/>
      <c r="U546" s="115"/>
    </row>
    <row r="547" spans="13:21" x14ac:dyDescent="0.2">
      <c r="M547" s="114"/>
      <c r="N547" s="114"/>
      <c r="O547" s="114"/>
      <c r="P547" s="112"/>
      <c r="R547" s="115"/>
      <c r="S547" s="115"/>
      <c r="T547" s="115"/>
      <c r="U547" s="115"/>
    </row>
    <row r="548" spans="13:21" x14ac:dyDescent="0.2">
      <c r="M548" s="114"/>
      <c r="N548" s="114"/>
      <c r="O548" s="114"/>
      <c r="P548" s="112"/>
      <c r="R548" s="115"/>
      <c r="S548" s="115"/>
      <c r="T548" s="115"/>
      <c r="U548" s="115"/>
    </row>
    <row r="549" spans="13:21" x14ac:dyDescent="0.2">
      <c r="M549" s="114"/>
      <c r="N549" s="114"/>
      <c r="O549" s="114"/>
      <c r="P549" s="112"/>
      <c r="R549" s="115"/>
      <c r="S549" s="115"/>
      <c r="T549" s="115"/>
      <c r="U549" s="115"/>
    </row>
    <row r="550" spans="13:21" x14ac:dyDescent="0.2">
      <c r="M550" s="114"/>
      <c r="N550" s="114"/>
      <c r="O550" s="114"/>
      <c r="P550" s="112"/>
      <c r="R550" s="115"/>
      <c r="S550" s="115"/>
      <c r="T550" s="115"/>
      <c r="U550" s="115"/>
    </row>
    <row r="551" spans="13:21" x14ac:dyDescent="0.2">
      <c r="M551" s="114"/>
      <c r="N551" s="114"/>
      <c r="O551" s="114"/>
      <c r="P551" s="112"/>
      <c r="R551" s="115"/>
      <c r="S551" s="115"/>
      <c r="T551" s="115"/>
      <c r="U551" s="115"/>
    </row>
    <row r="552" spans="13:21" x14ac:dyDescent="0.2">
      <c r="M552" s="114"/>
      <c r="N552" s="114"/>
      <c r="O552" s="114"/>
      <c r="P552" s="112"/>
      <c r="R552" s="115"/>
      <c r="S552" s="115"/>
      <c r="T552" s="115"/>
      <c r="U552" s="115"/>
    </row>
    <row r="553" spans="13:21" x14ac:dyDescent="0.2">
      <c r="M553" s="114"/>
      <c r="N553" s="114"/>
      <c r="O553" s="114"/>
      <c r="P553" s="112"/>
      <c r="R553" s="115"/>
      <c r="S553" s="115"/>
      <c r="T553" s="115"/>
      <c r="U553" s="115"/>
    </row>
    <row r="554" spans="13:21" x14ac:dyDescent="0.2">
      <c r="M554" s="114"/>
      <c r="N554" s="114"/>
      <c r="O554" s="114"/>
      <c r="P554" s="112"/>
      <c r="R554" s="115"/>
      <c r="S554" s="115"/>
      <c r="T554" s="115"/>
      <c r="U554" s="115"/>
    </row>
    <row r="555" spans="13:21" x14ac:dyDescent="0.2">
      <c r="M555" s="114"/>
      <c r="N555" s="114"/>
      <c r="O555" s="114"/>
      <c r="P555" s="112"/>
      <c r="R555" s="115"/>
      <c r="S555" s="115"/>
      <c r="T555" s="115"/>
      <c r="U555" s="115"/>
    </row>
    <row r="556" spans="13:21" x14ac:dyDescent="0.2">
      <c r="M556" s="114"/>
      <c r="N556" s="114"/>
      <c r="O556" s="114"/>
      <c r="P556" s="112"/>
      <c r="R556" s="115"/>
      <c r="S556" s="115"/>
      <c r="T556" s="115"/>
      <c r="U556" s="115"/>
    </row>
    <row r="557" spans="13:21" x14ac:dyDescent="0.2">
      <c r="M557" s="114"/>
      <c r="N557" s="114"/>
      <c r="O557" s="114"/>
      <c r="P557" s="112"/>
      <c r="R557" s="115"/>
      <c r="S557" s="115"/>
      <c r="T557" s="115"/>
      <c r="U557" s="115"/>
    </row>
    <row r="558" spans="13:21" x14ac:dyDescent="0.2">
      <c r="M558" s="114"/>
      <c r="N558" s="114"/>
      <c r="O558" s="114"/>
      <c r="P558" s="112"/>
      <c r="R558" s="115"/>
      <c r="S558" s="115"/>
      <c r="T558" s="115"/>
      <c r="U558" s="115"/>
    </row>
    <row r="559" spans="13:21" x14ac:dyDescent="0.2">
      <c r="M559" s="114"/>
      <c r="N559" s="114"/>
      <c r="O559" s="114"/>
      <c r="P559" s="112"/>
      <c r="R559" s="115"/>
      <c r="S559" s="115"/>
      <c r="T559" s="115"/>
      <c r="U559" s="115"/>
    </row>
    <row r="560" spans="13:21" x14ac:dyDescent="0.2">
      <c r="M560" s="114"/>
      <c r="N560" s="114"/>
      <c r="O560" s="114"/>
      <c r="P560" s="112"/>
      <c r="R560" s="115"/>
      <c r="S560" s="115"/>
      <c r="T560" s="115"/>
      <c r="U560" s="115"/>
    </row>
    <row r="561" spans="13:21" x14ac:dyDescent="0.2">
      <c r="M561" s="114"/>
      <c r="N561" s="114"/>
      <c r="O561" s="114"/>
      <c r="P561" s="112"/>
      <c r="R561" s="115"/>
      <c r="S561" s="115"/>
      <c r="T561" s="115"/>
      <c r="U561" s="115"/>
    </row>
    <row r="562" spans="13:21" x14ac:dyDescent="0.2">
      <c r="M562" s="114"/>
      <c r="N562" s="114"/>
      <c r="O562" s="114"/>
      <c r="P562" s="112"/>
      <c r="R562" s="115"/>
      <c r="S562" s="115"/>
      <c r="T562" s="115"/>
      <c r="U562" s="115"/>
    </row>
    <row r="563" spans="13:21" x14ac:dyDescent="0.2">
      <c r="M563" s="114"/>
      <c r="N563" s="114"/>
      <c r="O563" s="114"/>
      <c r="P563" s="112"/>
      <c r="R563" s="115"/>
      <c r="S563" s="115"/>
      <c r="T563" s="115"/>
      <c r="U563" s="115"/>
    </row>
    <row r="564" spans="13:21" x14ac:dyDescent="0.2">
      <c r="M564" s="114"/>
      <c r="N564" s="114"/>
      <c r="O564" s="114"/>
      <c r="P564" s="112"/>
      <c r="R564" s="115"/>
      <c r="S564" s="115"/>
      <c r="T564" s="115"/>
      <c r="U564" s="115"/>
    </row>
    <row r="565" spans="13:21" x14ac:dyDescent="0.2">
      <c r="M565" s="114"/>
      <c r="N565" s="114"/>
      <c r="O565" s="114"/>
      <c r="P565" s="112"/>
      <c r="R565" s="115"/>
      <c r="S565" s="115"/>
      <c r="T565" s="115"/>
      <c r="U565" s="115"/>
    </row>
    <row r="566" spans="13:21" x14ac:dyDescent="0.2">
      <c r="M566" s="114"/>
      <c r="N566" s="114"/>
      <c r="O566" s="114"/>
      <c r="P566" s="112"/>
      <c r="R566" s="115"/>
      <c r="S566" s="115"/>
      <c r="T566" s="115"/>
      <c r="U566" s="115"/>
    </row>
    <row r="567" spans="13:21" x14ac:dyDescent="0.2">
      <c r="M567" s="114"/>
      <c r="N567" s="114"/>
      <c r="O567" s="114"/>
      <c r="P567" s="112"/>
      <c r="R567" s="115"/>
      <c r="S567" s="115"/>
      <c r="T567" s="115"/>
      <c r="U567" s="115"/>
    </row>
    <row r="568" spans="13:21" x14ac:dyDescent="0.2">
      <c r="M568" s="114"/>
      <c r="N568" s="114"/>
      <c r="O568" s="114"/>
      <c r="P568" s="112"/>
      <c r="R568" s="115"/>
      <c r="S568" s="115"/>
      <c r="T568" s="115"/>
      <c r="U568" s="115"/>
    </row>
    <row r="569" spans="13:21" x14ac:dyDescent="0.2">
      <c r="M569" s="114"/>
      <c r="N569" s="114"/>
      <c r="O569" s="114"/>
      <c r="P569" s="112"/>
      <c r="R569" s="115"/>
      <c r="S569" s="115"/>
      <c r="T569" s="115"/>
      <c r="U569" s="115"/>
    </row>
    <row r="570" spans="13:21" x14ac:dyDescent="0.2">
      <c r="M570" s="114"/>
      <c r="N570" s="114"/>
      <c r="O570" s="114"/>
      <c r="P570" s="112"/>
      <c r="R570" s="115"/>
      <c r="S570" s="115"/>
      <c r="T570" s="115"/>
      <c r="U570" s="115"/>
    </row>
    <row r="571" spans="13:21" x14ac:dyDescent="0.2">
      <c r="M571" s="114"/>
      <c r="N571" s="114"/>
      <c r="O571" s="114"/>
      <c r="P571" s="112"/>
      <c r="R571" s="115"/>
      <c r="S571" s="115"/>
      <c r="T571" s="115"/>
      <c r="U571" s="115"/>
    </row>
    <row r="572" spans="13:21" x14ac:dyDescent="0.2">
      <c r="M572" s="114"/>
      <c r="N572" s="114"/>
      <c r="O572" s="114"/>
      <c r="P572" s="112"/>
      <c r="R572" s="115"/>
      <c r="S572" s="115"/>
      <c r="T572" s="115"/>
      <c r="U572" s="115"/>
    </row>
    <row r="573" spans="13:21" x14ac:dyDescent="0.2">
      <c r="M573" s="114"/>
      <c r="N573" s="114"/>
      <c r="O573" s="114"/>
      <c r="P573" s="112"/>
      <c r="R573" s="115"/>
      <c r="S573" s="115"/>
      <c r="T573" s="115"/>
      <c r="U573" s="115"/>
    </row>
    <row r="574" spans="13:21" x14ac:dyDescent="0.2">
      <c r="M574" s="114"/>
      <c r="N574" s="114"/>
      <c r="O574" s="114"/>
      <c r="P574" s="112"/>
      <c r="R574" s="115"/>
      <c r="S574" s="115"/>
      <c r="T574" s="115"/>
      <c r="U574" s="115"/>
    </row>
    <row r="575" spans="13:21" x14ac:dyDescent="0.2">
      <c r="M575" s="114"/>
      <c r="N575" s="114"/>
      <c r="O575" s="114"/>
      <c r="P575" s="112"/>
      <c r="R575" s="115"/>
      <c r="S575" s="115"/>
      <c r="T575" s="115"/>
      <c r="U575" s="115"/>
    </row>
    <row r="576" spans="13:21" x14ac:dyDescent="0.2">
      <c r="M576" s="114"/>
      <c r="N576" s="114"/>
      <c r="O576" s="114"/>
      <c r="P576" s="112"/>
      <c r="R576" s="115"/>
      <c r="S576" s="115"/>
      <c r="T576" s="115"/>
      <c r="U576" s="115"/>
    </row>
    <row r="577" spans="13:21" x14ac:dyDescent="0.2">
      <c r="M577" s="114"/>
      <c r="N577" s="114"/>
      <c r="O577" s="114"/>
      <c r="P577" s="112"/>
      <c r="R577" s="115"/>
      <c r="S577" s="115"/>
      <c r="T577" s="115"/>
      <c r="U577" s="115"/>
    </row>
    <row r="578" spans="13:21" x14ac:dyDescent="0.2">
      <c r="M578" s="114"/>
      <c r="N578" s="114"/>
      <c r="O578" s="114"/>
      <c r="P578" s="112"/>
      <c r="R578" s="115"/>
      <c r="S578" s="115"/>
      <c r="T578" s="115"/>
      <c r="U578" s="115"/>
    </row>
    <row r="579" spans="13:21" x14ac:dyDescent="0.2">
      <c r="M579" s="114"/>
      <c r="N579" s="114"/>
      <c r="O579" s="114"/>
      <c r="P579" s="112"/>
      <c r="R579" s="115"/>
      <c r="S579" s="115"/>
      <c r="T579" s="115"/>
      <c r="U579" s="115"/>
    </row>
    <row r="580" spans="13:21" x14ac:dyDescent="0.2">
      <c r="M580" s="114"/>
      <c r="N580" s="114"/>
      <c r="O580" s="114"/>
      <c r="P580" s="112"/>
      <c r="R580" s="115"/>
      <c r="S580" s="115"/>
      <c r="T580" s="115"/>
      <c r="U580" s="115"/>
    </row>
    <row r="581" spans="13:21" x14ac:dyDescent="0.2">
      <c r="M581" s="114"/>
      <c r="N581" s="114"/>
      <c r="O581" s="114"/>
      <c r="P581" s="112"/>
      <c r="R581" s="115"/>
      <c r="S581" s="115"/>
      <c r="T581" s="115"/>
      <c r="U581" s="115"/>
    </row>
    <row r="582" spans="13:21" x14ac:dyDescent="0.2">
      <c r="M582" s="114"/>
      <c r="N582" s="114"/>
      <c r="O582" s="114"/>
      <c r="P582" s="112"/>
      <c r="R582" s="115"/>
      <c r="S582" s="115"/>
      <c r="T582" s="115"/>
      <c r="U582" s="115"/>
    </row>
    <row r="583" spans="13:21" x14ac:dyDescent="0.2">
      <c r="M583" s="114"/>
      <c r="N583" s="114"/>
      <c r="O583" s="114"/>
      <c r="P583" s="112"/>
      <c r="R583" s="115"/>
      <c r="S583" s="115"/>
      <c r="T583" s="115"/>
      <c r="U583" s="115"/>
    </row>
    <row r="584" spans="13:21" x14ac:dyDescent="0.2">
      <c r="M584" s="114"/>
      <c r="N584" s="114"/>
      <c r="O584" s="114"/>
      <c r="P584" s="112"/>
      <c r="R584" s="115"/>
      <c r="S584" s="115"/>
      <c r="T584" s="115"/>
      <c r="U584" s="115"/>
    </row>
    <row r="585" spans="13:21" x14ac:dyDescent="0.2">
      <c r="M585" s="114"/>
      <c r="N585" s="114"/>
      <c r="O585" s="114"/>
      <c r="P585" s="112"/>
      <c r="R585" s="115"/>
      <c r="S585" s="115"/>
      <c r="T585" s="115"/>
      <c r="U585" s="115"/>
    </row>
    <row r="586" spans="13:21" x14ac:dyDescent="0.2">
      <c r="M586" s="114"/>
      <c r="N586" s="114"/>
      <c r="O586" s="114"/>
      <c r="P586" s="112"/>
      <c r="R586" s="115"/>
      <c r="S586" s="115"/>
      <c r="T586" s="115"/>
      <c r="U586" s="115"/>
    </row>
    <row r="587" spans="13:21" x14ac:dyDescent="0.2">
      <c r="M587" s="114"/>
      <c r="N587" s="114"/>
      <c r="O587" s="114"/>
      <c r="P587" s="112"/>
      <c r="R587" s="115"/>
      <c r="S587" s="115"/>
      <c r="T587" s="115"/>
      <c r="U587" s="115"/>
    </row>
    <row r="588" spans="13:21" x14ac:dyDescent="0.2">
      <c r="M588" s="114"/>
      <c r="N588" s="114"/>
      <c r="O588" s="114"/>
      <c r="P588" s="112"/>
      <c r="R588" s="115"/>
      <c r="S588" s="115"/>
      <c r="T588" s="115"/>
      <c r="U588" s="115"/>
    </row>
    <row r="589" spans="13:21" x14ac:dyDescent="0.2">
      <c r="M589" s="114"/>
      <c r="N589" s="114"/>
      <c r="O589" s="114"/>
      <c r="P589" s="112"/>
      <c r="R589" s="115"/>
      <c r="S589" s="115"/>
      <c r="T589" s="115"/>
      <c r="U589" s="115"/>
    </row>
    <row r="590" spans="13:21" x14ac:dyDescent="0.2">
      <c r="M590" s="114"/>
      <c r="N590" s="114"/>
      <c r="O590" s="114"/>
      <c r="P590" s="112"/>
      <c r="R590" s="115"/>
      <c r="S590" s="115"/>
      <c r="T590" s="115"/>
      <c r="U590" s="115"/>
    </row>
    <row r="591" spans="13:21" x14ac:dyDescent="0.2">
      <c r="M591" s="114"/>
      <c r="N591" s="114"/>
      <c r="O591" s="114"/>
      <c r="P591" s="112"/>
      <c r="R591" s="115"/>
      <c r="S591" s="115"/>
      <c r="T591" s="115"/>
      <c r="U591" s="115"/>
    </row>
    <row r="592" spans="13:21" x14ac:dyDescent="0.2">
      <c r="M592" s="114"/>
      <c r="N592" s="114"/>
      <c r="O592" s="114"/>
      <c r="P592" s="112"/>
      <c r="R592" s="115"/>
      <c r="S592" s="115"/>
      <c r="T592" s="115"/>
      <c r="U592" s="115"/>
    </row>
    <row r="593" spans="13:21" x14ac:dyDescent="0.2">
      <c r="M593" s="114"/>
      <c r="N593" s="114"/>
      <c r="O593" s="114"/>
      <c r="P593" s="112"/>
      <c r="R593" s="115"/>
      <c r="S593" s="115"/>
      <c r="T593" s="115"/>
      <c r="U593" s="115"/>
    </row>
    <row r="594" spans="13:21" x14ac:dyDescent="0.2">
      <c r="M594" s="114"/>
      <c r="N594" s="114"/>
      <c r="O594" s="114"/>
      <c r="P594" s="112"/>
      <c r="R594" s="115"/>
      <c r="S594" s="115"/>
      <c r="T594" s="115"/>
      <c r="U594" s="115"/>
    </row>
    <row r="595" spans="13:21" x14ac:dyDescent="0.2">
      <c r="M595" s="114"/>
      <c r="N595" s="114"/>
      <c r="O595" s="114"/>
      <c r="P595" s="112"/>
      <c r="R595" s="115"/>
      <c r="S595" s="115"/>
      <c r="T595" s="115"/>
      <c r="U595" s="115"/>
    </row>
    <row r="596" spans="13:21" x14ac:dyDescent="0.2">
      <c r="M596" s="114"/>
      <c r="N596" s="114"/>
      <c r="O596" s="114"/>
      <c r="P596" s="112"/>
      <c r="R596" s="115"/>
      <c r="S596" s="115"/>
      <c r="T596" s="115"/>
      <c r="U596" s="115"/>
    </row>
    <row r="597" spans="13:21" x14ac:dyDescent="0.2">
      <c r="M597" s="114"/>
      <c r="N597" s="114"/>
      <c r="O597" s="114"/>
      <c r="P597" s="112"/>
      <c r="R597" s="115"/>
      <c r="S597" s="115"/>
      <c r="T597" s="115"/>
      <c r="U597" s="115"/>
    </row>
    <row r="598" spans="13:21" x14ac:dyDescent="0.2">
      <c r="M598" s="114"/>
      <c r="N598" s="114"/>
      <c r="O598" s="114"/>
      <c r="P598" s="112"/>
      <c r="R598" s="115"/>
      <c r="S598" s="115"/>
      <c r="T598" s="115"/>
      <c r="U598" s="115"/>
    </row>
    <row r="599" spans="13:21" x14ac:dyDescent="0.2">
      <c r="M599" s="114"/>
      <c r="N599" s="114"/>
      <c r="O599" s="114"/>
      <c r="P599" s="112"/>
      <c r="R599" s="115"/>
      <c r="S599" s="115"/>
      <c r="T599" s="115"/>
      <c r="U599" s="115"/>
    </row>
    <row r="600" spans="13:21" x14ac:dyDescent="0.2">
      <c r="M600" s="114"/>
      <c r="N600" s="114"/>
      <c r="O600" s="114"/>
      <c r="P600" s="112"/>
      <c r="R600" s="115"/>
      <c r="S600" s="115"/>
      <c r="T600" s="115"/>
      <c r="U600" s="115"/>
    </row>
    <row r="601" spans="13:21" x14ac:dyDescent="0.2">
      <c r="M601" s="114"/>
      <c r="N601" s="114"/>
      <c r="O601" s="114"/>
      <c r="P601" s="112"/>
      <c r="R601" s="115"/>
      <c r="S601" s="115"/>
      <c r="T601" s="115"/>
      <c r="U601" s="115"/>
    </row>
    <row r="602" spans="13:21" x14ac:dyDescent="0.2">
      <c r="M602" s="114"/>
      <c r="N602" s="114"/>
      <c r="O602" s="114"/>
      <c r="P602" s="112"/>
      <c r="R602" s="115"/>
      <c r="S602" s="115"/>
      <c r="T602" s="115"/>
      <c r="U602" s="115"/>
    </row>
    <row r="603" spans="13:21" x14ac:dyDescent="0.2">
      <c r="M603" s="114"/>
      <c r="N603" s="114"/>
      <c r="O603" s="114"/>
      <c r="P603" s="112"/>
      <c r="R603" s="115"/>
      <c r="S603" s="115"/>
      <c r="T603" s="115"/>
      <c r="U603" s="115"/>
    </row>
    <row r="604" spans="13:21" x14ac:dyDescent="0.2">
      <c r="M604" s="114"/>
      <c r="N604" s="114"/>
      <c r="O604" s="114"/>
      <c r="P604" s="112"/>
      <c r="R604" s="115"/>
      <c r="S604" s="115"/>
      <c r="T604" s="115"/>
      <c r="U604" s="115"/>
    </row>
    <row r="605" spans="13:21" x14ac:dyDescent="0.2">
      <c r="M605" s="114"/>
      <c r="N605" s="114"/>
      <c r="O605" s="114"/>
      <c r="P605" s="112"/>
      <c r="R605" s="115"/>
      <c r="S605" s="115"/>
      <c r="T605" s="115"/>
      <c r="U605" s="115"/>
    </row>
    <row r="606" spans="13:21" x14ac:dyDescent="0.2">
      <c r="M606" s="114"/>
      <c r="N606" s="114"/>
      <c r="O606" s="114"/>
      <c r="P606" s="112"/>
      <c r="R606" s="115"/>
      <c r="S606" s="115"/>
      <c r="T606" s="115"/>
      <c r="U606" s="115"/>
    </row>
    <row r="607" spans="13:21" x14ac:dyDescent="0.2">
      <c r="M607" s="114"/>
      <c r="N607" s="114"/>
      <c r="O607" s="114"/>
      <c r="P607" s="112"/>
      <c r="R607" s="115"/>
      <c r="S607" s="115"/>
      <c r="T607" s="115"/>
      <c r="U607" s="115"/>
    </row>
    <row r="608" spans="13:21" x14ac:dyDescent="0.2">
      <c r="M608" s="114"/>
      <c r="N608" s="114"/>
      <c r="O608" s="114"/>
      <c r="P608" s="112"/>
      <c r="R608" s="115"/>
      <c r="S608" s="115"/>
      <c r="T608" s="115"/>
      <c r="U608" s="115"/>
    </row>
    <row r="609" spans="13:21" x14ac:dyDescent="0.2">
      <c r="M609" s="114"/>
      <c r="N609" s="114"/>
      <c r="O609" s="114"/>
      <c r="P609" s="112"/>
      <c r="R609" s="115"/>
      <c r="S609" s="115"/>
      <c r="T609" s="115"/>
      <c r="U609" s="115"/>
    </row>
    <row r="610" spans="13:21" x14ac:dyDescent="0.2">
      <c r="M610" s="114"/>
      <c r="N610" s="114"/>
      <c r="O610" s="114"/>
      <c r="P610" s="112"/>
      <c r="R610" s="115"/>
      <c r="S610" s="115"/>
      <c r="T610" s="115"/>
      <c r="U610" s="115"/>
    </row>
    <row r="611" spans="13:21" x14ac:dyDescent="0.2">
      <c r="M611" s="114"/>
      <c r="N611" s="114"/>
      <c r="O611" s="114"/>
      <c r="P611" s="112"/>
      <c r="R611" s="115"/>
      <c r="S611" s="115"/>
      <c r="T611" s="115"/>
      <c r="U611" s="115"/>
    </row>
    <row r="612" spans="13:21" x14ac:dyDescent="0.2">
      <c r="M612" s="114"/>
      <c r="N612" s="114"/>
      <c r="O612" s="114"/>
      <c r="P612" s="112"/>
      <c r="R612" s="115"/>
      <c r="S612" s="115"/>
      <c r="T612" s="115"/>
      <c r="U612" s="115"/>
    </row>
    <row r="613" spans="13:21" x14ac:dyDescent="0.2">
      <c r="M613" s="114"/>
      <c r="N613" s="114"/>
      <c r="O613" s="114"/>
      <c r="P613" s="112"/>
      <c r="R613" s="115"/>
      <c r="S613" s="115"/>
      <c r="T613" s="115"/>
      <c r="U613" s="115"/>
    </row>
    <row r="614" spans="13:21" x14ac:dyDescent="0.2">
      <c r="M614" s="114"/>
      <c r="N614" s="114"/>
      <c r="O614" s="114"/>
      <c r="P614" s="112"/>
      <c r="R614" s="115"/>
      <c r="S614" s="115"/>
      <c r="T614" s="115"/>
      <c r="U614" s="115"/>
    </row>
    <row r="615" spans="13:21" x14ac:dyDescent="0.2">
      <c r="M615" s="114"/>
      <c r="N615" s="114"/>
      <c r="O615" s="114"/>
      <c r="P615" s="112"/>
      <c r="R615" s="115"/>
      <c r="S615" s="115"/>
      <c r="T615" s="115"/>
      <c r="U615" s="115"/>
    </row>
    <row r="616" spans="13:21" x14ac:dyDescent="0.2">
      <c r="M616" s="114"/>
      <c r="N616" s="114"/>
      <c r="O616" s="114"/>
      <c r="P616" s="112"/>
      <c r="R616" s="115"/>
      <c r="S616" s="115"/>
      <c r="T616" s="115"/>
      <c r="U616" s="115"/>
    </row>
    <row r="617" spans="13:21" x14ac:dyDescent="0.2">
      <c r="M617" s="114"/>
      <c r="N617" s="114"/>
      <c r="O617" s="114"/>
      <c r="P617" s="112"/>
      <c r="R617" s="115"/>
      <c r="S617" s="115"/>
      <c r="T617" s="115"/>
      <c r="U617" s="115"/>
    </row>
    <row r="618" spans="13:21" x14ac:dyDescent="0.2">
      <c r="M618" s="114"/>
      <c r="N618" s="114"/>
      <c r="O618" s="114"/>
      <c r="P618" s="112"/>
      <c r="R618" s="115"/>
      <c r="S618" s="115"/>
      <c r="T618" s="115"/>
      <c r="U618" s="115"/>
    </row>
    <row r="619" spans="13:21" x14ac:dyDescent="0.2">
      <c r="M619" s="114"/>
      <c r="N619" s="114"/>
      <c r="O619" s="114"/>
      <c r="P619" s="112"/>
      <c r="R619" s="115"/>
      <c r="S619" s="115"/>
      <c r="T619" s="115"/>
      <c r="U619" s="115"/>
    </row>
    <row r="620" spans="13:21" x14ac:dyDescent="0.2">
      <c r="M620" s="114"/>
      <c r="N620" s="114"/>
      <c r="O620" s="114"/>
      <c r="P620" s="112"/>
      <c r="R620" s="115"/>
      <c r="S620" s="115"/>
      <c r="T620" s="115"/>
      <c r="U620" s="115"/>
    </row>
    <row r="621" spans="13:21" x14ac:dyDescent="0.2">
      <c r="M621" s="114"/>
      <c r="N621" s="114"/>
      <c r="O621" s="114"/>
      <c r="P621" s="112"/>
      <c r="R621" s="115"/>
      <c r="S621" s="115"/>
      <c r="T621" s="115"/>
      <c r="U621" s="115"/>
    </row>
    <row r="622" spans="13:21" x14ac:dyDescent="0.2">
      <c r="M622" s="114"/>
      <c r="N622" s="114"/>
      <c r="O622" s="114"/>
      <c r="P622" s="112"/>
      <c r="R622" s="115"/>
      <c r="S622" s="115"/>
      <c r="T622" s="115"/>
      <c r="U622" s="115"/>
    </row>
    <row r="623" spans="13:21" x14ac:dyDescent="0.2">
      <c r="M623" s="114"/>
      <c r="N623" s="114"/>
      <c r="O623" s="114"/>
      <c r="P623" s="112"/>
      <c r="R623" s="115"/>
      <c r="S623" s="115"/>
      <c r="T623" s="115"/>
      <c r="U623" s="115"/>
    </row>
    <row r="624" spans="13:21" x14ac:dyDescent="0.2">
      <c r="M624" s="114"/>
      <c r="N624" s="114"/>
      <c r="O624" s="114"/>
      <c r="P624" s="112"/>
      <c r="R624" s="115"/>
      <c r="S624" s="115"/>
      <c r="T624" s="115"/>
      <c r="U624" s="115"/>
    </row>
    <row r="625" spans="13:21" x14ac:dyDescent="0.2">
      <c r="M625" s="114"/>
      <c r="N625" s="114"/>
      <c r="O625" s="114"/>
      <c r="P625" s="112"/>
      <c r="R625" s="115"/>
      <c r="S625" s="115"/>
      <c r="T625" s="115"/>
      <c r="U625" s="115"/>
    </row>
    <row r="626" spans="13:21" x14ac:dyDescent="0.2">
      <c r="M626" s="114"/>
      <c r="N626" s="114"/>
      <c r="O626" s="114"/>
      <c r="P626" s="112"/>
      <c r="R626" s="115"/>
      <c r="S626" s="115"/>
      <c r="T626" s="115"/>
      <c r="U626" s="115"/>
    </row>
    <row r="627" spans="13:21" x14ac:dyDescent="0.2">
      <c r="M627" s="114"/>
      <c r="N627" s="114"/>
      <c r="O627" s="114"/>
      <c r="P627" s="112"/>
      <c r="R627" s="115"/>
      <c r="S627" s="115"/>
      <c r="T627" s="115"/>
      <c r="U627" s="115"/>
    </row>
    <row r="628" spans="13:21" x14ac:dyDescent="0.2">
      <c r="M628" s="114"/>
      <c r="N628" s="114"/>
      <c r="O628" s="114"/>
      <c r="P628" s="112"/>
      <c r="R628" s="115"/>
      <c r="S628" s="115"/>
      <c r="T628" s="115"/>
      <c r="U628" s="115"/>
    </row>
    <row r="629" spans="13:21" x14ac:dyDescent="0.2">
      <c r="M629" s="114"/>
      <c r="N629" s="114"/>
      <c r="O629" s="114"/>
      <c r="P629" s="112"/>
      <c r="R629" s="115"/>
      <c r="S629" s="115"/>
      <c r="T629" s="115"/>
      <c r="U629" s="115"/>
    </row>
    <row r="630" spans="13:21" x14ac:dyDescent="0.2">
      <c r="M630" s="114"/>
      <c r="N630" s="114"/>
      <c r="O630" s="114"/>
      <c r="P630" s="112"/>
      <c r="R630" s="115"/>
      <c r="S630" s="115"/>
      <c r="T630" s="115"/>
      <c r="U630" s="115"/>
    </row>
    <row r="631" spans="13:21" x14ac:dyDescent="0.2">
      <c r="M631" s="114"/>
      <c r="N631" s="114"/>
      <c r="O631" s="114"/>
      <c r="P631" s="112"/>
      <c r="R631" s="115"/>
      <c r="S631" s="115"/>
      <c r="T631" s="115"/>
      <c r="U631" s="115"/>
    </row>
    <row r="632" spans="13:21" x14ac:dyDescent="0.2">
      <c r="M632" s="114"/>
      <c r="N632" s="114"/>
      <c r="O632" s="114"/>
      <c r="P632" s="112"/>
      <c r="R632" s="115"/>
      <c r="S632" s="115"/>
      <c r="T632" s="115"/>
      <c r="U632" s="115"/>
    </row>
    <row r="633" spans="13:21" x14ac:dyDescent="0.2">
      <c r="M633" s="114"/>
      <c r="N633" s="114"/>
      <c r="O633" s="114"/>
      <c r="P633" s="112"/>
      <c r="R633" s="115"/>
      <c r="S633" s="115"/>
      <c r="T633" s="115"/>
      <c r="U633" s="115"/>
    </row>
    <row r="634" spans="13:21" x14ac:dyDescent="0.2">
      <c r="M634" s="114"/>
      <c r="N634" s="114"/>
      <c r="O634" s="114"/>
      <c r="P634" s="112"/>
      <c r="R634" s="115"/>
      <c r="S634" s="115"/>
      <c r="T634" s="115"/>
      <c r="U634" s="115"/>
    </row>
    <row r="635" spans="13:21" x14ac:dyDescent="0.2">
      <c r="M635" s="114"/>
      <c r="N635" s="114"/>
      <c r="O635" s="114"/>
      <c r="P635" s="112"/>
      <c r="R635" s="115"/>
      <c r="S635" s="115"/>
      <c r="T635" s="115"/>
      <c r="U635" s="115"/>
    </row>
    <row r="636" spans="13:21" x14ac:dyDescent="0.2">
      <c r="M636" s="114"/>
      <c r="N636" s="114"/>
      <c r="O636" s="114"/>
      <c r="P636" s="112"/>
      <c r="R636" s="115"/>
      <c r="S636" s="115"/>
      <c r="T636" s="115"/>
      <c r="U636" s="115"/>
    </row>
    <row r="637" spans="13:21" x14ac:dyDescent="0.2">
      <c r="M637" s="114"/>
      <c r="N637" s="114"/>
      <c r="O637" s="114"/>
      <c r="P637" s="112"/>
      <c r="R637" s="115"/>
      <c r="S637" s="115"/>
      <c r="T637" s="115"/>
      <c r="U637" s="115"/>
    </row>
    <row r="638" spans="13:21" x14ac:dyDescent="0.2">
      <c r="M638" s="114"/>
      <c r="N638" s="114"/>
      <c r="O638" s="114"/>
      <c r="P638" s="112"/>
      <c r="R638" s="115"/>
      <c r="S638" s="115"/>
      <c r="T638" s="115"/>
      <c r="U638" s="115"/>
    </row>
    <row r="639" spans="13:21" x14ac:dyDescent="0.2">
      <c r="M639" s="114"/>
      <c r="N639" s="114"/>
      <c r="O639" s="114"/>
      <c r="P639" s="112"/>
      <c r="R639" s="115"/>
      <c r="S639" s="115"/>
      <c r="T639" s="115"/>
      <c r="U639" s="115"/>
    </row>
    <row r="640" spans="13:21" x14ac:dyDescent="0.2">
      <c r="M640" s="114"/>
      <c r="N640" s="114"/>
      <c r="O640" s="114"/>
      <c r="P640" s="112"/>
      <c r="R640" s="115"/>
      <c r="S640" s="115"/>
      <c r="T640" s="115"/>
      <c r="U640" s="115"/>
    </row>
    <row r="641" spans="13:21" x14ac:dyDescent="0.2">
      <c r="M641" s="114"/>
      <c r="N641" s="114"/>
      <c r="O641" s="114"/>
      <c r="P641" s="112"/>
      <c r="R641" s="115"/>
      <c r="S641" s="115"/>
      <c r="T641" s="115"/>
      <c r="U641" s="115"/>
    </row>
    <row r="642" spans="13:21" x14ac:dyDescent="0.2">
      <c r="M642" s="114"/>
      <c r="N642" s="114"/>
      <c r="O642" s="114"/>
      <c r="P642" s="112"/>
      <c r="R642" s="115"/>
      <c r="S642" s="115"/>
      <c r="T642" s="115"/>
      <c r="U642" s="115"/>
    </row>
    <row r="643" spans="13:21" x14ac:dyDescent="0.2">
      <c r="M643" s="114"/>
      <c r="N643" s="114"/>
      <c r="O643" s="114"/>
      <c r="P643" s="112"/>
      <c r="R643" s="115"/>
      <c r="S643" s="115"/>
      <c r="T643" s="115"/>
      <c r="U643" s="115"/>
    </row>
    <row r="644" spans="13:21" x14ac:dyDescent="0.2">
      <c r="M644" s="114"/>
      <c r="N644" s="114"/>
      <c r="O644" s="114"/>
      <c r="P644" s="112"/>
      <c r="R644" s="115"/>
      <c r="S644" s="115"/>
      <c r="T644" s="115"/>
      <c r="U644" s="115"/>
    </row>
    <row r="645" spans="13:21" x14ac:dyDescent="0.2">
      <c r="M645" s="114"/>
      <c r="N645" s="114"/>
      <c r="O645" s="114"/>
      <c r="P645" s="112"/>
      <c r="R645" s="115"/>
      <c r="S645" s="115"/>
      <c r="T645" s="115"/>
      <c r="U645" s="115"/>
    </row>
    <row r="646" spans="13:21" x14ac:dyDescent="0.2">
      <c r="M646" s="114"/>
      <c r="N646" s="114"/>
      <c r="O646" s="114"/>
      <c r="P646" s="112"/>
      <c r="R646" s="115"/>
      <c r="S646" s="115"/>
      <c r="T646" s="115"/>
      <c r="U646" s="115"/>
    </row>
    <row r="647" spans="13:21" x14ac:dyDescent="0.2">
      <c r="M647" s="114"/>
      <c r="N647" s="114"/>
      <c r="O647" s="114"/>
      <c r="P647" s="112"/>
      <c r="R647" s="115"/>
      <c r="S647" s="115"/>
      <c r="T647" s="115"/>
      <c r="U647" s="115"/>
    </row>
    <row r="648" spans="13:21" x14ac:dyDescent="0.2">
      <c r="M648" s="114"/>
      <c r="N648" s="114"/>
      <c r="O648" s="114"/>
      <c r="P648" s="112"/>
      <c r="R648" s="115"/>
      <c r="S648" s="115"/>
      <c r="T648" s="115"/>
      <c r="U648" s="115"/>
    </row>
    <row r="649" spans="13:21" x14ac:dyDescent="0.2">
      <c r="M649" s="114"/>
      <c r="N649" s="114"/>
      <c r="O649" s="114"/>
      <c r="P649" s="112"/>
      <c r="R649" s="115"/>
      <c r="S649" s="115"/>
      <c r="T649" s="115"/>
      <c r="U649" s="115"/>
    </row>
    <row r="650" spans="13:21" x14ac:dyDescent="0.2">
      <c r="M650" s="114"/>
      <c r="N650" s="114"/>
      <c r="O650" s="114"/>
      <c r="P650" s="112"/>
      <c r="R650" s="115"/>
      <c r="S650" s="115"/>
      <c r="T650" s="115"/>
      <c r="U650" s="115"/>
    </row>
    <row r="651" spans="13:21" x14ac:dyDescent="0.2">
      <c r="M651" s="114"/>
      <c r="N651" s="114"/>
      <c r="O651" s="114"/>
      <c r="P651" s="112"/>
      <c r="R651" s="115"/>
      <c r="S651" s="115"/>
      <c r="T651" s="115"/>
      <c r="U651" s="115"/>
    </row>
    <row r="652" spans="13:21" x14ac:dyDescent="0.2">
      <c r="M652" s="114"/>
      <c r="N652" s="114"/>
      <c r="O652" s="114"/>
      <c r="P652" s="112"/>
      <c r="R652" s="115"/>
      <c r="S652" s="115"/>
      <c r="T652" s="115"/>
      <c r="U652" s="115"/>
    </row>
    <row r="653" spans="13:21" x14ac:dyDescent="0.2">
      <c r="M653" s="114"/>
      <c r="N653" s="114"/>
      <c r="O653" s="114"/>
      <c r="P653" s="112"/>
      <c r="R653" s="115"/>
      <c r="S653" s="115"/>
      <c r="T653" s="115"/>
      <c r="U653" s="115"/>
    </row>
    <row r="654" spans="13:21" x14ac:dyDescent="0.2">
      <c r="M654" s="114"/>
      <c r="N654" s="114"/>
      <c r="O654" s="114"/>
      <c r="P654" s="112"/>
      <c r="R654" s="115"/>
      <c r="S654" s="115"/>
      <c r="T654" s="115"/>
      <c r="U654" s="115"/>
    </row>
    <row r="655" spans="13:21" x14ac:dyDescent="0.2">
      <c r="M655" s="114"/>
      <c r="N655" s="114"/>
      <c r="O655" s="114"/>
      <c r="P655" s="112"/>
      <c r="R655" s="115"/>
      <c r="S655" s="115"/>
      <c r="T655" s="115"/>
      <c r="U655" s="115"/>
    </row>
    <row r="656" spans="13:21" x14ac:dyDescent="0.2">
      <c r="M656" s="114"/>
      <c r="N656" s="114"/>
      <c r="O656" s="114"/>
      <c r="P656" s="112"/>
      <c r="R656" s="115"/>
      <c r="S656" s="115"/>
      <c r="T656" s="115"/>
      <c r="U656" s="115"/>
    </row>
    <row r="657" spans="13:21" x14ac:dyDescent="0.2">
      <c r="M657" s="114"/>
      <c r="N657" s="114"/>
      <c r="O657" s="114"/>
      <c r="P657" s="112"/>
      <c r="R657" s="115"/>
      <c r="S657" s="115"/>
      <c r="T657" s="115"/>
      <c r="U657" s="115"/>
    </row>
    <row r="658" spans="13:21" x14ac:dyDescent="0.2">
      <c r="M658" s="114"/>
      <c r="N658" s="114"/>
      <c r="O658" s="114"/>
      <c r="P658" s="112"/>
      <c r="R658" s="115"/>
      <c r="S658" s="115"/>
      <c r="T658" s="115"/>
      <c r="U658" s="115"/>
    </row>
    <row r="659" spans="13:21" x14ac:dyDescent="0.2">
      <c r="M659" s="114"/>
      <c r="N659" s="114"/>
      <c r="O659" s="114"/>
      <c r="P659" s="112"/>
      <c r="R659" s="115"/>
      <c r="S659" s="115"/>
      <c r="T659" s="115"/>
      <c r="U659" s="115"/>
    </row>
    <row r="660" spans="13:21" x14ac:dyDescent="0.2">
      <c r="M660" s="114"/>
      <c r="N660" s="114"/>
      <c r="O660" s="114"/>
      <c r="P660" s="112"/>
      <c r="R660" s="115"/>
      <c r="S660" s="115"/>
      <c r="T660" s="115"/>
      <c r="U660" s="115"/>
    </row>
    <row r="661" spans="13:21" x14ac:dyDescent="0.2">
      <c r="M661" s="114"/>
      <c r="N661" s="114"/>
      <c r="O661" s="114"/>
      <c r="P661" s="112"/>
      <c r="R661" s="115"/>
      <c r="S661" s="115"/>
      <c r="T661" s="115"/>
      <c r="U661" s="115"/>
    </row>
    <row r="662" spans="13:21" x14ac:dyDescent="0.2">
      <c r="M662" s="114"/>
      <c r="N662" s="114"/>
      <c r="O662" s="114"/>
      <c r="P662" s="112"/>
      <c r="R662" s="115"/>
      <c r="S662" s="115"/>
      <c r="T662" s="115"/>
      <c r="U662" s="115"/>
    </row>
    <row r="663" spans="13:21" x14ac:dyDescent="0.2">
      <c r="M663" s="114"/>
      <c r="N663" s="114"/>
      <c r="O663" s="114"/>
      <c r="P663" s="112"/>
      <c r="R663" s="115"/>
      <c r="S663" s="115"/>
      <c r="T663" s="115"/>
      <c r="U663" s="115"/>
    </row>
    <row r="664" spans="13:21" x14ac:dyDescent="0.2">
      <c r="M664" s="114"/>
      <c r="N664" s="114"/>
      <c r="O664" s="114"/>
      <c r="P664" s="112"/>
      <c r="R664" s="115"/>
      <c r="S664" s="115"/>
      <c r="T664" s="115"/>
      <c r="U664" s="115"/>
    </row>
    <row r="665" spans="13:21" x14ac:dyDescent="0.2">
      <c r="M665" s="114"/>
      <c r="N665" s="114"/>
      <c r="O665" s="114"/>
      <c r="P665" s="112"/>
      <c r="R665" s="115"/>
      <c r="S665" s="115"/>
      <c r="T665" s="115"/>
      <c r="U665" s="115"/>
    </row>
    <row r="666" spans="13:21" x14ac:dyDescent="0.2">
      <c r="M666" s="114"/>
      <c r="N666" s="114"/>
      <c r="O666" s="114"/>
      <c r="P666" s="112"/>
      <c r="R666" s="115"/>
      <c r="S666" s="115"/>
      <c r="T666" s="115"/>
      <c r="U666" s="115"/>
    </row>
    <row r="667" spans="13:21" x14ac:dyDescent="0.2">
      <c r="M667" s="114"/>
      <c r="N667" s="114"/>
      <c r="O667" s="114"/>
      <c r="P667" s="112"/>
      <c r="R667" s="115"/>
      <c r="S667" s="115"/>
      <c r="T667" s="115"/>
      <c r="U667" s="115"/>
    </row>
    <row r="668" spans="13:21" x14ac:dyDescent="0.2">
      <c r="M668" s="114"/>
      <c r="N668" s="114"/>
      <c r="O668" s="114"/>
      <c r="P668" s="112"/>
      <c r="R668" s="115"/>
      <c r="S668" s="115"/>
      <c r="T668" s="115"/>
      <c r="U668" s="115"/>
    </row>
    <row r="669" spans="13:21" x14ac:dyDescent="0.2">
      <c r="M669" s="114"/>
      <c r="N669" s="114"/>
      <c r="O669" s="114"/>
      <c r="P669" s="112"/>
      <c r="R669" s="115"/>
      <c r="S669" s="115"/>
      <c r="T669" s="115"/>
      <c r="U669" s="115"/>
    </row>
    <row r="670" spans="13:21" x14ac:dyDescent="0.2">
      <c r="M670" s="114"/>
      <c r="N670" s="114"/>
      <c r="O670" s="114"/>
      <c r="P670" s="112"/>
      <c r="R670" s="115"/>
      <c r="S670" s="115"/>
      <c r="T670" s="115"/>
      <c r="U670" s="115"/>
    </row>
    <row r="671" spans="13:21" x14ac:dyDescent="0.2">
      <c r="M671" s="114"/>
      <c r="N671" s="114"/>
      <c r="O671" s="114"/>
      <c r="P671" s="112"/>
      <c r="R671" s="115"/>
      <c r="S671" s="115"/>
      <c r="T671" s="115"/>
      <c r="U671" s="115"/>
    </row>
    <row r="672" spans="13:21" x14ac:dyDescent="0.2">
      <c r="M672" s="114"/>
      <c r="N672" s="114"/>
      <c r="O672" s="114"/>
      <c r="P672" s="112"/>
      <c r="R672" s="115"/>
      <c r="S672" s="115"/>
      <c r="T672" s="115"/>
      <c r="U672" s="115"/>
    </row>
    <row r="673" spans="13:21" x14ac:dyDescent="0.2">
      <c r="M673" s="114"/>
      <c r="N673" s="114"/>
      <c r="O673" s="114"/>
      <c r="P673" s="112"/>
      <c r="R673" s="115"/>
      <c r="S673" s="115"/>
      <c r="T673" s="115"/>
      <c r="U673" s="115"/>
    </row>
    <row r="674" spans="13:21" x14ac:dyDescent="0.2">
      <c r="M674" s="114"/>
      <c r="N674" s="114"/>
      <c r="O674" s="114"/>
      <c r="P674" s="112"/>
      <c r="R674" s="115"/>
      <c r="S674" s="115"/>
      <c r="T674" s="115"/>
      <c r="U674" s="115"/>
    </row>
    <row r="675" spans="13:21" x14ac:dyDescent="0.2">
      <c r="M675" s="114"/>
      <c r="N675" s="114"/>
      <c r="O675" s="114"/>
      <c r="P675" s="112"/>
      <c r="R675" s="115"/>
      <c r="S675" s="115"/>
      <c r="T675" s="115"/>
      <c r="U675" s="115"/>
    </row>
    <row r="676" spans="13:21" x14ac:dyDescent="0.2">
      <c r="M676" s="114"/>
      <c r="N676" s="114"/>
      <c r="O676" s="114"/>
      <c r="P676" s="112"/>
      <c r="R676" s="115"/>
      <c r="S676" s="115"/>
      <c r="T676" s="115"/>
      <c r="U676" s="115"/>
    </row>
    <row r="677" spans="13:21" x14ac:dyDescent="0.2">
      <c r="M677" s="114"/>
      <c r="N677" s="114"/>
      <c r="O677" s="114"/>
      <c r="P677" s="112"/>
      <c r="R677" s="115"/>
      <c r="S677" s="115"/>
      <c r="T677" s="115"/>
      <c r="U677" s="115"/>
    </row>
    <row r="678" spans="13:21" x14ac:dyDescent="0.2">
      <c r="M678" s="114"/>
      <c r="N678" s="114"/>
      <c r="O678" s="114"/>
      <c r="P678" s="112"/>
      <c r="R678" s="115"/>
      <c r="S678" s="115"/>
      <c r="T678" s="115"/>
      <c r="U678" s="115"/>
    </row>
    <row r="679" spans="13:21" x14ac:dyDescent="0.2">
      <c r="M679" s="114"/>
      <c r="N679" s="114"/>
      <c r="O679" s="114"/>
      <c r="P679" s="112"/>
      <c r="R679" s="115"/>
      <c r="S679" s="115"/>
      <c r="T679" s="115"/>
      <c r="U679" s="115"/>
    </row>
    <row r="680" spans="13:21" x14ac:dyDescent="0.2">
      <c r="M680" s="114"/>
      <c r="N680" s="114"/>
      <c r="O680" s="114"/>
      <c r="P680" s="112"/>
      <c r="R680" s="115"/>
      <c r="S680" s="115"/>
      <c r="T680" s="115"/>
      <c r="U680" s="115"/>
    </row>
    <row r="681" spans="13:21" x14ac:dyDescent="0.2">
      <c r="M681" s="114"/>
      <c r="N681" s="114"/>
      <c r="O681" s="114"/>
      <c r="P681" s="112"/>
      <c r="R681" s="115"/>
      <c r="S681" s="115"/>
      <c r="T681" s="115"/>
      <c r="U681" s="115"/>
    </row>
    <row r="682" spans="13:21" x14ac:dyDescent="0.2">
      <c r="M682" s="114"/>
      <c r="N682" s="114"/>
      <c r="O682" s="114"/>
      <c r="P682" s="112"/>
      <c r="R682" s="115"/>
      <c r="S682" s="115"/>
      <c r="T682" s="115"/>
      <c r="U682" s="115"/>
    </row>
    <row r="683" spans="13:21" x14ac:dyDescent="0.2">
      <c r="M683" s="114"/>
      <c r="N683" s="114"/>
      <c r="O683" s="114"/>
      <c r="P683" s="112"/>
      <c r="R683" s="115"/>
      <c r="S683" s="115"/>
      <c r="T683" s="115"/>
      <c r="U683" s="115"/>
    </row>
    <row r="684" spans="13:21" x14ac:dyDescent="0.2">
      <c r="M684" s="114"/>
      <c r="N684" s="114"/>
      <c r="O684" s="114"/>
      <c r="P684" s="112"/>
      <c r="R684" s="115"/>
      <c r="S684" s="115"/>
      <c r="T684" s="115"/>
      <c r="U684" s="115"/>
    </row>
    <row r="685" spans="13:21" x14ac:dyDescent="0.2">
      <c r="M685" s="114"/>
      <c r="N685" s="114"/>
      <c r="O685" s="114"/>
      <c r="P685" s="112"/>
      <c r="R685" s="115"/>
      <c r="S685" s="115"/>
      <c r="T685" s="115"/>
      <c r="U685" s="115"/>
    </row>
    <row r="686" spans="13:21" x14ac:dyDescent="0.2">
      <c r="M686" s="114"/>
      <c r="N686" s="114"/>
      <c r="O686" s="114"/>
      <c r="P686" s="112"/>
      <c r="R686" s="115"/>
      <c r="S686" s="115"/>
      <c r="T686" s="115"/>
      <c r="U686" s="115"/>
    </row>
    <row r="687" spans="13:21" x14ac:dyDescent="0.2">
      <c r="M687" s="114"/>
      <c r="N687" s="114"/>
      <c r="O687" s="114"/>
      <c r="P687" s="112"/>
      <c r="R687" s="115"/>
      <c r="S687" s="115"/>
      <c r="T687" s="115"/>
      <c r="U687" s="115"/>
    </row>
    <row r="688" spans="13:21" x14ac:dyDescent="0.2">
      <c r="M688" s="114"/>
      <c r="N688" s="114"/>
      <c r="O688" s="114"/>
      <c r="P688" s="112"/>
      <c r="R688" s="115"/>
      <c r="S688" s="115"/>
      <c r="T688" s="115"/>
      <c r="U688" s="115"/>
    </row>
    <row r="689" spans="13:21" x14ac:dyDescent="0.2">
      <c r="M689" s="114"/>
      <c r="N689" s="114"/>
      <c r="O689" s="114"/>
      <c r="P689" s="112"/>
      <c r="R689" s="115"/>
      <c r="S689" s="115"/>
      <c r="T689" s="115"/>
      <c r="U689" s="115"/>
    </row>
    <row r="690" spans="13:21" x14ac:dyDescent="0.2">
      <c r="M690" s="114"/>
      <c r="N690" s="114"/>
      <c r="O690" s="114"/>
      <c r="P690" s="112"/>
      <c r="R690" s="115"/>
      <c r="S690" s="115"/>
      <c r="T690" s="115"/>
      <c r="U690" s="115"/>
    </row>
    <row r="691" spans="13:21" x14ac:dyDescent="0.2">
      <c r="M691" s="114"/>
      <c r="N691" s="114"/>
      <c r="O691" s="114"/>
      <c r="P691" s="112"/>
      <c r="R691" s="115"/>
      <c r="S691" s="115"/>
      <c r="T691" s="115"/>
      <c r="U691" s="115"/>
    </row>
    <row r="692" spans="13:21" x14ac:dyDescent="0.2">
      <c r="M692" s="114"/>
      <c r="N692" s="114"/>
      <c r="O692" s="114"/>
      <c r="P692" s="112"/>
      <c r="R692" s="115"/>
      <c r="S692" s="115"/>
      <c r="T692" s="115"/>
      <c r="U692" s="115"/>
    </row>
    <row r="693" spans="13:21" x14ac:dyDescent="0.2">
      <c r="M693" s="114"/>
      <c r="N693" s="114"/>
      <c r="O693" s="114"/>
      <c r="P693" s="112"/>
      <c r="R693" s="115"/>
      <c r="S693" s="115"/>
      <c r="T693" s="115"/>
      <c r="U693" s="115"/>
    </row>
    <row r="694" spans="13:21" x14ac:dyDescent="0.2">
      <c r="M694" s="114"/>
      <c r="N694" s="114"/>
      <c r="O694" s="114"/>
      <c r="P694" s="112"/>
      <c r="R694" s="115"/>
      <c r="S694" s="115"/>
      <c r="T694" s="115"/>
      <c r="U694" s="115"/>
    </row>
    <row r="695" spans="13:21" x14ac:dyDescent="0.2">
      <c r="M695" s="114"/>
      <c r="N695" s="114"/>
      <c r="O695" s="114"/>
      <c r="P695" s="112"/>
      <c r="R695" s="115"/>
      <c r="S695" s="115"/>
      <c r="T695" s="115"/>
      <c r="U695" s="115"/>
    </row>
    <row r="696" spans="13:21" x14ac:dyDescent="0.2">
      <c r="M696" s="114"/>
      <c r="N696" s="114"/>
      <c r="O696" s="114"/>
      <c r="P696" s="112"/>
      <c r="R696" s="115"/>
      <c r="S696" s="115"/>
      <c r="T696" s="115"/>
      <c r="U696" s="115"/>
    </row>
    <row r="697" spans="13:21" x14ac:dyDescent="0.2">
      <c r="M697" s="114"/>
      <c r="N697" s="114"/>
      <c r="O697" s="114"/>
      <c r="P697" s="112"/>
      <c r="R697" s="115"/>
      <c r="S697" s="115"/>
      <c r="T697" s="115"/>
      <c r="U697" s="115"/>
    </row>
    <row r="698" spans="13:21" x14ac:dyDescent="0.2">
      <c r="M698" s="114"/>
      <c r="N698" s="114"/>
      <c r="O698" s="114"/>
      <c r="P698" s="112"/>
      <c r="R698" s="115"/>
      <c r="S698" s="115"/>
      <c r="T698" s="115"/>
      <c r="U698" s="115"/>
    </row>
    <row r="699" spans="13:21" x14ac:dyDescent="0.2">
      <c r="M699" s="114"/>
      <c r="N699" s="114"/>
      <c r="O699" s="114"/>
      <c r="P699" s="112"/>
      <c r="R699" s="115"/>
      <c r="S699" s="115"/>
      <c r="T699" s="115"/>
      <c r="U699" s="115"/>
    </row>
    <row r="700" spans="13:21" x14ac:dyDescent="0.2">
      <c r="M700" s="114"/>
      <c r="N700" s="114"/>
      <c r="O700" s="114"/>
      <c r="P700" s="112"/>
      <c r="R700" s="115"/>
      <c r="S700" s="115"/>
      <c r="T700" s="115"/>
      <c r="U700" s="115"/>
    </row>
    <row r="701" spans="13:21" x14ac:dyDescent="0.2">
      <c r="M701" s="114"/>
      <c r="N701" s="114"/>
      <c r="O701" s="114"/>
      <c r="P701" s="112"/>
      <c r="R701" s="115"/>
      <c r="S701" s="115"/>
      <c r="T701" s="115"/>
      <c r="U701" s="115"/>
    </row>
    <row r="702" spans="13:21" x14ac:dyDescent="0.2">
      <c r="M702" s="114"/>
      <c r="N702" s="114"/>
      <c r="O702" s="114"/>
      <c r="P702" s="112"/>
      <c r="R702" s="115"/>
      <c r="S702" s="115"/>
      <c r="T702" s="115"/>
      <c r="U702" s="115"/>
    </row>
    <row r="703" spans="13:21" x14ac:dyDescent="0.2">
      <c r="M703" s="114"/>
      <c r="N703" s="114"/>
      <c r="O703" s="114"/>
      <c r="P703" s="112"/>
      <c r="R703" s="115"/>
      <c r="S703" s="115"/>
      <c r="T703" s="115"/>
      <c r="U703" s="115"/>
    </row>
    <row r="704" spans="13:21" x14ac:dyDescent="0.2">
      <c r="M704" s="114"/>
      <c r="N704" s="114"/>
      <c r="O704" s="114"/>
      <c r="P704" s="112"/>
      <c r="R704" s="115"/>
      <c r="S704" s="115"/>
      <c r="T704" s="115"/>
      <c r="U704" s="115"/>
    </row>
    <row r="705" spans="13:21" x14ac:dyDescent="0.2">
      <c r="M705" s="114"/>
      <c r="N705" s="114"/>
      <c r="O705" s="114"/>
      <c r="P705" s="112"/>
      <c r="R705" s="115"/>
      <c r="S705" s="115"/>
      <c r="T705" s="115"/>
      <c r="U705" s="115"/>
    </row>
    <row r="706" spans="13:21" x14ac:dyDescent="0.2">
      <c r="M706" s="114"/>
      <c r="N706" s="114"/>
      <c r="O706" s="114"/>
      <c r="P706" s="112"/>
      <c r="R706" s="115"/>
      <c r="S706" s="115"/>
      <c r="T706" s="115"/>
      <c r="U706" s="115"/>
    </row>
    <row r="707" spans="13:21" x14ac:dyDescent="0.2">
      <c r="M707" s="114"/>
      <c r="N707" s="114"/>
      <c r="O707" s="114"/>
      <c r="P707" s="112"/>
      <c r="R707" s="115"/>
      <c r="S707" s="115"/>
      <c r="T707" s="115"/>
      <c r="U707" s="115"/>
    </row>
    <row r="708" spans="13:21" x14ac:dyDescent="0.2">
      <c r="M708" s="114"/>
      <c r="N708" s="114"/>
      <c r="O708" s="114"/>
      <c r="P708" s="112"/>
      <c r="R708" s="115"/>
      <c r="S708" s="115"/>
      <c r="T708" s="115"/>
      <c r="U708" s="115"/>
    </row>
    <row r="709" spans="13:21" x14ac:dyDescent="0.2">
      <c r="M709" s="114"/>
      <c r="N709" s="114"/>
      <c r="O709" s="114"/>
      <c r="P709" s="112"/>
      <c r="R709" s="115"/>
      <c r="S709" s="115"/>
      <c r="T709" s="115"/>
      <c r="U709" s="115"/>
    </row>
    <row r="710" spans="13:21" x14ac:dyDescent="0.2">
      <c r="M710" s="114"/>
      <c r="N710" s="114"/>
      <c r="O710" s="114"/>
      <c r="P710" s="112"/>
      <c r="R710" s="115"/>
      <c r="S710" s="115"/>
      <c r="T710" s="115"/>
      <c r="U710" s="115"/>
    </row>
    <row r="711" spans="13:21" x14ac:dyDescent="0.2">
      <c r="M711" s="114"/>
      <c r="N711" s="114"/>
      <c r="O711" s="114"/>
      <c r="P711" s="112"/>
      <c r="R711" s="115"/>
      <c r="S711" s="115"/>
      <c r="T711" s="115"/>
      <c r="U711" s="115"/>
    </row>
    <row r="712" spans="13:21" x14ac:dyDescent="0.2">
      <c r="M712" s="114"/>
      <c r="N712" s="114"/>
      <c r="O712" s="114"/>
      <c r="P712" s="112"/>
      <c r="R712" s="115"/>
      <c r="S712" s="115"/>
      <c r="T712" s="115"/>
      <c r="U712" s="115"/>
    </row>
    <row r="713" spans="13:21" x14ac:dyDescent="0.2">
      <c r="M713" s="114"/>
      <c r="N713" s="114"/>
      <c r="O713" s="114"/>
      <c r="P713" s="112"/>
      <c r="R713" s="115"/>
      <c r="S713" s="115"/>
      <c r="T713" s="115"/>
      <c r="U713" s="115"/>
    </row>
    <row r="714" spans="13:21" x14ac:dyDescent="0.2">
      <c r="M714" s="114"/>
      <c r="N714" s="114"/>
      <c r="O714" s="114"/>
      <c r="P714" s="112"/>
      <c r="R714" s="115"/>
      <c r="S714" s="115"/>
      <c r="T714" s="115"/>
      <c r="U714" s="115"/>
    </row>
    <row r="715" spans="13:21" x14ac:dyDescent="0.2">
      <c r="M715" s="114"/>
      <c r="N715" s="114"/>
      <c r="O715" s="114"/>
      <c r="P715" s="112"/>
      <c r="R715" s="115"/>
      <c r="S715" s="115"/>
      <c r="T715" s="115"/>
      <c r="U715" s="115"/>
    </row>
    <row r="716" spans="13:21" x14ac:dyDescent="0.2">
      <c r="M716" s="114"/>
      <c r="N716" s="114"/>
      <c r="O716" s="114"/>
      <c r="P716" s="112"/>
      <c r="R716" s="115"/>
      <c r="S716" s="115"/>
      <c r="T716" s="115"/>
      <c r="U716" s="115"/>
    </row>
    <row r="717" spans="13:21" x14ac:dyDescent="0.2">
      <c r="M717" s="114"/>
      <c r="N717" s="114"/>
      <c r="O717" s="114"/>
      <c r="P717" s="112"/>
      <c r="R717" s="115"/>
      <c r="S717" s="115"/>
      <c r="T717" s="115"/>
      <c r="U717" s="115"/>
    </row>
    <row r="718" spans="13:21" x14ac:dyDescent="0.2">
      <c r="M718" s="114"/>
      <c r="N718" s="114"/>
      <c r="O718" s="114"/>
      <c r="P718" s="112"/>
      <c r="R718" s="115"/>
      <c r="S718" s="115"/>
      <c r="T718" s="115"/>
      <c r="U718" s="115"/>
    </row>
    <row r="719" spans="13:21" x14ac:dyDescent="0.2">
      <c r="M719" s="114"/>
      <c r="N719" s="114"/>
      <c r="O719" s="114"/>
      <c r="P719" s="112"/>
      <c r="R719" s="115"/>
      <c r="S719" s="115"/>
      <c r="T719" s="115"/>
      <c r="U719" s="115"/>
    </row>
    <row r="720" spans="13:21" x14ac:dyDescent="0.2">
      <c r="M720" s="114"/>
      <c r="N720" s="114"/>
      <c r="O720" s="114"/>
      <c r="P720" s="112"/>
      <c r="R720" s="115"/>
      <c r="S720" s="115"/>
      <c r="T720" s="115"/>
      <c r="U720" s="115"/>
    </row>
    <row r="721" spans="13:21" x14ac:dyDescent="0.2">
      <c r="M721" s="114"/>
      <c r="N721" s="114"/>
      <c r="O721" s="114"/>
      <c r="P721" s="112"/>
      <c r="R721" s="115"/>
      <c r="S721" s="115"/>
      <c r="T721" s="115"/>
      <c r="U721" s="115"/>
    </row>
    <row r="722" spans="13:21" x14ac:dyDescent="0.2">
      <c r="M722" s="114"/>
      <c r="N722" s="114"/>
      <c r="O722" s="114"/>
      <c r="P722" s="112"/>
      <c r="R722" s="115"/>
      <c r="S722" s="115"/>
      <c r="T722" s="115"/>
      <c r="U722" s="115"/>
    </row>
    <row r="723" spans="13:21" x14ac:dyDescent="0.2">
      <c r="M723" s="114"/>
      <c r="N723" s="114"/>
      <c r="O723" s="114"/>
      <c r="P723" s="112"/>
      <c r="R723" s="115"/>
      <c r="S723" s="115"/>
      <c r="T723" s="115"/>
      <c r="U723" s="115"/>
    </row>
    <row r="724" spans="13:21" x14ac:dyDescent="0.2">
      <c r="M724" s="114"/>
      <c r="N724" s="114"/>
      <c r="O724" s="114"/>
      <c r="P724" s="112"/>
      <c r="R724" s="115"/>
      <c r="S724" s="115"/>
      <c r="T724" s="115"/>
      <c r="U724" s="115"/>
    </row>
    <row r="725" spans="13:21" x14ac:dyDescent="0.2">
      <c r="M725" s="114"/>
      <c r="N725" s="114"/>
      <c r="O725" s="114"/>
      <c r="P725" s="112"/>
      <c r="R725" s="115"/>
      <c r="S725" s="115"/>
      <c r="T725" s="115"/>
      <c r="U725" s="115"/>
    </row>
    <row r="726" spans="13:21" x14ac:dyDescent="0.2">
      <c r="M726" s="114"/>
      <c r="N726" s="114"/>
      <c r="O726" s="114"/>
      <c r="P726" s="112"/>
      <c r="R726" s="115"/>
      <c r="S726" s="115"/>
      <c r="T726" s="115"/>
      <c r="U726" s="115"/>
    </row>
    <row r="727" spans="13:21" x14ac:dyDescent="0.2">
      <c r="M727" s="114"/>
      <c r="N727" s="114"/>
      <c r="O727" s="114"/>
      <c r="P727" s="112"/>
      <c r="R727" s="115"/>
      <c r="S727" s="115"/>
      <c r="T727" s="115"/>
      <c r="U727" s="115"/>
    </row>
    <row r="728" spans="13:21" x14ac:dyDescent="0.2">
      <c r="M728" s="114"/>
      <c r="N728" s="114"/>
      <c r="O728" s="114"/>
      <c r="P728" s="112"/>
      <c r="R728" s="115"/>
      <c r="S728" s="115"/>
      <c r="T728" s="115"/>
      <c r="U728" s="115"/>
    </row>
    <row r="729" spans="13:21" x14ac:dyDescent="0.2">
      <c r="M729" s="114"/>
      <c r="N729" s="114"/>
      <c r="O729" s="114"/>
      <c r="P729" s="112"/>
      <c r="R729" s="115"/>
      <c r="S729" s="115"/>
      <c r="T729" s="115"/>
      <c r="U729" s="115"/>
    </row>
    <row r="730" spans="13:21" x14ac:dyDescent="0.2">
      <c r="M730" s="114"/>
      <c r="N730" s="114"/>
      <c r="O730" s="114"/>
      <c r="P730" s="112"/>
      <c r="R730" s="115"/>
      <c r="S730" s="115"/>
      <c r="T730" s="115"/>
      <c r="U730" s="115"/>
    </row>
    <row r="731" spans="13:21" x14ac:dyDescent="0.2">
      <c r="M731" s="114"/>
      <c r="N731" s="114"/>
      <c r="O731" s="114"/>
      <c r="P731" s="112"/>
      <c r="R731" s="115"/>
      <c r="S731" s="115"/>
      <c r="T731" s="115"/>
      <c r="U731" s="115"/>
    </row>
    <row r="732" spans="13:21" x14ac:dyDescent="0.2">
      <c r="M732" s="114"/>
      <c r="N732" s="114"/>
      <c r="O732" s="114"/>
      <c r="P732" s="112"/>
      <c r="R732" s="115"/>
      <c r="S732" s="115"/>
      <c r="T732" s="115"/>
      <c r="U732" s="115"/>
    </row>
    <row r="733" spans="13:21" x14ac:dyDescent="0.2">
      <c r="M733" s="114"/>
      <c r="N733" s="114"/>
      <c r="O733" s="114"/>
      <c r="P733" s="112"/>
      <c r="R733" s="115"/>
      <c r="S733" s="115"/>
      <c r="T733" s="115"/>
      <c r="U733" s="115"/>
    </row>
    <row r="734" spans="13:21" x14ac:dyDescent="0.2">
      <c r="M734" s="114"/>
      <c r="N734" s="114"/>
      <c r="O734" s="114"/>
      <c r="P734" s="112"/>
      <c r="R734" s="115"/>
      <c r="S734" s="115"/>
      <c r="T734" s="115"/>
      <c r="U734" s="115"/>
    </row>
    <row r="735" spans="13:21" x14ac:dyDescent="0.2">
      <c r="M735" s="114"/>
      <c r="N735" s="114"/>
      <c r="O735" s="114"/>
      <c r="P735" s="112"/>
      <c r="R735" s="115"/>
      <c r="S735" s="115"/>
      <c r="T735" s="115"/>
      <c r="U735" s="115"/>
    </row>
    <row r="736" spans="13:21" x14ac:dyDescent="0.2">
      <c r="M736" s="114"/>
      <c r="N736" s="114"/>
      <c r="O736" s="114"/>
      <c r="P736" s="112"/>
      <c r="R736" s="115"/>
      <c r="S736" s="115"/>
      <c r="T736" s="115"/>
      <c r="U736" s="115"/>
    </row>
    <row r="737" spans="13:21" x14ac:dyDescent="0.2">
      <c r="M737" s="114"/>
      <c r="N737" s="114"/>
      <c r="O737" s="114"/>
      <c r="P737" s="112"/>
      <c r="R737" s="115"/>
      <c r="S737" s="115"/>
      <c r="T737" s="115"/>
      <c r="U737" s="115"/>
    </row>
    <row r="738" spans="13:21" x14ac:dyDescent="0.2">
      <c r="M738" s="114"/>
      <c r="N738" s="114"/>
      <c r="O738" s="114"/>
      <c r="P738" s="112"/>
      <c r="R738" s="115"/>
      <c r="S738" s="115"/>
      <c r="T738" s="115"/>
      <c r="U738" s="115"/>
    </row>
    <row r="739" spans="13:21" x14ac:dyDescent="0.2">
      <c r="M739" s="114"/>
      <c r="N739" s="114"/>
      <c r="O739" s="114"/>
      <c r="P739" s="112"/>
      <c r="R739" s="115"/>
      <c r="S739" s="115"/>
      <c r="T739" s="115"/>
      <c r="U739" s="115"/>
    </row>
    <row r="740" spans="13:21" x14ac:dyDescent="0.2">
      <c r="M740" s="114"/>
      <c r="N740" s="114"/>
      <c r="O740" s="114"/>
      <c r="P740" s="112"/>
      <c r="R740" s="115"/>
      <c r="S740" s="115"/>
      <c r="T740" s="115"/>
      <c r="U740" s="115"/>
    </row>
    <row r="741" spans="13:21" x14ac:dyDescent="0.2">
      <c r="M741" s="114"/>
      <c r="N741" s="114"/>
      <c r="O741" s="114"/>
      <c r="P741" s="112"/>
      <c r="R741" s="115"/>
      <c r="S741" s="115"/>
      <c r="T741" s="115"/>
      <c r="U741" s="115"/>
    </row>
    <row r="742" spans="13:21" x14ac:dyDescent="0.2">
      <c r="M742" s="114"/>
      <c r="N742" s="114"/>
      <c r="O742" s="114"/>
      <c r="P742" s="112"/>
      <c r="R742" s="115"/>
      <c r="S742" s="115"/>
      <c r="T742" s="115"/>
      <c r="U742" s="115"/>
    </row>
    <row r="743" spans="13:21" x14ac:dyDescent="0.2">
      <c r="M743" s="114"/>
      <c r="N743" s="114"/>
      <c r="O743" s="114"/>
      <c r="P743" s="112"/>
      <c r="R743" s="115"/>
      <c r="S743" s="115"/>
      <c r="T743" s="115"/>
      <c r="U743" s="115"/>
    </row>
    <row r="744" spans="13:21" x14ac:dyDescent="0.2">
      <c r="M744" s="114"/>
      <c r="N744" s="114"/>
      <c r="O744" s="114"/>
      <c r="P744" s="112"/>
      <c r="R744" s="115"/>
      <c r="S744" s="115"/>
      <c r="T744" s="115"/>
      <c r="U744" s="115"/>
    </row>
    <row r="745" spans="13:21" x14ac:dyDescent="0.2">
      <c r="M745" s="114"/>
      <c r="N745" s="114"/>
      <c r="O745" s="114"/>
      <c r="P745" s="112"/>
      <c r="R745" s="115"/>
      <c r="S745" s="115"/>
      <c r="T745" s="115"/>
      <c r="U745" s="115"/>
    </row>
    <row r="746" spans="13:21" x14ac:dyDescent="0.2">
      <c r="M746" s="114"/>
      <c r="N746" s="114"/>
      <c r="O746" s="114"/>
      <c r="P746" s="112"/>
      <c r="R746" s="115"/>
      <c r="S746" s="115"/>
      <c r="T746" s="115"/>
      <c r="U746" s="115"/>
    </row>
    <row r="747" spans="13:21" x14ac:dyDescent="0.2">
      <c r="M747" s="114"/>
      <c r="N747" s="114"/>
      <c r="O747" s="114"/>
      <c r="P747" s="112"/>
      <c r="R747" s="115"/>
      <c r="S747" s="115"/>
      <c r="T747" s="115"/>
      <c r="U747" s="115"/>
    </row>
    <row r="748" spans="13:21" x14ac:dyDescent="0.2">
      <c r="M748" s="114"/>
      <c r="N748" s="114"/>
      <c r="O748" s="114"/>
      <c r="P748" s="112"/>
      <c r="R748" s="115"/>
      <c r="S748" s="115"/>
      <c r="T748" s="115"/>
      <c r="U748" s="115"/>
    </row>
    <row r="749" spans="13:21" x14ac:dyDescent="0.2">
      <c r="M749" s="114"/>
      <c r="N749" s="114"/>
      <c r="O749" s="114"/>
      <c r="P749" s="112"/>
      <c r="R749" s="115"/>
      <c r="S749" s="115"/>
      <c r="T749" s="115"/>
      <c r="U749" s="115"/>
    </row>
    <row r="750" spans="13:21" x14ac:dyDescent="0.2">
      <c r="M750" s="114"/>
      <c r="N750" s="114"/>
      <c r="O750" s="114"/>
      <c r="P750" s="112"/>
      <c r="R750" s="115"/>
      <c r="S750" s="115"/>
      <c r="T750" s="115"/>
      <c r="U750" s="115"/>
    </row>
    <row r="751" spans="13:21" x14ac:dyDescent="0.2">
      <c r="M751" s="114"/>
      <c r="N751" s="114"/>
      <c r="O751" s="114"/>
      <c r="P751" s="112"/>
      <c r="R751" s="115"/>
      <c r="S751" s="115"/>
      <c r="T751" s="115"/>
      <c r="U751" s="115"/>
    </row>
    <row r="752" spans="13:21" x14ac:dyDescent="0.2">
      <c r="M752" s="114"/>
      <c r="N752" s="114"/>
      <c r="O752" s="114"/>
      <c r="P752" s="112"/>
      <c r="R752" s="115"/>
      <c r="S752" s="115"/>
      <c r="T752" s="115"/>
      <c r="U752" s="115"/>
    </row>
    <row r="753" spans="13:21" x14ac:dyDescent="0.2">
      <c r="M753" s="114"/>
      <c r="N753" s="114"/>
      <c r="O753" s="114"/>
      <c r="P753" s="112"/>
      <c r="R753" s="115"/>
      <c r="S753" s="115"/>
      <c r="T753" s="115"/>
      <c r="U753" s="115"/>
    </row>
    <row r="754" spans="13:21" x14ac:dyDescent="0.2">
      <c r="M754" s="114"/>
      <c r="N754" s="114"/>
      <c r="O754" s="114"/>
      <c r="P754" s="112"/>
      <c r="R754" s="115"/>
      <c r="S754" s="115"/>
      <c r="T754" s="115"/>
      <c r="U754" s="115"/>
    </row>
    <row r="755" spans="13:21" x14ac:dyDescent="0.2">
      <c r="M755" s="114"/>
      <c r="N755" s="114"/>
      <c r="O755" s="114"/>
      <c r="P755" s="112"/>
      <c r="R755" s="115"/>
      <c r="S755" s="115"/>
      <c r="T755" s="115"/>
      <c r="U755" s="115"/>
    </row>
    <row r="756" spans="13:21" x14ac:dyDescent="0.2">
      <c r="M756" s="114"/>
      <c r="N756" s="114"/>
      <c r="O756" s="114"/>
      <c r="P756" s="112"/>
      <c r="R756" s="115"/>
      <c r="S756" s="115"/>
      <c r="T756" s="115"/>
      <c r="U756" s="115"/>
    </row>
    <row r="757" spans="13:21" x14ac:dyDescent="0.2">
      <c r="M757" s="114"/>
      <c r="N757" s="114"/>
      <c r="O757" s="114"/>
      <c r="P757" s="112"/>
      <c r="R757" s="115"/>
      <c r="S757" s="115"/>
      <c r="T757" s="115"/>
      <c r="U757" s="115"/>
    </row>
    <row r="758" spans="13:21" x14ac:dyDescent="0.2">
      <c r="M758" s="114"/>
      <c r="N758" s="114"/>
      <c r="O758" s="114"/>
      <c r="P758" s="112"/>
      <c r="R758" s="115"/>
      <c r="S758" s="115"/>
      <c r="T758" s="115"/>
      <c r="U758" s="115"/>
    </row>
    <row r="759" spans="13:21" x14ac:dyDescent="0.2">
      <c r="M759" s="114"/>
      <c r="N759" s="114"/>
      <c r="O759" s="114"/>
      <c r="P759" s="112"/>
      <c r="R759" s="115"/>
      <c r="S759" s="115"/>
      <c r="T759" s="115"/>
      <c r="U759" s="115"/>
    </row>
    <row r="760" spans="13:21" x14ac:dyDescent="0.2">
      <c r="M760" s="114"/>
      <c r="N760" s="114"/>
      <c r="O760" s="114"/>
      <c r="P760" s="112"/>
      <c r="R760" s="115"/>
      <c r="S760" s="115"/>
      <c r="T760" s="115"/>
      <c r="U760" s="115"/>
    </row>
    <row r="761" spans="13:21" x14ac:dyDescent="0.2">
      <c r="M761" s="114"/>
      <c r="N761" s="114"/>
      <c r="O761" s="114"/>
      <c r="P761" s="112"/>
      <c r="R761" s="115"/>
      <c r="S761" s="115"/>
      <c r="T761" s="115"/>
      <c r="U761" s="115"/>
    </row>
    <row r="762" spans="13:21" x14ac:dyDescent="0.2">
      <c r="M762" s="114"/>
      <c r="N762" s="114"/>
      <c r="O762" s="114"/>
      <c r="P762" s="112"/>
      <c r="R762" s="115"/>
      <c r="S762" s="115"/>
      <c r="T762" s="115"/>
      <c r="U762" s="115"/>
    </row>
    <row r="763" spans="13:21" x14ac:dyDescent="0.2">
      <c r="M763" s="114"/>
      <c r="N763" s="114"/>
      <c r="O763" s="114"/>
      <c r="P763" s="112"/>
      <c r="R763" s="115"/>
      <c r="S763" s="115"/>
      <c r="T763" s="115"/>
      <c r="U763" s="115"/>
    </row>
    <row r="764" spans="13:21" x14ac:dyDescent="0.2">
      <c r="M764" s="114"/>
      <c r="N764" s="114"/>
      <c r="O764" s="114"/>
      <c r="P764" s="112"/>
      <c r="R764" s="115"/>
      <c r="S764" s="115"/>
      <c r="T764" s="115"/>
      <c r="U764" s="115"/>
    </row>
    <row r="765" spans="13:21" x14ac:dyDescent="0.2">
      <c r="M765" s="114"/>
      <c r="N765" s="114"/>
      <c r="O765" s="114"/>
      <c r="P765" s="112"/>
      <c r="R765" s="115"/>
      <c r="S765" s="115"/>
      <c r="T765" s="115"/>
      <c r="U765" s="115"/>
    </row>
    <row r="766" spans="13:21" x14ac:dyDescent="0.2">
      <c r="M766" s="114"/>
      <c r="N766" s="114"/>
      <c r="O766" s="114"/>
      <c r="P766" s="112"/>
      <c r="R766" s="115"/>
      <c r="S766" s="115"/>
      <c r="T766" s="115"/>
      <c r="U766" s="115"/>
    </row>
    <row r="767" spans="13:21" x14ac:dyDescent="0.2">
      <c r="M767" s="114"/>
      <c r="N767" s="114"/>
      <c r="O767" s="114"/>
      <c r="P767" s="112"/>
      <c r="R767" s="115"/>
      <c r="S767" s="115"/>
      <c r="T767" s="115"/>
      <c r="U767" s="115"/>
    </row>
    <row r="768" spans="13:21" x14ac:dyDescent="0.2">
      <c r="M768" s="114"/>
      <c r="N768" s="114"/>
      <c r="O768" s="114"/>
      <c r="P768" s="112"/>
      <c r="R768" s="115"/>
      <c r="S768" s="115"/>
      <c r="T768" s="115"/>
      <c r="U768" s="115"/>
    </row>
    <row r="769" spans="13:21" x14ac:dyDescent="0.2">
      <c r="M769" s="114"/>
      <c r="N769" s="114"/>
      <c r="O769" s="114"/>
      <c r="P769" s="112"/>
      <c r="R769" s="115"/>
      <c r="S769" s="115"/>
      <c r="T769" s="115"/>
      <c r="U769" s="115"/>
    </row>
    <row r="770" spans="13:21" x14ac:dyDescent="0.2">
      <c r="M770" s="114"/>
      <c r="N770" s="114"/>
      <c r="O770" s="114"/>
      <c r="P770" s="112"/>
      <c r="R770" s="115"/>
      <c r="S770" s="115"/>
      <c r="T770" s="115"/>
      <c r="U770" s="115"/>
    </row>
    <row r="771" spans="13:21" x14ac:dyDescent="0.2">
      <c r="M771" s="114"/>
      <c r="N771" s="114"/>
      <c r="O771" s="114"/>
      <c r="P771" s="112"/>
      <c r="R771" s="115"/>
      <c r="S771" s="115"/>
      <c r="T771" s="115"/>
      <c r="U771" s="115"/>
    </row>
    <row r="772" spans="13:21" x14ac:dyDescent="0.2">
      <c r="M772" s="114"/>
      <c r="N772" s="114"/>
      <c r="O772" s="114"/>
      <c r="P772" s="112"/>
      <c r="R772" s="115"/>
      <c r="S772" s="115"/>
      <c r="T772" s="115"/>
      <c r="U772" s="115"/>
    </row>
    <row r="773" spans="13:21" x14ac:dyDescent="0.2">
      <c r="M773" s="114"/>
      <c r="N773" s="114"/>
      <c r="O773" s="114"/>
      <c r="P773" s="112"/>
      <c r="R773" s="115"/>
      <c r="S773" s="115"/>
      <c r="T773" s="115"/>
      <c r="U773" s="115"/>
    </row>
    <row r="774" spans="13:21" x14ac:dyDescent="0.2">
      <c r="M774" s="114"/>
      <c r="N774" s="114"/>
      <c r="O774" s="114"/>
      <c r="P774" s="112"/>
      <c r="R774" s="115"/>
      <c r="S774" s="115"/>
      <c r="T774" s="115"/>
      <c r="U774" s="115"/>
    </row>
    <row r="775" spans="13:21" x14ac:dyDescent="0.2">
      <c r="M775" s="114"/>
      <c r="N775" s="114"/>
      <c r="O775" s="114"/>
      <c r="P775" s="112"/>
      <c r="R775" s="115"/>
      <c r="S775" s="115"/>
      <c r="T775" s="115"/>
      <c r="U775" s="115"/>
    </row>
    <row r="776" spans="13:21" x14ac:dyDescent="0.2">
      <c r="M776" s="114"/>
      <c r="N776" s="114"/>
      <c r="O776" s="114"/>
      <c r="P776" s="112"/>
      <c r="R776" s="115"/>
      <c r="S776" s="115"/>
      <c r="T776" s="115"/>
      <c r="U776" s="115"/>
    </row>
    <row r="777" spans="13:21" x14ac:dyDescent="0.2">
      <c r="M777" s="114"/>
      <c r="N777" s="114"/>
      <c r="O777" s="114"/>
      <c r="P777" s="112"/>
      <c r="R777" s="115"/>
      <c r="S777" s="115"/>
      <c r="T777" s="115"/>
      <c r="U777" s="115"/>
    </row>
    <row r="778" spans="13:21" x14ac:dyDescent="0.2">
      <c r="M778" s="114"/>
      <c r="N778" s="114"/>
      <c r="O778" s="114"/>
      <c r="P778" s="112"/>
      <c r="R778" s="115"/>
      <c r="S778" s="115"/>
      <c r="T778" s="115"/>
      <c r="U778" s="115"/>
    </row>
    <row r="779" spans="13:21" x14ac:dyDescent="0.2">
      <c r="M779" s="114"/>
      <c r="N779" s="114"/>
      <c r="O779" s="114"/>
      <c r="P779" s="112"/>
      <c r="R779" s="115"/>
      <c r="S779" s="115"/>
      <c r="T779" s="115"/>
      <c r="U779" s="115"/>
    </row>
    <row r="780" spans="13:21" x14ac:dyDescent="0.2">
      <c r="M780" s="114"/>
      <c r="N780" s="114"/>
      <c r="O780" s="114"/>
      <c r="P780" s="112"/>
      <c r="R780" s="115"/>
      <c r="S780" s="115"/>
      <c r="T780" s="115"/>
      <c r="U780" s="115"/>
    </row>
    <row r="781" spans="13:21" x14ac:dyDescent="0.2">
      <c r="M781" s="114"/>
      <c r="N781" s="114"/>
      <c r="O781" s="114"/>
      <c r="P781" s="112"/>
      <c r="R781" s="115"/>
      <c r="S781" s="115"/>
      <c r="T781" s="115"/>
      <c r="U781" s="115"/>
    </row>
    <row r="782" spans="13:21" x14ac:dyDescent="0.2">
      <c r="M782" s="114"/>
      <c r="N782" s="114"/>
      <c r="O782" s="114"/>
      <c r="P782" s="112"/>
      <c r="R782" s="115"/>
      <c r="S782" s="115"/>
      <c r="T782" s="115"/>
      <c r="U782" s="115"/>
    </row>
    <row r="783" spans="13:21" x14ac:dyDescent="0.2">
      <c r="M783" s="114"/>
      <c r="N783" s="114"/>
      <c r="O783" s="114"/>
      <c r="P783" s="112"/>
      <c r="R783" s="115"/>
      <c r="S783" s="115"/>
      <c r="T783" s="115"/>
      <c r="U783" s="115"/>
    </row>
    <row r="784" spans="13:21" x14ac:dyDescent="0.2">
      <c r="M784" s="114"/>
      <c r="N784" s="114"/>
      <c r="O784" s="114"/>
      <c r="P784" s="112"/>
      <c r="R784" s="115"/>
      <c r="S784" s="115"/>
      <c r="T784" s="115"/>
      <c r="U784" s="115"/>
    </row>
    <row r="785" spans="13:21" x14ac:dyDescent="0.2">
      <c r="M785" s="114"/>
      <c r="N785" s="114"/>
      <c r="O785" s="114"/>
      <c r="P785" s="112"/>
      <c r="R785" s="115"/>
      <c r="S785" s="115"/>
      <c r="T785" s="115"/>
      <c r="U785" s="115"/>
    </row>
    <row r="786" spans="13:21" x14ac:dyDescent="0.2">
      <c r="M786" s="114"/>
      <c r="N786" s="114"/>
      <c r="O786" s="114"/>
      <c r="P786" s="112"/>
      <c r="R786" s="115"/>
      <c r="S786" s="115"/>
      <c r="T786" s="115"/>
      <c r="U786" s="115"/>
    </row>
    <row r="787" spans="13:21" x14ac:dyDescent="0.2">
      <c r="M787" s="114"/>
      <c r="N787" s="114"/>
      <c r="O787" s="114"/>
      <c r="P787" s="112"/>
      <c r="R787" s="115"/>
      <c r="S787" s="115"/>
      <c r="T787" s="115"/>
      <c r="U787" s="115"/>
    </row>
    <row r="788" spans="13:21" x14ac:dyDescent="0.2">
      <c r="M788" s="114"/>
      <c r="N788" s="114"/>
      <c r="O788" s="114"/>
      <c r="P788" s="112"/>
      <c r="R788" s="115"/>
      <c r="S788" s="115"/>
      <c r="T788" s="115"/>
      <c r="U788" s="115"/>
    </row>
    <row r="789" spans="13:21" x14ac:dyDescent="0.2">
      <c r="M789" s="114"/>
      <c r="N789" s="114"/>
      <c r="O789" s="114"/>
      <c r="P789" s="112"/>
      <c r="R789" s="115"/>
      <c r="S789" s="115"/>
      <c r="T789" s="115"/>
      <c r="U789" s="115"/>
    </row>
    <row r="790" spans="13:21" x14ac:dyDescent="0.2">
      <c r="M790" s="114"/>
      <c r="N790" s="114"/>
      <c r="O790" s="114"/>
      <c r="P790" s="112"/>
      <c r="R790" s="115"/>
      <c r="S790" s="115"/>
      <c r="T790" s="115"/>
      <c r="U790" s="115"/>
    </row>
    <row r="791" spans="13:21" x14ac:dyDescent="0.2">
      <c r="M791" s="114"/>
      <c r="N791" s="114"/>
      <c r="O791" s="114"/>
      <c r="P791" s="112"/>
      <c r="R791" s="115"/>
      <c r="S791" s="115"/>
      <c r="T791" s="115"/>
      <c r="U791" s="115"/>
    </row>
    <row r="792" spans="13:21" x14ac:dyDescent="0.2">
      <c r="M792" s="114"/>
      <c r="N792" s="114"/>
      <c r="O792" s="114"/>
      <c r="P792" s="112"/>
      <c r="R792" s="115"/>
      <c r="S792" s="115"/>
      <c r="T792" s="115"/>
      <c r="U792" s="115"/>
    </row>
    <row r="793" spans="13:21" x14ac:dyDescent="0.2">
      <c r="M793" s="114"/>
      <c r="N793" s="114"/>
      <c r="O793" s="114"/>
      <c r="P793" s="112"/>
      <c r="R793" s="115"/>
      <c r="S793" s="115"/>
      <c r="T793" s="115"/>
      <c r="U793" s="115"/>
    </row>
    <row r="794" spans="13:21" x14ac:dyDescent="0.2">
      <c r="M794" s="114"/>
      <c r="N794" s="114"/>
      <c r="O794" s="114"/>
      <c r="P794" s="112"/>
      <c r="R794" s="115"/>
      <c r="S794" s="115"/>
      <c r="T794" s="115"/>
      <c r="U794" s="115"/>
    </row>
    <row r="795" spans="13:21" x14ac:dyDescent="0.2">
      <c r="M795" s="114"/>
      <c r="N795" s="114"/>
      <c r="O795" s="114"/>
      <c r="P795" s="112"/>
      <c r="R795" s="115"/>
      <c r="S795" s="115"/>
      <c r="T795" s="115"/>
      <c r="U795" s="115"/>
    </row>
    <row r="796" spans="13:21" x14ac:dyDescent="0.2">
      <c r="M796" s="114"/>
      <c r="N796" s="114"/>
      <c r="O796" s="114"/>
      <c r="P796" s="112"/>
      <c r="R796" s="115"/>
      <c r="S796" s="115"/>
      <c r="T796" s="115"/>
      <c r="U796" s="115"/>
    </row>
    <row r="797" spans="13:21" x14ac:dyDescent="0.2">
      <c r="M797" s="114"/>
      <c r="N797" s="114"/>
      <c r="O797" s="114"/>
      <c r="P797" s="112"/>
      <c r="R797" s="115"/>
      <c r="S797" s="115"/>
      <c r="T797" s="115"/>
      <c r="U797" s="115"/>
    </row>
    <row r="798" spans="13:21" x14ac:dyDescent="0.2">
      <c r="M798" s="114"/>
      <c r="N798" s="114"/>
      <c r="O798" s="114"/>
      <c r="P798" s="112"/>
      <c r="R798" s="115"/>
      <c r="S798" s="115"/>
      <c r="T798" s="115"/>
      <c r="U798" s="115"/>
    </row>
    <row r="799" spans="13:21" x14ac:dyDescent="0.2">
      <c r="M799" s="114"/>
      <c r="N799" s="114"/>
      <c r="O799" s="114"/>
      <c r="P799" s="112"/>
      <c r="R799" s="115"/>
      <c r="S799" s="115"/>
      <c r="T799" s="115"/>
      <c r="U799" s="115"/>
    </row>
    <row r="800" spans="13:21" x14ac:dyDescent="0.2">
      <c r="M800" s="114"/>
      <c r="N800" s="114"/>
      <c r="O800" s="114"/>
      <c r="P800" s="112"/>
      <c r="R800" s="115"/>
      <c r="S800" s="115"/>
      <c r="T800" s="115"/>
      <c r="U800" s="115"/>
    </row>
    <row r="801" spans="13:21" x14ac:dyDescent="0.2">
      <c r="M801" s="114"/>
      <c r="N801" s="114"/>
      <c r="O801" s="114"/>
      <c r="P801" s="112"/>
      <c r="R801" s="115"/>
      <c r="S801" s="115"/>
      <c r="T801" s="115"/>
      <c r="U801" s="115"/>
    </row>
    <row r="802" spans="13:21" x14ac:dyDescent="0.2">
      <c r="M802" s="114"/>
      <c r="N802" s="114"/>
      <c r="O802" s="114"/>
      <c r="P802" s="112"/>
      <c r="R802" s="115"/>
      <c r="S802" s="115"/>
      <c r="T802" s="115"/>
      <c r="U802" s="115"/>
    </row>
    <row r="803" spans="13:21" x14ac:dyDescent="0.2">
      <c r="M803" s="114"/>
      <c r="N803" s="114"/>
      <c r="O803" s="114"/>
      <c r="P803" s="112"/>
      <c r="R803" s="115"/>
      <c r="S803" s="115"/>
      <c r="T803" s="115"/>
      <c r="U803" s="115"/>
    </row>
    <row r="804" spans="13:21" x14ac:dyDescent="0.2">
      <c r="M804" s="114"/>
      <c r="N804" s="114"/>
      <c r="O804" s="114"/>
      <c r="P804" s="112"/>
      <c r="R804" s="115"/>
      <c r="S804" s="115"/>
      <c r="T804" s="115"/>
      <c r="U804" s="115"/>
    </row>
    <row r="805" spans="13:21" x14ac:dyDescent="0.2">
      <c r="M805" s="114"/>
      <c r="N805" s="114"/>
      <c r="O805" s="114"/>
      <c r="P805" s="112"/>
      <c r="R805" s="115"/>
      <c r="S805" s="115"/>
      <c r="T805" s="115"/>
      <c r="U805" s="115"/>
    </row>
    <row r="806" spans="13:21" x14ac:dyDescent="0.2">
      <c r="M806" s="114"/>
      <c r="N806" s="114"/>
      <c r="O806" s="114"/>
      <c r="P806" s="112"/>
      <c r="R806" s="115"/>
      <c r="S806" s="115"/>
      <c r="T806" s="115"/>
      <c r="U806" s="115"/>
    </row>
    <row r="807" spans="13:21" x14ac:dyDescent="0.2">
      <c r="M807" s="114"/>
      <c r="N807" s="114"/>
      <c r="O807" s="114"/>
      <c r="P807" s="112"/>
      <c r="R807" s="115"/>
      <c r="S807" s="115"/>
      <c r="T807" s="115"/>
      <c r="U807" s="115"/>
    </row>
    <row r="808" spans="13:21" x14ac:dyDescent="0.2">
      <c r="M808" s="114"/>
      <c r="N808" s="114"/>
      <c r="O808" s="114"/>
      <c r="P808" s="112"/>
      <c r="R808" s="115"/>
      <c r="S808" s="115"/>
      <c r="T808" s="115"/>
      <c r="U808" s="115"/>
    </row>
    <row r="809" spans="13:21" x14ac:dyDescent="0.2">
      <c r="M809" s="114"/>
      <c r="N809" s="114"/>
      <c r="O809" s="114"/>
      <c r="P809" s="112"/>
      <c r="R809" s="115"/>
      <c r="S809" s="115"/>
      <c r="T809" s="115"/>
      <c r="U809" s="115"/>
    </row>
    <row r="810" spans="13:21" x14ac:dyDescent="0.2">
      <c r="M810" s="114"/>
      <c r="N810" s="114"/>
      <c r="O810" s="114"/>
      <c r="P810" s="112"/>
      <c r="R810" s="115"/>
      <c r="S810" s="115"/>
      <c r="T810" s="115"/>
      <c r="U810" s="115"/>
    </row>
    <row r="811" spans="13:21" x14ac:dyDescent="0.2">
      <c r="M811" s="114"/>
      <c r="N811" s="114"/>
      <c r="O811" s="114"/>
      <c r="P811" s="112"/>
      <c r="R811" s="115"/>
      <c r="S811" s="115"/>
      <c r="T811" s="115"/>
      <c r="U811" s="115"/>
    </row>
    <row r="812" spans="13:21" x14ac:dyDescent="0.2">
      <c r="M812" s="114"/>
      <c r="N812" s="114"/>
      <c r="O812" s="114"/>
      <c r="P812" s="112"/>
      <c r="R812" s="115"/>
      <c r="S812" s="115"/>
      <c r="T812" s="115"/>
      <c r="U812" s="115"/>
    </row>
    <row r="813" spans="13:21" x14ac:dyDescent="0.2">
      <c r="M813" s="114"/>
      <c r="N813" s="114"/>
      <c r="O813" s="114"/>
      <c r="P813" s="112"/>
      <c r="R813" s="115"/>
      <c r="S813" s="115"/>
      <c r="T813" s="115"/>
      <c r="U813" s="115"/>
    </row>
    <row r="814" spans="13:21" x14ac:dyDescent="0.2">
      <c r="M814" s="114"/>
      <c r="N814" s="114"/>
      <c r="O814" s="114"/>
      <c r="P814" s="112"/>
      <c r="R814" s="115"/>
      <c r="S814" s="115"/>
      <c r="T814" s="115"/>
      <c r="U814" s="115"/>
    </row>
    <row r="815" spans="13:21" x14ac:dyDescent="0.2">
      <c r="M815" s="114"/>
      <c r="N815" s="114"/>
      <c r="O815" s="114"/>
      <c r="P815" s="112"/>
      <c r="R815" s="115"/>
      <c r="S815" s="115"/>
      <c r="T815" s="115"/>
      <c r="U815" s="115"/>
    </row>
    <row r="816" spans="13:21" x14ac:dyDescent="0.2">
      <c r="M816" s="114"/>
      <c r="N816" s="114"/>
      <c r="O816" s="114"/>
      <c r="P816" s="112"/>
      <c r="R816" s="115"/>
      <c r="S816" s="115"/>
      <c r="T816" s="115"/>
      <c r="U816" s="115"/>
    </row>
    <row r="817" spans="13:21" x14ac:dyDescent="0.2">
      <c r="M817" s="114"/>
      <c r="N817" s="114"/>
      <c r="O817" s="114"/>
      <c r="P817" s="112"/>
      <c r="R817" s="115"/>
      <c r="S817" s="115"/>
      <c r="T817" s="115"/>
      <c r="U817" s="115"/>
    </row>
    <row r="818" spans="13:21" x14ac:dyDescent="0.2">
      <c r="M818" s="114"/>
      <c r="N818" s="114"/>
      <c r="O818" s="114"/>
      <c r="P818" s="112"/>
      <c r="R818" s="115"/>
      <c r="S818" s="115"/>
      <c r="T818" s="115"/>
      <c r="U818" s="115"/>
    </row>
    <row r="819" spans="13:21" x14ac:dyDescent="0.2">
      <c r="M819" s="114"/>
      <c r="N819" s="114"/>
      <c r="O819" s="114"/>
      <c r="P819" s="112"/>
      <c r="R819" s="115"/>
      <c r="S819" s="115"/>
      <c r="T819" s="115"/>
      <c r="U819" s="115"/>
    </row>
    <row r="820" spans="13:21" x14ac:dyDescent="0.2">
      <c r="M820" s="114"/>
      <c r="N820" s="114"/>
      <c r="O820" s="114"/>
      <c r="P820" s="112"/>
      <c r="R820" s="115"/>
      <c r="S820" s="115"/>
      <c r="T820" s="115"/>
      <c r="U820" s="115"/>
    </row>
    <row r="821" spans="13:21" x14ac:dyDescent="0.2">
      <c r="M821" s="114"/>
      <c r="N821" s="114"/>
      <c r="O821" s="114"/>
      <c r="P821" s="112"/>
      <c r="R821" s="115"/>
      <c r="S821" s="115"/>
      <c r="T821" s="115"/>
      <c r="U821" s="115"/>
    </row>
    <row r="822" spans="13:21" x14ac:dyDescent="0.2">
      <c r="M822" s="114"/>
      <c r="N822" s="114"/>
      <c r="O822" s="114"/>
      <c r="P822" s="112"/>
      <c r="R822" s="115"/>
      <c r="S822" s="115"/>
      <c r="T822" s="115"/>
      <c r="U822" s="115"/>
    </row>
    <row r="823" spans="13:21" x14ac:dyDescent="0.2">
      <c r="M823" s="114"/>
      <c r="N823" s="114"/>
      <c r="O823" s="114"/>
      <c r="P823" s="112"/>
      <c r="R823" s="115"/>
      <c r="S823" s="115"/>
      <c r="T823" s="115"/>
      <c r="U823" s="115"/>
    </row>
    <row r="824" spans="13:21" x14ac:dyDescent="0.2">
      <c r="M824" s="114"/>
      <c r="N824" s="114"/>
      <c r="O824" s="114"/>
      <c r="P824" s="112"/>
      <c r="R824" s="115"/>
      <c r="S824" s="115"/>
      <c r="T824" s="115"/>
      <c r="U824" s="115"/>
    </row>
    <row r="825" spans="13:21" x14ac:dyDescent="0.2">
      <c r="M825" s="114"/>
      <c r="N825" s="114"/>
      <c r="O825" s="114"/>
      <c r="P825" s="112"/>
      <c r="R825" s="115"/>
      <c r="S825" s="115"/>
      <c r="T825" s="115"/>
      <c r="U825" s="115"/>
    </row>
    <row r="826" spans="13:21" x14ac:dyDescent="0.2">
      <c r="M826" s="114"/>
      <c r="N826" s="114"/>
      <c r="O826" s="114"/>
      <c r="P826" s="112"/>
      <c r="R826" s="115"/>
      <c r="S826" s="115"/>
      <c r="T826" s="115"/>
      <c r="U826" s="115"/>
    </row>
    <row r="827" spans="13:21" x14ac:dyDescent="0.2">
      <c r="M827" s="114"/>
      <c r="N827" s="114"/>
      <c r="O827" s="114"/>
      <c r="P827" s="112"/>
      <c r="R827" s="115"/>
      <c r="S827" s="115"/>
      <c r="T827" s="115"/>
      <c r="U827" s="115"/>
    </row>
    <row r="828" spans="13:21" x14ac:dyDescent="0.2">
      <c r="M828" s="114"/>
      <c r="N828" s="114"/>
      <c r="O828" s="114"/>
      <c r="P828" s="112"/>
      <c r="R828" s="115"/>
      <c r="S828" s="115"/>
      <c r="T828" s="115"/>
      <c r="U828" s="115"/>
    </row>
    <row r="829" spans="13:21" x14ac:dyDescent="0.2">
      <c r="M829" s="114"/>
      <c r="N829" s="114"/>
      <c r="O829" s="114"/>
      <c r="P829" s="112"/>
      <c r="R829" s="115"/>
      <c r="S829" s="115"/>
      <c r="T829" s="115"/>
      <c r="U829" s="115"/>
    </row>
    <row r="830" spans="13:21" x14ac:dyDescent="0.2">
      <c r="M830" s="114"/>
      <c r="N830" s="114"/>
      <c r="O830" s="114"/>
      <c r="P830" s="112"/>
      <c r="R830" s="115"/>
      <c r="S830" s="115"/>
      <c r="T830" s="115"/>
      <c r="U830" s="115"/>
    </row>
    <row r="831" spans="13:21" x14ac:dyDescent="0.2">
      <c r="M831" s="114"/>
      <c r="N831" s="114"/>
      <c r="O831" s="114"/>
      <c r="P831" s="112"/>
      <c r="R831" s="115"/>
      <c r="S831" s="115"/>
      <c r="T831" s="115"/>
      <c r="U831" s="115"/>
    </row>
    <row r="832" spans="13:21" x14ac:dyDescent="0.2">
      <c r="M832" s="114"/>
      <c r="N832" s="114"/>
      <c r="O832" s="114"/>
      <c r="P832" s="112"/>
      <c r="R832" s="115"/>
      <c r="S832" s="115"/>
      <c r="T832" s="115"/>
      <c r="U832" s="115"/>
    </row>
    <row r="833" spans="13:21" x14ac:dyDescent="0.2">
      <c r="M833" s="114"/>
      <c r="N833" s="114"/>
      <c r="O833" s="114"/>
      <c r="P833" s="112"/>
      <c r="R833" s="115"/>
      <c r="S833" s="115"/>
      <c r="T833" s="115"/>
      <c r="U833" s="115"/>
    </row>
    <row r="834" spans="13:21" x14ac:dyDescent="0.2">
      <c r="M834" s="114"/>
      <c r="N834" s="114"/>
      <c r="O834" s="114"/>
      <c r="P834" s="112"/>
      <c r="R834" s="115"/>
      <c r="S834" s="115"/>
      <c r="T834" s="115"/>
      <c r="U834" s="115"/>
    </row>
    <row r="835" spans="13:21" x14ac:dyDescent="0.2">
      <c r="M835" s="114"/>
      <c r="N835" s="114"/>
      <c r="O835" s="114"/>
      <c r="P835" s="112"/>
      <c r="R835" s="115"/>
      <c r="S835" s="115"/>
      <c r="T835" s="115"/>
      <c r="U835" s="115"/>
    </row>
    <row r="836" spans="13:21" x14ac:dyDescent="0.2">
      <c r="M836" s="114"/>
      <c r="N836" s="114"/>
      <c r="O836" s="114"/>
      <c r="P836" s="112"/>
      <c r="R836" s="115"/>
      <c r="S836" s="115"/>
      <c r="T836" s="115"/>
      <c r="U836" s="115"/>
    </row>
    <row r="837" spans="13:21" x14ac:dyDescent="0.2">
      <c r="M837" s="114"/>
      <c r="N837" s="114"/>
      <c r="O837" s="114"/>
      <c r="P837" s="112"/>
      <c r="R837" s="115"/>
      <c r="S837" s="115"/>
      <c r="T837" s="115"/>
      <c r="U837" s="115"/>
    </row>
    <row r="838" spans="13:21" x14ac:dyDescent="0.2">
      <c r="M838" s="114"/>
      <c r="N838" s="114"/>
      <c r="O838" s="114"/>
      <c r="P838" s="112"/>
      <c r="R838" s="115"/>
      <c r="S838" s="115"/>
      <c r="T838" s="115"/>
      <c r="U838" s="115"/>
    </row>
    <row r="839" spans="13:21" x14ac:dyDescent="0.2">
      <c r="M839" s="114"/>
      <c r="N839" s="114"/>
      <c r="O839" s="114"/>
      <c r="P839" s="112"/>
      <c r="R839" s="115"/>
      <c r="S839" s="115"/>
      <c r="T839" s="115"/>
      <c r="U839" s="115"/>
    </row>
    <row r="840" spans="13:21" x14ac:dyDescent="0.2">
      <c r="M840" s="114"/>
      <c r="N840" s="114"/>
      <c r="O840" s="114"/>
      <c r="P840" s="112"/>
      <c r="R840" s="115"/>
      <c r="S840" s="115"/>
      <c r="T840" s="115"/>
      <c r="U840" s="115"/>
    </row>
    <row r="841" spans="13:21" x14ac:dyDescent="0.2">
      <c r="M841" s="114"/>
      <c r="N841" s="114"/>
      <c r="O841" s="114"/>
      <c r="P841" s="112"/>
      <c r="R841" s="115"/>
      <c r="S841" s="115"/>
      <c r="T841" s="115"/>
      <c r="U841" s="115"/>
    </row>
    <row r="842" spans="13:21" x14ac:dyDescent="0.2">
      <c r="M842" s="114"/>
      <c r="N842" s="114"/>
      <c r="O842" s="114"/>
      <c r="P842" s="112"/>
      <c r="R842" s="115"/>
      <c r="S842" s="115"/>
      <c r="T842" s="115"/>
      <c r="U842" s="115"/>
    </row>
    <row r="843" spans="13:21" x14ac:dyDescent="0.2">
      <c r="M843" s="114"/>
      <c r="N843" s="114"/>
      <c r="O843" s="114"/>
      <c r="P843" s="112"/>
      <c r="R843" s="115"/>
      <c r="S843" s="115"/>
      <c r="T843" s="115"/>
      <c r="U843" s="115"/>
    </row>
    <row r="844" spans="13:21" x14ac:dyDescent="0.2">
      <c r="M844" s="114"/>
      <c r="N844" s="114"/>
      <c r="O844" s="114"/>
      <c r="P844" s="112"/>
      <c r="R844" s="115"/>
      <c r="S844" s="115"/>
      <c r="T844" s="115"/>
      <c r="U844" s="115"/>
    </row>
    <row r="845" spans="13:21" x14ac:dyDescent="0.2">
      <c r="M845" s="114"/>
      <c r="N845" s="114"/>
      <c r="O845" s="114"/>
      <c r="P845" s="112"/>
      <c r="R845" s="115"/>
      <c r="S845" s="115"/>
      <c r="T845" s="115"/>
      <c r="U845" s="115"/>
    </row>
    <row r="846" spans="13:21" x14ac:dyDescent="0.2">
      <c r="M846" s="114"/>
      <c r="N846" s="114"/>
      <c r="O846" s="114"/>
      <c r="P846" s="112"/>
      <c r="R846" s="115"/>
      <c r="S846" s="115"/>
      <c r="T846" s="115"/>
      <c r="U846" s="115"/>
    </row>
    <row r="847" spans="13:21" x14ac:dyDescent="0.2">
      <c r="M847" s="114"/>
      <c r="N847" s="114"/>
      <c r="O847" s="114"/>
      <c r="P847" s="112"/>
      <c r="R847" s="115"/>
      <c r="S847" s="115"/>
      <c r="T847" s="115"/>
      <c r="U847" s="115"/>
    </row>
    <row r="848" spans="13:21" x14ac:dyDescent="0.2">
      <c r="M848" s="114"/>
      <c r="N848" s="114"/>
      <c r="O848" s="114"/>
      <c r="P848" s="112"/>
      <c r="R848" s="115"/>
      <c r="S848" s="115"/>
      <c r="T848" s="115"/>
      <c r="U848" s="115"/>
    </row>
    <row r="849" spans="13:21" x14ac:dyDescent="0.2">
      <c r="M849" s="114"/>
      <c r="N849" s="114"/>
      <c r="O849" s="114"/>
      <c r="P849" s="112"/>
      <c r="R849" s="115"/>
      <c r="S849" s="115"/>
      <c r="T849" s="115"/>
      <c r="U849" s="115"/>
    </row>
    <row r="850" spans="13:21" x14ac:dyDescent="0.2">
      <c r="M850" s="114"/>
      <c r="N850" s="114"/>
      <c r="O850" s="114"/>
      <c r="P850" s="112"/>
      <c r="R850" s="115"/>
      <c r="S850" s="115"/>
      <c r="T850" s="115"/>
      <c r="U850" s="115"/>
    </row>
    <row r="851" spans="13:21" x14ac:dyDescent="0.2">
      <c r="M851" s="114"/>
      <c r="N851" s="114"/>
      <c r="O851" s="114"/>
      <c r="P851" s="112"/>
      <c r="R851" s="115"/>
      <c r="S851" s="115"/>
      <c r="T851" s="115"/>
      <c r="U851" s="115"/>
    </row>
    <row r="852" spans="13:21" x14ac:dyDescent="0.2">
      <c r="M852" s="114"/>
      <c r="N852" s="114"/>
      <c r="O852" s="114"/>
      <c r="P852" s="112"/>
      <c r="R852" s="115"/>
      <c r="S852" s="115"/>
      <c r="T852" s="115"/>
      <c r="U852" s="115"/>
    </row>
    <row r="853" spans="13:21" x14ac:dyDescent="0.2">
      <c r="M853" s="114"/>
      <c r="N853" s="114"/>
      <c r="O853" s="114"/>
      <c r="P853" s="112"/>
      <c r="R853" s="115"/>
      <c r="S853" s="115"/>
      <c r="T853" s="115"/>
      <c r="U853" s="115"/>
    </row>
    <row r="854" spans="13:21" x14ac:dyDescent="0.2">
      <c r="M854" s="114"/>
      <c r="N854" s="114"/>
      <c r="O854" s="114"/>
      <c r="P854" s="112"/>
      <c r="R854" s="115"/>
      <c r="S854" s="115"/>
      <c r="T854" s="115"/>
      <c r="U854" s="115"/>
    </row>
    <row r="855" spans="13:21" x14ac:dyDescent="0.2">
      <c r="M855" s="114"/>
      <c r="N855" s="114"/>
      <c r="O855" s="114"/>
      <c r="P855" s="112"/>
      <c r="R855" s="115"/>
      <c r="S855" s="115"/>
      <c r="T855" s="115"/>
      <c r="U855" s="115"/>
    </row>
    <row r="856" spans="13:21" x14ac:dyDescent="0.2">
      <c r="M856" s="114"/>
      <c r="N856" s="114"/>
      <c r="O856" s="114"/>
      <c r="P856" s="112"/>
      <c r="R856" s="115"/>
      <c r="S856" s="115"/>
      <c r="T856" s="115"/>
      <c r="U856" s="115"/>
    </row>
    <row r="857" spans="13:21" x14ac:dyDescent="0.2">
      <c r="M857" s="114"/>
      <c r="N857" s="114"/>
      <c r="O857" s="114"/>
      <c r="P857" s="112"/>
      <c r="R857" s="115"/>
      <c r="S857" s="115"/>
      <c r="T857" s="115"/>
      <c r="U857" s="115"/>
    </row>
    <row r="858" spans="13:21" x14ac:dyDescent="0.2">
      <c r="M858" s="114"/>
      <c r="N858" s="114"/>
      <c r="O858" s="114"/>
      <c r="P858" s="112"/>
      <c r="R858" s="115"/>
      <c r="S858" s="115"/>
      <c r="T858" s="115"/>
      <c r="U858" s="115"/>
    </row>
    <row r="859" spans="13:21" x14ac:dyDescent="0.2">
      <c r="M859" s="114"/>
      <c r="N859" s="114"/>
      <c r="O859" s="114"/>
      <c r="P859" s="112"/>
      <c r="R859" s="115"/>
      <c r="S859" s="115"/>
      <c r="T859" s="115"/>
      <c r="U859" s="115"/>
    </row>
    <row r="860" spans="13:21" x14ac:dyDescent="0.2">
      <c r="M860" s="114"/>
      <c r="N860" s="114"/>
      <c r="O860" s="114"/>
      <c r="P860" s="112"/>
      <c r="R860" s="115"/>
      <c r="S860" s="115"/>
      <c r="T860" s="115"/>
      <c r="U860" s="115"/>
    </row>
    <row r="861" spans="13:21" x14ac:dyDescent="0.2">
      <c r="M861" s="114"/>
      <c r="N861" s="114"/>
      <c r="O861" s="114"/>
      <c r="P861" s="112"/>
      <c r="R861" s="115"/>
      <c r="S861" s="115"/>
      <c r="T861" s="115"/>
      <c r="U861" s="115"/>
    </row>
    <row r="862" spans="13:21" x14ac:dyDescent="0.2">
      <c r="M862" s="114"/>
      <c r="N862" s="114"/>
      <c r="O862" s="114"/>
      <c r="P862" s="112"/>
      <c r="R862" s="115"/>
      <c r="S862" s="115"/>
      <c r="T862" s="115"/>
      <c r="U862" s="115"/>
    </row>
    <row r="863" spans="13:21" x14ac:dyDescent="0.2">
      <c r="M863" s="114"/>
      <c r="N863" s="114"/>
      <c r="O863" s="114"/>
      <c r="P863" s="112"/>
      <c r="R863" s="115"/>
      <c r="S863" s="115"/>
      <c r="T863" s="115"/>
      <c r="U863" s="115"/>
    </row>
    <row r="864" spans="13:21" x14ac:dyDescent="0.2">
      <c r="M864" s="114"/>
      <c r="N864" s="114"/>
      <c r="O864" s="114"/>
      <c r="P864" s="112"/>
      <c r="R864" s="115"/>
      <c r="S864" s="115"/>
      <c r="T864" s="115"/>
      <c r="U864" s="115"/>
    </row>
    <row r="865" spans="13:21" x14ac:dyDescent="0.2">
      <c r="M865" s="114"/>
      <c r="N865" s="114"/>
      <c r="O865" s="114"/>
      <c r="P865" s="112"/>
      <c r="R865" s="115"/>
      <c r="S865" s="115"/>
      <c r="T865" s="115"/>
      <c r="U865" s="115"/>
    </row>
    <row r="866" spans="13:21" x14ac:dyDescent="0.2">
      <c r="M866" s="114"/>
      <c r="N866" s="114"/>
      <c r="O866" s="114"/>
      <c r="P866" s="112"/>
      <c r="R866" s="115"/>
      <c r="S866" s="115"/>
      <c r="T866" s="115"/>
      <c r="U866" s="115"/>
    </row>
    <row r="867" spans="13:21" x14ac:dyDescent="0.2">
      <c r="M867" s="114"/>
      <c r="N867" s="114"/>
      <c r="O867" s="114"/>
      <c r="P867" s="112"/>
      <c r="R867" s="115"/>
      <c r="S867" s="115"/>
      <c r="T867" s="115"/>
      <c r="U867" s="115"/>
    </row>
    <row r="868" spans="13:21" x14ac:dyDescent="0.2">
      <c r="M868" s="114"/>
      <c r="N868" s="114"/>
      <c r="O868" s="114"/>
      <c r="P868" s="112"/>
      <c r="R868" s="115"/>
      <c r="S868" s="115"/>
      <c r="T868" s="115"/>
      <c r="U868" s="115"/>
    </row>
    <row r="869" spans="13:21" x14ac:dyDescent="0.2">
      <c r="M869" s="114"/>
      <c r="N869" s="114"/>
      <c r="O869" s="114"/>
      <c r="P869" s="112"/>
      <c r="R869" s="115"/>
      <c r="S869" s="115"/>
      <c r="T869" s="115"/>
      <c r="U869" s="115"/>
    </row>
    <row r="870" spans="13:21" x14ac:dyDescent="0.2">
      <c r="M870" s="114"/>
      <c r="N870" s="114"/>
      <c r="O870" s="114"/>
      <c r="P870" s="112"/>
      <c r="R870" s="115"/>
      <c r="S870" s="115"/>
      <c r="T870" s="115"/>
      <c r="U870" s="115"/>
    </row>
    <row r="871" spans="13:21" x14ac:dyDescent="0.2">
      <c r="M871" s="114"/>
      <c r="N871" s="114"/>
      <c r="O871" s="114"/>
      <c r="P871" s="112"/>
      <c r="R871" s="115"/>
      <c r="S871" s="115"/>
      <c r="T871" s="115"/>
      <c r="U871" s="115"/>
    </row>
    <row r="872" spans="13:21" x14ac:dyDescent="0.2">
      <c r="M872" s="114"/>
      <c r="N872" s="114"/>
      <c r="O872" s="114"/>
      <c r="P872" s="112"/>
      <c r="R872" s="115"/>
      <c r="S872" s="115"/>
      <c r="T872" s="115"/>
      <c r="U872" s="115"/>
    </row>
    <row r="873" spans="13:21" x14ac:dyDescent="0.2">
      <c r="M873" s="114"/>
      <c r="N873" s="114"/>
      <c r="O873" s="114"/>
      <c r="P873" s="112"/>
      <c r="R873" s="115"/>
      <c r="S873" s="115"/>
      <c r="T873" s="115"/>
      <c r="U873" s="115"/>
    </row>
    <row r="874" spans="13:21" x14ac:dyDescent="0.2">
      <c r="M874" s="114"/>
      <c r="N874" s="114"/>
      <c r="O874" s="114"/>
      <c r="P874" s="112"/>
      <c r="R874" s="115"/>
      <c r="S874" s="115"/>
      <c r="T874" s="115"/>
      <c r="U874" s="115"/>
    </row>
    <row r="875" spans="13:21" x14ac:dyDescent="0.2">
      <c r="M875" s="114"/>
      <c r="N875" s="114"/>
      <c r="O875" s="114"/>
      <c r="P875" s="112"/>
      <c r="R875" s="115"/>
      <c r="S875" s="115"/>
      <c r="T875" s="115"/>
      <c r="U875" s="115"/>
    </row>
    <row r="876" spans="13:21" x14ac:dyDescent="0.2">
      <c r="M876" s="114"/>
      <c r="N876" s="114"/>
      <c r="O876" s="114"/>
      <c r="P876" s="112"/>
      <c r="R876" s="115"/>
      <c r="S876" s="115"/>
      <c r="T876" s="115"/>
      <c r="U876" s="115"/>
    </row>
    <row r="877" spans="13:21" x14ac:dyDescent="0.2">
      <c r="M877" s="114"/>
      <c r="N877" s="114"/>
      <c r="O877" s="114"/>
      <c r="P877" s="112"/>
      <c r="R877" s="115"/>
      <c r="S877" s="115"/>
      <c r="T877" s="115"/>
      <c r="U877" s="115"/>
    </row>
    <row r="878" spans="13:21" x14ac:dyDescent="0.2">
      <c r="M878" s="114"/>
      <c r="N878" s="114"/>
      <c r="O878" s="114"/>
      <c r="P878" s="112"/>
      <c r="R878" s="115"/>
      <c r="S878" s="115"/>
      <c r="T878" s="115"/>
      <c r="U878" s="115"/>
    </row>
    <row r="879" spans="13:21" x14ac:dyDescent="0.2">
      <c r="M879" s="114"/>
      <c r="N879" s="114"/>
      <c r="O879" s="114"/>
      <c r="P879" s="112"/>
      <c r="R879" s="115"/>
      <c r="S879" s="115"/>
      <c r="T879" s="115"/>
      <c r="U879" s="115"/>
    </row>
    <row r="880" spans="13:21" x14ac:dyDescent="0.2">
      <c r="M880" s="114"/>
      <c r="N880" s="114"/>
      <c r="O880" s="114"/>
      <c r="P880" s="112"/>
      <c r="R880" s="115"/>
      <c r="S880" s="115"/>
      <c r="T880" s="115"/>
      <c r="U880" s="115"/>
    </row>
    <row r="881" spans="13:21" x14ac:dyDescent="0.2">
      <c r="M881" s="114"/>
      <c r="N881" s="114"/>
      <c r="O881" s="114"/>
      <c r="P881" s="112"/>
      <c r="R881" s="115"/>
      <c r="S881" s="115"/>
      <c r="T881" s="115"/>
      <c r="U881" s="115"/>
    </row>
    <row r="882" spans="13:21" x14ac:dyDescent="0.2">
      <c r="M882" s="114"/>
      <c r="N882" s="114"/>
      <c r="O882" s="114"/>
      <c r="P882" s="112"/>
      <c r="R882" s="115"/>
      <c r="S882" s="115"/>
      <c r="T882" s="115"/>
      <c r="U882" s="115"/>
    </row>
    <row r="883" spans="13:21" x14ac:dyDescent="0.2">
      <c r="M883" s="114"/>
      <c r="N883" s="114"/>
      <c r="O883" s="114"/>
      <c r="P883" s="112"/>
      <c r="R883" s="115"/>
      <c r="S883" s="115"/>
      <c r="T883" s="115"/>
      <c r="U883" s="115"/>
    </row>
    <row r="884" spans="13:21" x14ac:dyDescent="0.2">
      <c r="M884" s="114"/>
      <c r="N884" s="114"/>
      <c r="O884" s="114"/>
      <c r="P884" s="112"/>
      <c r="R884" s="115"/>
      <c r="S884" s="115"/>
      <c r="T884" s="115"/>
      <c r="U884" s="115"/>
    </row>
    <row r="885" spans="13:21" x14ac:dyDescent="0.2">
      <c r="M885" s="114"/>
      <c r="N885" s="114"/>
      <c r="O885" s="114"/>
      <c r="P885" s="112"/>
      <c r="R885" s="115"/>
      <c r="S885" s="115"/>
      <c r="T885" s="115"/>
      <c r="U885" s="115"/>
    </row>
    <row r="886" spans="13:21" x14ac:dyDescent="0.2">
      <c r="M886" s="114"/>
      <c r="N886" s="114"/>
      <c r="O886" s="114"/>
      <c r="P886" s="112"/>
      <c r="R886" s="115"/>
      <c r="S886" s="115"/>
      <c r="T886" s="115"/>
      <c r="U886" s="115"/>
    </row>
    <row r="887" spans="13:21" x14ac:dyDescent="0.2">
      <c r="M887" s="114"/>
      <c r="N887" s="114"/>
      <c r="O887" s="114"/>
      <c r="P887" s="112"/>
      <c r="R887" s="115"/>
      <c r="S887" s="115"/>
      <c r="T887" s="115"/>
      <c r="U887" s="115"/>
    </row>
    <row r="888" spans="13:21" x14ac:dyDescent="0.2">
      <c r="M888" s="114"/>
      <c r="N888" s="114"/>
      <c r="O888" s="114"/>
      <c r="P888" s="112"/>
      <c r="R888" s="115"/>
      <c r="S888" s="115"/>
      <c r="T888" s="115"/>
      <c r="U888" s="115"/>
    </row>
    <row r="889" spans="13:21" x14ac:dyDescent="0.2">
      <c r="M889" s="114"/>
      <c r="N889" s="114"/>
      <c r="O889" s="114"/>
      <c r="P889" s="112"/>
      <c r="R889" s="115"/>
      <c r="S889" s="115"/>
      <c r="T889" s="115"/>
      <c r="U889" s="115"/>
    </row>
    <row r="890" spans="13:21" x14ac:dyDescent="0.2">
      <c r="M890" s="114"/>
      <c r="N890" s="114"/>
      <c r="O890" s="114"/>
      <c r="P890" s="112"/>
      <c r="R890" s="115"/>
      <c r="S890" s="115"/>
      <c r="T890" s="115"/>
      <c r="U890" s="115"/>
    </row>
    <row r="891" spans="13:21" x14ac:dyDescent="0.2">
      <c r="M891" s="114"/>
      <c r="N891" s="114"/>
      <c r="O891" s="114"/>
      <c r="P891" s="112"/>
      <c r="R891" s="115"/>
      <c r="S891" s="115"/>
      <c r="T891" s="115"/>
      <c r="U891" s="115"/>
    </row>
    <row r="892" spans="13:21" x14ac:dyDescent="0.2">
      <c r="M892" s="114"/>
      <c r="N892" s="114"/>
      <c r="O892" s="114"/>
      <c r="P892" s="112"/>
      <c r="R892" s="115"/>
      <c r="S892" s="115"/>
      <c r="T892" s="115"/>
      <c r="U892" s="115"/>
    </row>
    <row r="893" spans="13:21" x14ac:dyDescent="0.2">
      <c r="M893" s="114"/>
      <c r="N893" s="114"/>
      <c r="O893" s="114"/>
      <c r="P893" s="112"/>
      <c r="R893" s="115"/>
      <c r="S893" s="115"/>
      <c r="T893" s="115"/>
      <c r="U893" s="115"/>
    </row>
    <row r="894" spans="13:21" x14ac:dyDescent="0.2">
      <c r="M894" s="114"/>
      <c r="N894" s="114"/>
      <c r="O894" s="114"/>
      <c r="P894" s="112"/>
      <c r="R894" s="115"/>
      <c r="S894" s="115"/>
      <c r="T894" s="115"/>
      <c r="U894" s="115"/>
    </row>
    <row r="895" spans="13:21" x14ac:dyDescent="0.2">
      <c r="M895" s="114"/>
      <c r="N895" s="114"/>
      <c r="O895" s="114"/>
      <c r="P895" s="112"/>
      <c r="R895" s="115"/>
      <c r="S895" s="115"/>
      <c r="T895" s="115"/>
      <c r="U895" s="115"/>
    </row>
    <row r="896" spans="13:21" x14ac:dyDescent="0.2">
      <c r="M896" s="114"/>
      <c r="N896" s="114"/>
      <c r="O896" s="114"/>
      <c r="P896" s="112"/>
      <c r="R896" s="115"/>
      <c r="S896" s="115"/>
      <c r="T896" s="115"/>
      <c r="U896" s="115"/>
    </row>
    <row r="897" spans="13:21" x14ac:dyDescent="0.2">
      <c r="M897" s="114"/>
      <c r="N897" s="114"/>
      <c r="O897" s="114"/>
      <c r="P897" s="112"/>
      <c r="R897" s="115"/>
      <c r="S897" s="115"/>
      <c r="T897" s="115"/>
      <c r="U897" s="115"/>
    </row>
  </sheetData>
  <mergeCells count="20"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  <mergeCell ref="P6:P7"/>
    <mergeCell ref="Q6:Q7"/>
    <mergeCell ref="A55:F55"/>
    <mergeCell ref="A71:F71"/>
    <mergeCell ref="A103:F103"/>
    <mergeCell ref="A178:F178"/>
    <mergeCell ref="A267:F267"/>
    <mergeCell ref="A402:F402"/>
    <mergeCell ref="A487:F487"/>
    <mergeCell ref="L6:O6"/>
  </mergeCells>
  <printOptions horizontalCentered="1"/>
  <pageMargins left="0.39370078740157483" right="0.19685039370078741" top="0.19685039370078741" bottom="0.39370078740157483" header="0" footer="0"/>
  <pageSetup paperSize="9" scale="58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JUDET</vt:lpstr>
      <vt:lpstr>Sheet1</vt:lpstr>
      <vt:lpstr>Sheet2</vt:lpstr>
      <vt:lpstr>Sheet3</vt:lpstr>
      <vt:lpstr>JUDET!Print_Area</vt:lpstr>
      <vt:lpstr>JUDET!Print_Titles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Judit Candra</cp:lastModifiedBy>
  <cp:lastPrinted>2024-07-11T07:44:58Z</cp:lastPrinted>
  <dcterms:created xsi:type="dcterms:W3CDTF">2023-03-01T12:03:54Z</dcterms:created>
  <dcterms:modified xsi:type="dcterms:W3CDTF">2025-01-10T11:23:58Z</dcterms:modified>
</cp:coreProperties>
</file>