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rla\POSTARI SITE\"/>
    </mc:Choice>
  </mc:AlternateContent>
  <xr:revisionPtr revIDLastSave="0" documentId="13_ncr:1_{A8C60140-DC60-4AA3-A8B1-FD36100414D9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ian 2026" sheetId="6" r:id="rId1"/>
    <sheet name="febr 2026" sheetId="7" r:id="rId2"/>
    <sheet name="martie 2026" sheetId="8" r:id="rId3"/>
    <sheet name="aprilie 2026" sheetId="9" r:id="rId4"/>
    <sheet name="mai 2026" sheetId="10" r:id="rId5"/>
    <sheet name="iunie 2026 " sheetId="11" r:id="rId6"/>
    <sheet name="iulie 2026" sheetId="12" r:id="rId7"/>
  </sheets>
  <definedNames>
    <definedName name="_xlnm._FilterDatabase" localSheetId="1" hidden="1">'febr 2026'!$K$4:$K$841</definedName>
    <definedName name="_xlnm._FilterDatabase" localSheetId="0" hidden="1">'ian 2026'!$K$4:$K$841</definedName>
    <definedName name="_xlnm._FilterDatabase" localSheetId="2" hidden="1">'martie 2026'!$K$4:$K$841</definedName>
    <definedName name="_xlnm.Print_Area" localSheetId="1">'febr 2026'!$A$1:$Q$461</definedName>
    <definedName name="_xlnm.Print_Area" localSheetId="0">'ian 2026'!$A$1:$Q$461</definedName>
    <definedName name="_xlnm.Print_Area" localSheetId="2">'martie 2026'!$A$1:$Q$461</definedName>
    <definedName name="_xlnm.Print_Area">#REF!</definedName>
    <definedName name="_xlnm.Print_Titles" localSheetId="1">'febr 2026'!$6:$7</definedName>
    <definedName name="_xlnm.Print_Titles" localSheetId="0">'ian 2026'!$6:$7</definedName>
    <definedName name="_xlnm.Print_Titles" localSheetId="2">'martie 2026'!$6:$7</definedName>
    <definedName name="_xlnm.Print_Titles">#N/A</definedName>
    <definedName name="test">#REF!</definedName>
    <definedName name="Z_397CD15D_2114_4EF5_824A_761F5DAAF476_.wvu.PrintArea" localSheetId="3" hidden="1">'aprilie 2026'!#REF!</definedName>
    <definedName name="Z_397CD15D_2114_4EF5_824A_761F5DAAF476_.wvu.PrintArea" localSheetId="1" hidden="1">'febr 2026'!$G$10:$O$461</definedName>
    <definedName name="Z_397CD15D_2114_4EF5_824A_761F5DAAF476_.wvu.PrintArea" localSheetId="0" hidden="1">'ian 2026'!$G$10:$O$461</definedName>
    <definedName name="Z_397CD15D_2114_4EF5_824A_761F5DAAF476_.wvu.PrintArea" localSheetId="6" hidden="1">'iulie 2026'!#REF!</definedName>
    <definedName name="Z_397CD15D_2114_4EF5_824A_761F5DAAF476_.wvu.PrintArea" localSheetId="5" hidden="1">'iunie 2026 '!#REF!</definedName>
    <definedName name="Z_397CD15D_2114_4EF5_824A_761F5DAAF476_.wvu.PrintArea" localSheetId="4" hidden="1">'mai 2026'!#REF!</definedName>
    <definedName name="Z_397CD15D_2114_4EF5_824A_761F5DAAF476_.wvu.PrintArea" localSheetId="2" hidden="1">'martie 2026'!$G$10:$O$461</definedName>
    <definedName name="Z_397CD15D_2114_4EF5_824A_761F5DAAF476_.wvu.Rows" localSheetId="3" hidden="1">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2026'!#REF!,'aprilie 2026'!#REF!</definedName>
    <definedName name="Z_397CD15D_2114_4EF5_824A_761F5DAAF476_.wvu.Rows" localSheetId="1" hidden="1">'febr 2026'!#REF!,'febr 2026'!#REF!,'febr 2026'!#REF!,'febr 2026'!$116:$116,'febr 2026'!$118:$119,'febr 2026'!$122:$124,'febr 2026'!$126:$128,'febr 2026'!$142:$142,'febr 2026'!$148:$149,'febr 2026'!$153:$154,'febr 2026'!#REF!,'febr 2026'!#REF!,'febr 2026'!$189:$190,'febr 2026'!$193:$195,'febr 2026'!$214:$214,'febr 2026'!$220:$221,'febr 2026'!$225:$225,'febr 2026'!#REF!,'febr 2026'!$230:$230,'febr 2026'!$233:$233,'febr 2026'!$245:$245,'febr 2026'!$247:$247,'febr 2026'!$252:$252,'febr 2026'!$258:$258,'febr 2026'!#REF!,'febr 2026'!$274:$275,'febr 2026'!$278:$280,'febr 2026'!$283:$285,'febr 2026'!$287:$287,'febr 2026'!$304:$304,'febr 2026'!$310:$311,'febr 2026'!$321:$321,'febr 2026'!$324:$324,'febr 2026'!$362:$363,'febr 2026'!$378:$378,'febr 2026'!#REF!,'febr 2026'!$393:$393,'febr 2026'!$396:$396,'febr 2026'!$452:$452</definedName>
    <definedName name="Z_397CD15D_2114_4EF5_824A_761F5DAAF476_.wvu.Rows" localSheetId="0" hidden="1">'ian 2026'!#REF!,'ian 2026'!#REF!,'ian 2026'!#REF!,'ian 2026'!$116:$116,'ian 2026'!$118:$119,'ian 2026'!$122:$124,'ian 2026'!$126:$128,'ian 2026'!$142:$142,'ian 2026'!$148:$149,'ian 2026'!$153:$154,'ian 2026'!#REF!,'ian 2026'!#REF!,'ian 2026'!$189:$190,'ian 2026'!$193:$195,'ian 2026'!$214:$214,'ian 2026'!$220:$221,'ian 2026'!$225:$225,'ian 2026'!#REF!,'ian 2026'!$230:$230,'ian 2026'!$233:$233,'ian 2026'!$245:$245,'ian 2026'!$247:$247,'ian 2026'!$252:$252,'ian 2026'!$258:$258,'ian 2026'!#REF!,'ian 2026'!$274:$275,'ian 2026'!$278:$280,'ian 2026'!$283:$285,'ian 2026'!$287:$287,'ian 2026'!$304:$304,'ian 2026'!$310:$311,'ian 2026'!$321:$321,'ian 2026'!$324:$324,'ian 2026'!$362:$363,'ian 2026'!$378:$378,'ian 2026'!#REF!,'ian 2026'!$393:$393,'ian 2026'!$396:$396,'ian 2026'!$452:$452</definedName>
    <definedName name="Z_397CD15D_2114_4EF5_824A_761F5DAAF476_.wvu.Rows" localSheetId="6" hidden="1">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2026'!#REF!,'iulie 2026'!#REF!</definedName>
    <definedName name="Z_397CD15D_2114_4EF5_824A_761F5DAAF476_.wvu.Rows" localSheetId="5" hidden="1">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'!#REF!,'iunie 2026 '!#REF!</definedName>
    <definedName name="Z_397CD15D_2114_4EF5_824A_761F5DAAF476_.wvu.Rows" localSheetId="4" hidden="1">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2026'!#REF!,'mai 2026'!#REF!</definedName>
    <definedName name="Z_397CD15D_2114_4EF5_824A_761F5DAAF476_.wvu.Rows" localSheetId="2" hidden="1">'martie 2026'!#REF!,'martie 2026'!#REF!,'martie 2026'!#REF!,'martie 2026'!$116:$116,'martie 2026'!$118:$119,'martie 2026'!$122:$124,'martie 2026'!$126:$128,'martie 2026'!$142:$142,'martie 2026'!$148:$149,'martie 2026'!$153:$154,'martie 2026'!#REF!,'martie 2026'!#REF!,'martie 2026'!$189:$190,'martie 2026'!$193:$195,'martie 2026'!$214:$214,'martie 2026'!$220:$221,'martie 2026'!$225:$225,'martie 2026'!#REF!,'martie 2026'!$230:$230,'martie 2026'!$233:$233,'martie 2026'!$245:$245,'martie 2026'!$247:$247,'martie 2026'!$252:$252,'martie 2026'!$258:$258,'martie 2026'!#REF!,'martie 2026'!$274:$275,'martie 2026'!$278:$280,'martie 2026'!$283:$285,'martie 2026'!$287:$287,'martie 2026'!$304:$304,'martie 2026'!$310:$311,'martie 2026'!$321:$321,'martie 2026'!$324:$324,'martie 2026'!$362:$363,'martie 2026'!$378:$378,'martie 2026'!#REF!,'martie 2026'!$393:$393,'martie 2026'!$396:$396,'martie 2026'!$452:$452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54" i="12" l="1"/>
  <c r="I457" i="12" s="1"/>
  <c r="I450" i="12"/>
  <c r="P448" i="12"/>
  <c r="J448" i="12"/>
  <c r="O447" i="12"/>
  <c r="P447" i="12" s="1"/>
  <c r="I447" i="12"/>
  <c r="J447" i="12" s="1"/>
  <c r="O446" i="12"/>
  <c r="J446" i="12"/>
  <c r="O445" i="12"/>
  <c r="J445" i="12"/>
  <c r="P444" i="12"/>
  <c r="O444" i="12"/>
  <c r="O381" i="12" s="1"/>
  <c r="N444" i="12"/>
  <c r="N381" i="12" s="1"/>
  <c r="M444" i="12"/>
  <c r="M381" i="12" s="1"/>
  <c r="J444" i="12"/>
  <c r="O442" i="12"/>
  <c r="P442" i="12" s="1"/>
  <c r="J442" i="12"/>
  <c r="O440" i="12"/>
  <c r="P440" i="12" s="1"/>
  <c r="J440" i="12"/>
  <c r="O439" i="12"/>
  <c r="P439" i="12" s="1"/>
  <c r="O438" i="12"/>
  <c r="P438" i="12" s="1"/>
  <c r="I438" i="12"/>
  <c r="J438" i="12" s="1"/>
  <c r="O437" i="12"/>
  <c r="P437" i="12" s="1"/>
  <c r="I437" i="12"/>
  <c r="J437" i="12" s="1"/>
  <c r="O436" i="12"/>
  <c r="P436" i="12" s="1"/>
  <c r="I436" i="12"/>
  <c r="J436" i="12" s="1"/>
  <c r="O434" i="12"/>
  <c r="P434" i="12" s="1"/>
  <c r="J434" i="12"/>
  <c r="J433" i="12"/>
  <c r="J432" i="12"/>
  <c r="J431" i="12"/>
  <c r="J430" i="12"/>
  <c r="P429" i="12"/>
  <c r="J429" i="12"/>
  <c r="O428" i="12"/>
  <c r="N428" i="12"/>
  <c r="M428" i="12"/>
  <c r="L428" i="12"/>
  <c r="P428" i="12" s="1"/>
  <c r="I428" i="12"/>
  <c r="H428" i="12"/>
  <c r="J428" i="12" s="1"/>
  <c r="O427" i="12"/>
  <c r="P427" i="12" s="1"/>
  <c r="J427" i="12"/>
  <c r="O426" i="12"/>
  <c r="N426" i="12"/>
  <c r="M426" i="12"/>
  <c r="L426" i="12"/>
  <c r="P426" i="12" s="1"/>
  <c r="H426" i="12"/>
  <c r="J426" i="12" s="1"/>
  <c r="O425" i="12"/>
  <c r="P425" i="12" s="1"/>
  <c r="J425" i="12"/>
  <c r="O424" i="12"/>
  <c r="P424" i="12" s="1"/>
  <c r="J424" i="12"/>
  <c r="O423" i="12"/>
  <c r="P423" i="12" s="1"/>
  <c r="J423" i="12"/>
  <c r="N422" i="12"/>
  <c r="M422" i="12"/>
  <c r="O422" i="12" s="1"/>
  <c r="P422" i="12" s="1"/>
  <c r="J422" i="12"/>
  <c r="O421" i="12"/>
  <c r="P421" i="12" s="1"/>
  <c r="J421" i="12"/>
  <c r="O420" i="12"/>
  <c r="P420" i="12" s="1"/>
  <c r="J420" i="12"/>
  <c r="O419" i="12"/>
  <c r="P419" i="12" s="1"/>
  <c r="J419" i="12"/>
  <c r="N418" i="12"/>
  <c r="M418" i="12"/>
  <c r="O418" i="12" s="1"/>
  <c r="J418" i="12"/>
  <c r="O417" i="12"/>
  <c r="P417" i="12" s="1"/>
  <c r="J417" i="12"/>
  <c r="N416" i="12"/>
  <c r="M416" i="12"/>
  <c r="J416" i="12"/>
  <c r="N415" i="12"/>
  <c r="M415" i="12"/>
  <c r="L415" i="12"/>
  <c r="I415" i="12"/>
  <c r="K415" i="12" s="1"/>
  <c r="H415" i="12"/>
  <c r="J415" i="12" s="1"/>
  <c r="N414" i="12"/>
  <c r="M414" i="12"/>
  <c r="L414" i="12"/>
  <c r="I414" i="12"/>
  <c r="K414" i="12" s="1"/>
  <c r="H414" i="12"/>
  <c r="J414" i="12" s="1"/>
  <c r="N413" i="12"/>
  <c r="M413" i="12"/>
  <c r="L413" i="12"/>
  <c r="I413" i="12"/>
  <c r="H413" i="12"/>
  <c r="O412" i="12"/>
  <c r="Q412" i="12" s="1"/>
  <c r="K412" i="12"/>
  <c r="J412" i="12"/>
  <c r="O411" i="12"/>
  <c r="Q411" i="12" s="1"/>
  <c r="K411" i="12"/>
  <c r="J411" i="12"/>
  <c r="O410" i="12"/>
  <c r="Q410" i="12" s="1"/>
  <c r="K410" i="12"/>
  <c r="J410" i="12"/>
  <c r="N409" i="12"/>
  <c r="M409" i="12"/>
  <c r="O409" i="12" s="1"/>
  <c r="K409" i="12"/>
  <c r="J409" i="12"/>
  <c r="O408" i="12"/>
  <c r="Q408" i="12" s="1"/>
  <c r="I408" i="12"/>
  <c r="O407" i="12"/>
  <c r="Q407" i="12" s="1"/>
  <c r="I407" i="12"/>
  <c r="P406" i="12"/>
  <c r="O406" i="12"/>
  <c r="Q406" i="12" s="1"/>
  <c r="N406" i="12"/>
  <c r="M406" i="12"/>
  <c r="L406" i="12"/>
  <c r="I406" i="12"/>
  <c r="K406" i="12" s="1"/>
  <c r="H406" i="12"/>
  <c r="J406" i="12" s="1"/>
  <c r="O405" i="12"/>
  <c r="Q405" i="12" s="1"/>
  <c r="K405" i="12"/>
  <c r="J405" i="12"/>
  <c r="O404" i="12"/>
  <c r="Q404" i="12" s="1"/>
  <c r="K404" i="12"/>
  <c r="J404" i="12"/>
  <c r="P403" i="12"/>
  <c r="O403" i="12"/>
  <c r="Q403" i="12" s="1"/>
  <c r="N403" i="12"/>
  <c r="M403" i="12"/>
  <c r="L403" i="12"/>
  <c r="H403" i="12"/>
  <c r="O402" i="12"/>
  <c r="Q402" i="12" s="1"/>
  <c r="K402" i="12"/>
  <c r="J402" i="12"/>
  <c r="O401" i="12"/>
  <c r="Q401" i="12" s="1"/>
  <c r="K401" i="12"/>
  <c r="J401" i="12"/>
  <c r="P400" i="12"/>
  <c r="O400" i="12"/>
  <c r="Q400" i="12" s="1"/>
  <c r="N400" i="12"/>
  <c r="M400" i="12"/>
  <c r="K400" i="12"/>
  <c r="J400" i="12"/>
  <c r="N399" i="12"/>
  <c r="M399" i="12"/>
  <c r="L399" i="12"/>
  <c r="I399" i="12"/>
  <c r="K399" i="12" s="1"/>
  <c r="H399" i="12"/>
  <c r="J399" i="12" s="1"/>
  <c r="J91" i="12" s="1"/>
  <c r="J70" i="12" s="1"/>
  <c r="O398" i="12"/>
  <c r="K398" i="12"/>
  <c r="J398" i="12"/>
  <c r="O397" i="12"/>
  <c r="N397" i="12"/>
  <c r="M397" i="12"/>
  <c r="K397" i="12"/>
  <c r="J397" i="12"/>
  <c r="O396" i="12"/>
  <c r="K396" i="12"/>
  <c r="J396" i="12"/>
  <c r="O395" i="12"/>
  <c r="K395" i="12"/>
  <c r="J395" i="12"/>
  <c r="O394" i="12"/>
  <c r="N394" i="12"/>
  <c r="M394" i="12"/>
  <c r="K394" i="12"/>
  <c r="J394" i="12"/>
  <c r="O393" i="12"/>
  <c r="N393" i="12"/>
  <c r="M393" i="12"/>
  <c r="K393" i="12"/>
  <c r="J393" i="12"/>
  <c r="O392" i="12"/>
  <c r="K392" i="12"/>
  <c r="J392" i="12"/>
  <c r="O391" i="12"/>
  <c r="N391" i="12"/>
  <c r="M391" i="12"/>
  <c r="K391" i="12"/>
  <c r="J391" i="12"/>
  <c r="O390" i="12"/>
  <c r="N390" i="12"/>
  <c r="M390" i="12"/>
  <c r="K390" i="12"/>
  <c r="J390" i="12"/>
  <c r="P389" i="12"/>
  <c r="O389" i="12"/>
  <c r="Q389" i="12" s="1"/>
  <c r="K389" i="12"/>
  <c r="J389" i="12"/>
  <c r="O388" i="12"/>
  <c r="K388" i="12"/>
  <c r="J388" i="12"/>
  <c r="O387" i="12"/>
  <c r="N387" i="12"/>
  <c r="N451" i="12" s="1"/>
  <c r="M387" i="12"/>
  <c r="M451" i="12" s="1"/>
  <c r="K387" i="12"/>
  <c r="J387" i="12"/>
  <c r="O386" i="12"/>
  <c r="K386" i="12"/>
  <c r="J386" i="12"/>
  <c r="O385" i="12"/>
  <c r="N385" i="12"/>
  <c r="N450" i="12" s="1"/>
  <c r="M385" i="12"/>
  <c r="L385" i="12"/>
  <c r="J385" i="12"/>
  <c r="J384" i="12" s="1"/>
  <c r="H385" i="12"/>
  <c r="O384" i="12"/>
  <c r="N384" i="12"/>
  <c r="N383" i="12" s="1"/>
  <c r="N382" i="12" s="1"/>
  <c r="L381" i="12"/>
  <c r="P381" i="12" s="1"/>
  <c r="H381" i="12"/>
  <c r="J381" i="12" s="1"/>
  <c r="N378" i="12"/>
  <c r="M378" i="12"/>
  <c r="L378" i="12"/>
  <c r="H378" i="12"/>
  <c r="L376" i="12"/>
  <c r="H376" i="12"/>
  <c r="L375" i="12"/>
  <c r="H375" i="12"/>
  <c r="P373" i="12"/>
  <c r="J373" i="12"/>
  <c r="O372" i="12"/>
  <c r="P372" i="12" s="1"/>
  <c r="I372" i="12"/>
  <c r="J372" i="12" s="1"/>
  <c r="J104" i="12" s="1"/>
  <c r="J76" i="12" s="1"/>
  <c r="O371" i="12"/>
  <c r="K371" i="12"/>
  <c r="J371" i="12"/>
  <c r="O370" i="12"/>
  <c r="N370" i="12"/>
  <c r="M370" i="12"/>
  <c r="K370" i="12"/>
  <c r="J370" i="12"/>
  <c r="O369" i="12"/>
  <c r="N369" i="12"/>
  <c r="M369" i="12"/>
  <c r="K369" i="12"/>
  <c r="J369" i="12"/>
  <c r="O368" i="12"/>
  <c r="N368" i="12"/>
  <c r="M368" i="12"/>
  <c r="K368" i="12"/>
  <c r="J368" i="12"/>
  <c r="O367" i="12"/>
  <c r="K367" i="12"/>
  <c r="J367" i="12"/>
  <c r="O366" i="12"/>
  <c r="K366" i="12"/>
  <c r="J366" i="12"/>
  <c r="O365" i="12"/>
  <c r="K365" i="12"/>
  <c r="J365" i="12"/>
  <c r="O364" i="12"/>
  <c r="K364" i="12"/>
  <c r="J364" i="12"/>
  <c r="O363" i="12"/>
  <c r="K363" i="12"/>
  <c r="J363" i="12"/>
  <c r="O362" i="12"/>
  <c r="Q362" i="12" s="1"/>
  <c r="N362" i="12"/>
  <c r="M362" i="12"/>
  <c r="L362" i="12"/>
  <c r="P362" i="12" s="1"/>
  <c r="H362" i="12"/>
  <c r="O361" i="12"/>
  <c r="Q361" i="12" s="1"/>
  <c r="N361" i="12"/>
  <c r="M361" i="12"/>
  <c r="L361" i="12"/>
  <c r="P361" i="12" s="1"/>
  <c r="H361" i="12"/>
  <c r="O360" i="12"/>
  <c r="Q360" i="12" s="1"/>
  <c r="N360" i="12"/>
  <c r="M360" i="12"/>
  <c r="L360" i="12"/>
  <c r="P360" i="12" s="1"/>
  <c r="H360" i="12"/>
  <c r="O359" i="12"/>
  <c r="K359" i="12"/>
  <c r="J359" i="12"/>
  <c r="O358" i="12"/>
  <c r="K358" i="12"/>
  <c r="J358" i="12"/>
  <c r="O357" i="12"/>
  <c r="Q357" i="12" s="1"/>
  <c r="N357" i="12"/>
  <c r="M357" i="12"/>
  <c r="L357" i="12"/>
  <c r="P357" i="12" s="1"/>
  <c r="H357" i="12"/>
  <c r="O354" i="12"/>
  <c r="P354" i="12" s="1"/>
  <c r="J354" i="12"/>
  <c r="O353" i="12"/>
  <c r="N353" i="12"/>
  <c r="N376" i="12" s="1"/>
  <c r="N375" i="12" s="1"/>
  <c r="M353" i="12"/>
  <c r="M376" i="12" s="1"/>
  <c r="M375" i="12" s="1"/>
  <c r="K353" i="12"/>
  <c r="J353" i="12"/>
  <c r="O352" i="12"/>
  <c r="Q352" i="12" s="1"/>
  <c r="N352" i="12"/>
  <c r="M352" i="12"/>
  <c r="L352" i="12"/>
  <c r="P352" i="12" s="1"/>
  <c r="H352" i="12"/>
  <c r="O351" i="12"/>
  <c r="P351" i="12" s="1"/>
  <c r="J351" i="12"/>
  <c r="O350" i="12"/>
  <c r="P350" i="12" s="1"/>
  <c r="J350" i="12"/>
  <c r="O349" i="12"/>
  <c r="P349" i="12" s="1"/>
  <c r="J349" i="12"/>
  <c r="O348" i="12"/>
  <c r="P348" i="12" s="1"/>
  <c r="J348" i="12"/>
  <c r="O347" i="12"/>
  <c r="P347" i="12" s="1"/>
  <c r="N347" i="12"/>
  <c r="M347" i="12"/>
  <c r="J347" i="12"/>
  <c r="O346" i="12"/>
  <c r="P346" i="12" s="1"/>
  <c r="I346" i="12"/>
  <c r="J346" i="12" s="1"/>
  <c r="O345" i="12"/>
  <c r="I345" i="12"/>
  <c r="O344" i="12"/>
  <c r="P344" i="12" s="1"/>
  <c r="I344" i="12"/>
  <c r="J344" i="12" s="1"/>
  <c r="O343" i="12"/>
  <c r="P343" i="12" s="1"/>
  <c r="J343" i="12"/>
  <c r="O342" i="12"/>
  <c r="P342" i="12" s="1"/>
  <c r="J342" i="12"/>
  <c r="O341" i="12"/>
  <c r="P341" i="12" s="1"/>
  <c r="J341" i="12"/>
  <c r="O340" i="12"/>
  <c r="P340" i="12" s="1"/>
  <c r="J340" i="12"/>
  <c r="O339" i="12"/>
  <c r="P339" i="12" s="1"/>
  <c r="J339" i="12"/>
  <c r="O338" i="12"/>
  <c r="P338" i="12" s="1"/>
  <c r="J338" i="12"/>
  <c r="O337" i="12"/>
  <c r="P337" i="12" s="1"/>
  <c r="J337" i="12"/>
  <c r="O336" i="12"/>
  <c r="I336" i="12"/>
  <c r="O335" i="12"/>
  <c r="P335" i="12" s="1"/>
  <c r="I335" i="12"/>
  <c r="J335" i="12" s="1"/>
  <c r="O334" i="12"/>
  <c r="N334" i="12"/>
  <c r="M334" i="12"/>
  <c r="L334" i="12"/>
  <c r="P334" i="12" s="1"/>
  <c r="I334" i="12"/>
  <c r="J334" i="12" s="1"/>
  <c r="O333" i="12"/>
  <c r="N333" i="12"/>
  <c r="N93" i="12" s="1"/>
  <c r="M333" i="12"/>
  <c r="M93" i="12" s="1"/>
  <c r="L333" i="12"/>
  <c r="I333" i="12"/>
  <c r="O332" i="12"/>
  <c r="N332" i="12"/>
  <c r="N92" i="12" s="1"/>
  <c r="N71" i="12" s="1"/>
  <c r="M332" i="12"/>
  <c r="M92" i="12" s="1"/>
  <c r="M71" i="12" s="1"/>
  <c r="L332" i="12"/>
  <c r="I332" i="12"/>
  <c r="H332" i="12"/>
  <c r="H92" i="12" s="1"/>
  <c r="H71" i="12" s="1"/>
  <c r="O331" i="12"/>
  <c r="J331" i="12"/>
  <c r="O330" i="12"/>
  <c r="P330" i="12" s="1"/>
  <c r="J330" i="12"/>
  <c r="O329" i="12"/>
  <c r="I329" i="12"/>
  <c r="O328" i="12"/>
  <c r="N328" i="12"/>
  <c r="N374" i="12" s="1"/>
  <c r="M328" i="12"/>
  <c r="M374" i="12" s="1"/>
  <c r="L328" i="12"/>
  <c r="I328" i="12"/>
  <c r="K328" i="12" s="1"/>
  <c r="H328" i="12"/>
  <c r="H374" i="12" s="1"/>
  <c r="K374" i="12" s="1"/>
  <c r="O327" i="12"/>
  <c r="Q327" i="12" s="1"/>
  <c r="N327" i="12"/>
  <c r="M327" i="12"/>
  <c r="L327" i="12"/>
  <c r="P327" i="12" s="1"/>
  <c r="I327" i="12"/>
  <c r="K327" i="12" s="1"/>
  <c r="H327" i="12"/>
  <c r="O326" i="12"/>
  <c r="P326" i="12" s="1"/>
  <c r="J326" i="12"/>
  <c r="O325" i="12"/>
  <c r="P325" i="12" s="1"/>
  <c r="N325" i="12"/>
  <c r="M325" i="12"/>
  <c r="J325" i="12"/>
  <c r="O324" i="12"/>
  <c r="N324" i="12"/>
  <c r="N163" i="12" s="1"/>
  <c r="M324" i="12"/>
  <c r="M163" i="12" s="1"/>
  <c r="J324" i="12"/>
  <c r="O323" i="12"/>
  <c r="I323" i="12"/>
  <c r="O322" i="12"/>
  <c r="P322" i="12" s="1"/>
  <c r="J322" i="12"/>
  <c r="O321" i="12"/>
  <c r="I321" i="12"/>
  <c r="O320" i="12"/>
  <c r="I320" i="12"/>
  <c r="O319" i="12"/>
  <c r="O318" i="12"/>
  <c r="P318" i="12" s="1"/>
  <c r="J318" i="12"/>
  <c r="O317" i="12"/>
  <c r="N317" i="12"/>
  <c r="M317" i="12"/>
  <c r="L317" i="12"/>
  <c r="H317" i="12"/>
  <c r="O316" i="12"/>
  <c r="P316" i="12" s="1"/>
  <c r="J316" i="12"/>
  <c r="O315" i="12"/>
  <c r="P315" i="12" s="1"/>
  <c r="J315" i="12"/>
  <c r="O314" i="12"/>
  <c r="P314" i="12" s="1"/>
  <c r="J314" i="12"/>
  <c r="O313" i="12"/>
  <c r="K313" i="12"/>
  <c r="J313" i="12"/>
  <c r="O312" i="12"/>
  <c r="P312" i="12" s="1"/>
  <c r="J312" i="12"/>
  <c r="O311" i="12"/>
  <c r="K311" i="12"/>
  <c r="J311" i="12"/>
  <c r="O310" i="12"/>
  <c r="P310" i="12" s="1"/>
  <c r="J310" i="12"/>
  <c r="O309" i="12"/>
  <c r="I309" i="12"/>
  <c r="O308" i="12"/>
  <c r="Q308" i="12" s="1"/>
  <c r="N308" i="12"/>
  <c r="M308" i="12"/>
  <c r="L308" i="12"/>
  <c r="P308" i="12" s="1"/>
  <c r="I308" i="12"/>
  <c r="K308" i="12" s="1"/>
  <c r="H308" i="12"/>
  <c r="J308" i="12" s="1"/>
  <c r="O307" i="12"/>
  <c r="P307" i="12" s="1"/>
  <c r="J307" i="12"/>
  <c r="O306" i="12"/>
  <c r="P306" i="12" s="1"/>
  <c r="J306" i="12"/>
  <c r="O305" i="12"/>
  <c r="P305" i="12" s="1"/>
  <c r="J305" i="12"/>
  <c r="O304" i="12"/>
  <c r="N304" i="12"/>
  <c r="M304" i="12"/>
  <c r="L304" i="12"/>
  <c r="P304" i="12" s="1"/>
  <c r="H304" i="12"/>
  <c r="J304" i="12" s="1"/>
  <c r="O303" i="12"/>
  <c r="K303" i="12"/>
  <c r="J303" i="12"/>
  <c r="O302" i="12"/>
  <c r="I302" i="12"/>
  <c r="O301" i="12"/>
  <c r="I301" i="12"/>
  <c r="O300" i="12"/>
  <c r="I300" i="12"/>
  <c r="O299" i="12"/>
  <c r="P299" i="12" s="1"/>
  <c r="J299" i="12"/>
  <c r="O298" i="12"/>
  <c r="K298" i="12"/>
  <c r="J298" i="12"/>
  <c r="O297" i="12"/>
  <c r="I297" i="12"/>
  <c r="O296" i="12"/>
  <c r="I296" i="12"/>
  <c r="O295" i="12"/>
  <c r="I295" i="12"/>
  <c r="O294" i="12"/>
  <c r="P294" i="12" s="1"/>
  <c r="J294" i="12"/>
  <c r="O293" i="12"/>
  <c r="I293" i="12"/>
  <c r="O292" i="12"/>
  <c r="N292" i="12"/>
  <c r="N291" i="12" s="1"/>
  <c r="N258" i="12" s="1"/>
  <c r="N257" i="12" s="1"/>
  <c r="N379" i="12" s="1"/>
  <c r="N377" i="12" s="1"/>
  <c r="M292" i="12"/>
  <c r="L292" i="12"/>
  <c r="I292" i="12"/>
  <c r="K292" i="12" s="1"/>
  <c r="H292" i="12"/>
  <c r="M291" i="12"/>
  <c r="H291" i="12"/>
  <c r="O290" i="12"/>
  <c r="J290" i="12"/>
  <c r="I290" i="12"/>
  <c r="K290" i="12" s="1"/>
  <c r="O289" i="12"/>
  <c r="K289" i="12"/>
  <c r="J289" i="12"/>
  <c r="P288" i="12"/>
  <c r="O288" i="12"/>
  <c r="Q288" i="12" s="1"/>
  <c r="K288" i="12"/>
  <c r="J288" i="12"/>
  <c r="O287" i="12"/>
  <c r="K287" i="12"/>
  <c r="J287" i="12"/>
  <c r="P286" i="12"/>
  <c r="O286" i="12"/>
  <c r="Q286" i="12" s="1"/>
  <c r="K286" i="12"/>
  <c r="J286" i="12"/>
  <c r="O285" i="12"/>
  <c r="K285" i="12"/>
  <c r="J285" i="12"/>
  <c r="O284" i="12"/>
  <c r="Q284" i="12" s="1"/>
  <c r="N284" i="12"/>
  <c r="M284" i="12"/>
  <c r="L284" i="12"/>
  <c r="P284" i="12" s="1"/>
  <c r="H284" i="12"/>
  <c r="O283" i="12"/>
  <c r="K283" i="12"/>
  <c r="J283" i="12"/>
  <c r="O282" i="12"/>
  <c r="P282" i="12" s="1"/>
  <c r="I282" i="12"/>
  <c r="J282" i="12" s="1"/>
  <c r="O281" i="12"/>
  <c r="P281" i="12" s="1"/>
  <c r="J281" i="12"/>
  <c r="O280" i="12"/>
  <c r="P280" i="12" s="1"/>
  <c r="J280" i="12"/>
  <c r="O279" i="12"/>
  <c r="P279" i="12" s="1"/>
  <c r="J279" i="12"/>
  <c r="O278" i="12"/>
  <c r="P278" i="12" s="1"/>
  <c r="J278" i="12"/>
  <c r="O277" i="12"/>
  <c r="N277" i="12"/>
  <c r="M277" i="12"/>
  <c r="L277" i="12"/>
  <c r="P277" i="12" s="1"/>
  <c r="I277" i="12"/>
  <c r="H277" i="12"/>
  <c r="J277" i="12" s="1"/>
  <c r="O276" i="12"/>
  <c r="K276" i="12"/>
  <c r="J276" i="12"/>
  <c r="O275" i="12"/>
  <c r="I275" i="12"/>
  <c r="O274" i="12"/>
  <c r="P274" i="12" s="1"/>
  <c r="J274" i="12"/>
  <c r="O273" i="12"/>
  <c r="P273" i="12" s="1"/>
  <c r="J273" i="12"/>
  <c r="O272" i="12"/>
  <c r="I272" i="12"/>
  <c r="O271" i="12"/>
  <c r="K271" i="12"/>
  <c r="I271" i="12"/>
  <c r="J271" i="12" s="1"/>
  <c r="O270" i="12"/>
  <c r="P270" i="12" s="1"/>
  <c r="J270" i="12"/>
  <c r="O269" i="12"/>
  <c r="P269" i="12" s="1"/>
  <c r="J269" i="12"/>
  <c r="O268" i="12"/>
  <c r="P268" i="12" s="1"/>
  <c r="J268" i="12"/>
  <c r="O267" i="12"/>
  <c r="P267" i="12" s="1"/>
  <c r="J267" i="12"/>
  <c r="O266" i="12"/>
  <c r="P266" i="12" s="1"/>
  <c r="J266" i="12"/>
  <c r="O265" i="12"/>
  <c r="K265" i="12"/>
  <c r="J265" i="12"/>
  <c r="O264" i="12"/>
  <c r="O263" i="12"/>
  <c r="K263" i="12"/>
  <c r="J263" i="12"/>
  <c r="P262" i="12"/>
  <c r="O262" i="12"/>
  <c r="Q262" i="12" s="1"/>
  <c r="K262" i="12"/>
  <c r="J262" i="12"/>
  <c r="O261" i="12"/>
  <c r="I261" i="12"/>
  <c r="O260" i="12"/>
  <c r="Q260" i="12" s="1"/>
  <c r="N260" i="12"/>
  <c r="M260" i="12"/>
  <c r="L260" i="12"/>
  <c r="P260" i="12" s="1"/>
  <c r="H260" i="12"/>
  <c r="O259" i="12"/>
  <c r="Q259" i="12" s="1"/>
  <c r="N259" i="12"/>
  <c r="M259" i="12"/>
  <c r="L259" i="12"/>
  <c r="H259" i="12"/>
  <c r="H161" i="12" s="1"/>
  <c r="M258" i="12"/>
  <c r="H258" i="12"/>
  <c r="K258" i="12" s="1"/>
  <c r="M257" i="12"/>
  <c r="M379" i="12" s="1"/>
  <c r="M377" i="12" s="1"/>
  <c r="H257" i="12"/>
  <c r="O255" i="12"/>
  <c r="Q255" i="12" s="1"/>
  <c r="N255" i="12"/>
  <c r="M255" i="12"/>
  <c r="L255" i="12"/>
  <c r="P255" i="12" s="1"/>
  <c r="H255" i="12"/>
  <c r="O254" i="12"/>
  <c r="Q254" i="12" s="1"/>
  <c r="N254" i="12"/>
  <c r="M254" i="12"/>
  <c r="L254" i="12"/>
  <c r="P254" i="12" s="1"/>
  <c r="J254" i="12"/>
  <c r="H254" i="12"/>
  <c r="K254" i="12" s="1"/>
  <c r="P253" i="12"/>
  <c r="J253" i="12"/>
  <c r="O252" i="12"/>
  <c r="P252" i="12" s="1"/>
  <c r="J252" i="12"/>
  <c r="P251" i="12"/>
  <c r="O251" i="12"/>
  <c r="J251" i="12"/>
  <c r="O250" i="12"/>
  <c r="P250" i="12" s="1"/>
  <c r="J250" i="12"/>
  <c r="O249" i="12"/>
  <c r="P249" i="12" s="1"/>
  <c r="J249" i="12"/>
  <c r="O248" i="12"/>
  <c r="P248" i="12" s="1"/>
  <c r="J248" i="12"/>
  <c r="O247" i="12"/>
  <c r="J247" i="12"/>
  <c r="N246" i="12"/>
  <c r="N245" i="12" s="1"/>
  <c r="M246" i="12"/>
  <c r="J246" i="12"/>
  <c r="M245" i="12"/>
  <c r="J245" i="12"/>
  <c r="M244" i="12"/>
  <c r="J244" i="12"/>
  <c r="O243" i="12"/>
  <c r="I243" i="12"/>
  <c r="O242" i="12"/>
  <c r="P242" i="12" s="1"/>
  <c r="J242" i="12"/>
  <c r="O241" i="12"/>
  <c r="Q241" i="12" s="1"/>
  <c r="N241" i="12"/>
  <c r="M241" i="12"/>
  <c r="L241" i="12"/>
  <c r="P241" i="12" s="1"/>
  <c r="I241" i="12"/>
  <c r="K241" i="12" s="1"/>
  <c r="H241" i="12"/>
  <c r="J241" i="12" s="1"/>
  <c r="P240" i="12"/>
  <c r="J240" i="12"/>
  <c r="O239" i="12"/>
  <c r="Q239" i="12" s="1"/>
  <c r="N239" i="12"/>
  <c r="M239" i="12"/>
  <c r="L239" i="12"/>
  <c r="P239" i="12" s="1"/>
  <c r="I239" i="12"/>
  <c r="K239" i="12" s="1"/>
  <c r="H239" i="12"/>
  <c r="J239" i="12" s="1"/>
  <c r="O238" i="12"/>
  <c r="J238" i="12"/>
  <c r="O237" i="12"/>
  <c r="J237" i="12"/>
  <c r="N236" i="12"/>
  <c r="M236" i="12"/>
  <c r="O236" i="12" s="1"/>
  <c r="J236" i="12"/>
  <c r="N235" i="12"/>
  <c r="M235" i="12"/>
  <c r="O235" i="12" s="1"/>
  <c r="J235" i="12"/>
  <c r="O234" i="12"/>
  <c r="P234" i="12" s="1"/>
  <c r="J234" i="12"/>
  <c r="O233" i="12"/>
  <c r="P233" i="12" s="1"/>
  <c r="N233" i="12"/>
  <c r="M233" i="12"/>
  <c r="J233" i="12"/>
  <c r="O232" i="12"/>
  <c r="P232" i="12" s="1"/>
  <c r="N232" i="12"/>
  <c r="M232" i="12"/>
  <c r="J232" i="12"/>
  <c r="O231" i="12"/>
  <c r="K231" i="12"/>
  <c r="J231" i="12"/>
  <c r="O230" i="12"/>
  <c r="Q230" i="12" s="1"/>
  <c r="N230" i="12"/>
  <c r="N164" i="12" s="1"/>
  <c r="M230" i="12"/>
  <c r="M164" i="12" s="1"/>
  <c r="L230" i="12"/>
  <c r="H230" i="12"/>
  <c r="O229" i="12"/>
  <c r="P229" i="12" s="1"/>
  <c r="J229" i="12"/>
  <c r="O228" i="12"/>
  <c r="P228" i="12" s="1"/>
  <c r="J228" i="12"/>
  <c r="O227" i="12"/>
  <c r="P227" i="12" s="1"/>
  <c r="J227" i="12"/>
  <c r="O225" i="12"/>
  <c r="P225" i="12" s="1"/>
  <c r="J225" i="12"/>
  <c r="O224" i="12"/>
  <c r="N224" i="12"/>
  <c r="M224" i="12"/>
  <c r="L224" i="12"/>
  <c r="P224" i="12" s="1"/>
  <c r="H224" i="12"/>
  <c r="J224" i="12" s="1"/>
  <c r="O223" i="12"/>
  <c r="P223" i="12" s="1"/>
  <c r="J223" i="12"/>
  <c r="O222" i="12"/>
  <c r="P222" i="12" s="1"/>
  <c r="J222" i="12"/>
  <c r="O221" i="12"/>
  <c r="P221" i="12" s="1"/>
  <c r="J221" i="12"/>
  <c r="O220" i="12"/>
  <c r="P220" i="12" s="1"/>
  <c r="J220" i="12"/>
  <c r="O219" i="12"/>
  <c r="P219" i="12" s="1"/>
  <c r="J219" i="12"/>
  <c r="O218" i="12"/>
  <c r="P218" i="12" s="1"/>
  <c r="N218" i="12"/>
  <c r="M218" i="12"/>
  <c r="J218" i="12"/>
  <c r="O217" i="12"/>
  <c r="P217" i="12" s="1"/>
  <c r="J217" i="12"/>
  <c r="O216" i="12"/>
  <c r="P216" i="12" s="1"/>
  <c r="J216" i="12"/>
  <c r="O215" i="12"/>
  <c r="P215" i="12" s="1"/>
  <c r="J215" i="12"/>
  <c r="O214" i="12"/>
  <c r="N214" i="12"/>
  <c r="M214" i="12"/>
  <c r="J214" i="12"/>
  <c r="O213" i="12"/>
  <c r="P213" i="12" s="1"/>
  <c r="J213" i="12"/>
  <c r="O212" i="12"/>
  <c r="O211" i="12"/>
  <c r="K211" i="12"/>
  <c r="J211" i="12"/>
  <c r="O210" i="12"/>
  <c r="I210" i="12"/>
  <c r="O209" i="12"/>
  <c r="P209" i="12" s="1"/>
  <c r="J209" i="12"/>
  <c r="O208" i="12"/>
  <c r="P208" i="12" s="1"/>
  <c r="J208" i="12"/>
  <c r="O207" i="12"/>
  <c r="P207" i="12" s="1"/>
  <c r="J207" i="12"/>
  <c r="O206" i="12"/>
  <c r="O205" i="12"/>
  <c r="J205" i="12"/>
  <c r="I205" i="12"/>
  <c r="K205" i="12" s="1"/>
  <c r="O204" i="12"/>
  <c r="P204" i="12" s="1"/>
  <c r="J204" i="12"/>
  <c r="O203" i="12"/>
  <c r="P203" i="12" s="1"/>
  <c r="J203" i="12"/>
  <c r="O202" i="12"/>
  <c r="Q202" i="12" s="1"/>
  <c r="N202" i="12"/>
  <c r="M202" i="12"/>
  <c r="L202" i="12"/>
  <c r="P202" i="12" s="1"/>
  <c r="H202" i="12"/>
  <c r="N201" i="12"/>
  <c r="N162" i="12" s="1"/>
  <c r="M201" i="12"/>
  <c r="M162" i="12" s="1"/>
  <c r="L201" i="12"/>
  <c r="H201" i="12"/>
  <c r="H162" i="12" s="1"/>
  <c r="O200" i="12"/>
  <c r="P200" i="12" s="1"/>
  <c r="J200" i="12"/>
  <c r="O199" i="12"/>
  <c r="P199" i="12" s="1"/>
  <c r="J199" i="12"/>
  <c r="O198" i="12"/>
  <c r="P198" i="12" s="1"/>
  <c r="J198" i="12"/>
  <c r="O197" i="12"/>
  <c r="P197" i="12" s="1"/>
  <c r="J197" i="12"/>
  <c r="O196" i="12"/>
  <c r="P196" i="12" s="1"/>
  <c r="J196" i="12"/>
  <c r="O195" i="12"/>
  <c r="P195" i="12" s="1"/>
  <c r="J195" i="12"/>
  <c r="O194" i="12"/>
  <c r="P194" i="12" s="1"/>
  <c r="N194" i="12"/>
  <c r="M194" i="12"/>
  <c r="J194" i="12"/>
  <c r="O193" i="12"/>
  <c r="P193" i="12" s="1"/>
  <c r="J193" i="12"/>
  <c r="O192" i="12"/>
  <c r="P192" i="12" s="1"/>
  <c r="N192" i="12"/>
  <c r="M192" i="12"/>
  <c r="J192" i="12"/>
  <c r="O191" i="12"/>
  <c r="P191" i="12" s="1"/>
  <c r="J191" i="12"/>
  <c r="O190" i="12"/>
  <c r="P190" i="12" s="1"/>
  <c r="J190" i="12"/>
  <c r="O189" i="12"/>
  <c r="P189" i="12" s="1"/>
  <c r="J189" i="12"/>
  <c r="O188" i="12"/>
  <c r="P188" i="12" s="1"/>
  <c r="J188" i="12"/>
  <c r="O187" i="12"/>
  <c r="P187" i="12" s="1"/>
  <c r="J187" i="12"/>
  <c r="O186" i="12"/>
  <c r="P186" i="12" s="1"/>
  <c r="J186" i="12"/>
  <c r="O185" i="12"/>
  <c r="P185" i="12" s="1"/>
  <c r="J185" i="12"/>
  <c r="O184" i="12"/>
  <c r="P184" i="12" s="1"/>
  <c r="J184" i="12"/>
  <c r="O183" i="12"/>
  <c r="P183" i="12" s="1"/>
  <c r="J183" i="12"/>
  <c r="P182" i="12"/>
  <c r="O182" i="12"/>
  <c r="J182" i="12"/>
  <c r="O181" i="12"/>
  <c r="P181" i="12" s="1"/>
  <c r="J181" i="12"/>
  <c r="O180" i="12"/>
  <c r="P180" i="12" s="1"/>
  <c r="J180" i="12"/>
  <c r="O178" i="12"/>
  <c r="P178" i="12" s="1"/>
  <c r="J178" i="12"/>
  <c r="O177" i="12"/>
  <c r="P177" i="12" s="1"/>
  <c r="J177" i="12"/>
  <c r="O176" i="12"/>
  <c r="P176" i="12" s="1"/>
  <c r="J176" i="12"/>
  <c r="P175" i="12"/>
  <c r="O175" i="12"/>
  <c r="N175" i="12"/>
  <c r="M175" i="12"/>
  <c r="J175" i="12"/>
  <c r="J174" i="12" s="1"/>
  <c r="O174" i="12"/>
  <c r="N174" i="12"/>
  <c r="N161" i="12" s="1"/>
  <c r="N160" i="12" s="1"/>
  <c r="M174" i="12"/>
  <c r="M161" i="12" s="1"/>
  <c r="M160" i="12" s="1"/>
  <c r="M159" i="12" s="1"/>
  <c r="N173" i="12"/>
  <c r="M173" i="12"/>
  <c r="L173" i="12"/>
  <c r="H173" i="12"/>
  <c r="K173" i="12" s="1"/>
  <c r="M172" i="12"/>
  <c r="M256" i="12" s="1"/>
  <c r="L172" i="12"/>
  <c r="H172" i="12"/>
  <c r="P171" i="12"/>
  <c r="J171" i="12"/>
  <c r="M170" i="12"/>
  <c r="L170" i="12"/>
  <c r="H170" i="12"/>
  <c r="M169" i="12"/>
  <c r="L169" i="12"/>
  <c r="H169" i="12"/>
  <c r="O168" i="12"/>
  <c r="Q168" i="12" s="1"/>
  <c r="N168" i="12"/>
  <c r="M168" i="12"/>
  <c r="L168" i="12"/>
  <c r="P168" i="12" s="1"/>
  <c r="H168" i="12"/>
  <c r="O167" i="12"/>
  <c r="Q167" i="12" s="1"/>
  <c r="N167" i="12"/>
  <c r="M167" i="12"/>
  <c r="L167" i="12"/>
  <c r="P167" i="12" s="1"/>
  <c r="H167" i="12"/>
  <c r="N166" i="12"/>
  <c r="M166" i="12"/>
  <c r="L166" i="12"/>
  <c r="H166" i="12"/>
  <c r="O165" i="12"/>
  <c r="Q165" i="12" s="1"/>
  <c r="N165" i="12"/>
  <c r="M165" i="12"/>
  <c r="L165" i="12"/>
  <c r="P165" i="12" s="1"/>
  <c r="H165" i="12"/>
  <c r="O164" i="12"/>
  <c r="L163" i="12"/>
  <c r="H163" i="12"/>
  <c r="N157" i="12"/>
  <c r="M157" i="12"/>
  <c r="L157" i="12"/>
  <c r="H157" i="12"/>
  <c r="O154" i="12"/>
  <c r="P154" i="12" s="1"/>
  <c r="J154" i="12"/>
  <c r="O153" i="12"/>
  <c r="I153" i="12"/>
  <c r="O152" i="12"/>
  <c r="N152" i="12"/>
  <c r="N155" i="12" s="1"/>
  <c r="M152" i="12"/>
  <c r="M155" i="12" s="1"/>
  <c r="L152" i="12"/>
  <c r="I152" i="12"/>
  <c r="K152" i="12" s="1"/>
  <c r="H152" i="12"/>
  <c r="H155" i="12" s="1"/>
  <c r="O151" i="12"/>
  <c r="P151" i="12" s="1"/>
  <c r="J151" i="12"/>
  <c r="O150" i="12"/>
  <c r="J150" i="12"/>
  <c r="O149" i="12"/>
  <c r="P149" i="12" s="1"/>
  <c r="J149" i="12"/>
  <c r="O148" i="12"/>
  <c r="P148" i="12" s="1"/>
  <c r="J148" i="12"/>
  <c r="O147" i="12"/>
  <c r="N147" i="12"/>
  <c r="M147" i="12"/>
  <c r="L147" i="12"/>
  <c r="P147" i="12" s="1"/>
  <c r="H147" i="12"/>
  <c r="J147" i="12" s="1"/>
  <c r="O146" i="12"/>
  <c r="P146" i="12" s="1"/>
  <c r="J146" i="12"/>
  <c r="O145" i="12"/>
  <c r="P145" i="12" s="1"/>
  <c r="J145" i="12"/>
  <c r="O144" i="12"/>
  <c r="P144" i="12" s="1"/>
  <c r="J144" i="12"/>
  <c r="O143" i="12"/>
  <c r="P143" i="12" s="1"/>
  <c r="J143" i="12"/>
  <c r="O142" i="12"/>
  <c r="P142" i="12" s="1"/>
  <c r="N142" i="12"/>
  <c r="M142" i="12"/>
  <c r="J142" i="12"/>
  <c r="O141" i="12"/>
  <c r="P141" i="12" s="1"/>
  <c r="J141" i="12"/>
  <c r="O140" i="12"/>
  <c r="P140" i="12" s="1"/>
  <c r="J140" i="12"/>
  <c r="O139" i="12"/>
  <c r="P139" i="12" s="1"/>
  <c r="J139" i="12"/>
  <c r="O138" i="12"/>
  <c r="P138" i="12" s="1"/>
  <c r="J138" i="12"/>
  <c r="O137" i="12"/>
  <c r="P137" i="12" s="1"/>
  <c r="J137" i="12"/>
  <c r="O136" i="12"/>
  <c r="P136" i="12" s="1"/>
  <c r="J136" i="12"/>
  <c r="O135" i="12"/>
  <c r="O134" i="12" s="1"/>
  <c r="N135" i="12"/>
  <c r="M135" i="12"/>
  <c r="L135" i="12"/>
  <c r="P135" i="12" s="1"/>
  <c r="J135" i="12"/>
  <c r="H135" i="12"/>
  <c r="N134" i="12"/>
  <c r="N80" i="12" s="1"/>
  <c r="N65" i="12" s="1"/>
  <c r="M134" i="12"/>
  <c r="L134" i="12"/>
  <c r="H134" i="12"/>
  <c r="O133" i="12"/>
  <c r="P133" i="12" s="1"/>
  <c r="J133" i="12"/>
  <c r="O132" i="12"/>
  <c r="P132" i="12" s="1"/>
  <c r="J132" i="12"/>
  <c r="O131" i="12"/>
  <c r="P131" i="12" s="1"/>
  <c r="J131" i="12"/>
  <c r="O130" i="12"/>
  <c r="P130" i="12" s="1"/>
  <c r="J130" i="12"/>
  <c r="O129" i="12"/>
  <c r="P129" i="12" s="1"/>
  <c r="J129" i="12"/>
  <c r="O128" i="12"/>
  <c r="P128" i="12" s="1"/>
  <c r="J128" i="12"/>
  <c r="O127" i="12"/>
  <c r="N127" i="12"/>
  <c r="M127" i="12"/>
  <c r="L127" i="12"/>
  <c r="P127" i="12" s="1"/>
  <c r="H127" i="12"/>
  <c r="J127" i="12" s="1"/>
  <c r="P126" i="12"/>
  <c r="O126" i="12"/>
  <c r="J126" i="12"/>
  <c r="O125" i="12"/>
  <c r="N125" i="12"/>
  <c r="M125" i="12"/>
  <c r="L125" i="12"/>
  <c r="P125" i="12" s="1"/>
  <c r="H125" i="12"/>
  <c r="J125" i="12" s="1"/>
  <c r="O124" i="12"/>
  <c r="P124" i="12" s="1"/>
  <c r="J124" i="12"/>
  <c r="O123" i="12"/>
  <c r="P123" i="12" s="1"/>
  <c r="J123" i="12"/>
  <c r="P122" i="12"/>
  <c r="O122" i="12"/>
  <c r="J122" i="12"/>
  <c r="O121" i="12"/>
  <c r="P121" i="12" s="1"/>
  <c r="J121" i="12"/>
  <c r="O120" i="12"/>
  <c r="P120" i="12" s="1"/>
  <c r="J120" i="12"/>
  <c r="O119" i="12"/>
  <c r="P119" i="12" s="1"/>
  <c r="J119" i="12"/>
  <c r="O118" i="12"/>
  <c r="P118" i="12" s="1"/>
  <c r="J118" i="12"/>
  <c r="O117" i="12"/>
  <c r="P117" i="12" s="1"/>
  <c r="J117" i="12"/>
  <c r="O116" i="12"/>
  <c r="P116" i="12" s="1"/>
  <c r="J116" i="12"/>
  <c r="O115" i="12"/>
  <c r="P115" i="12" s="1"/>
  <c r="J115" i="12"/>
  <c r="P114" i="12"/>
  <c r="O114" i="12"/>
  <c r="J114" i="12"/>
  <c r="O113" i="12"/>
  <c r="P113" i="12" s="1"/>
  <c r="J113" i="12"/>
  <c r="O112" i="12"/>
  <c r="P112" i="12" s="1"/>
  <c r="J112" i="12"/>
  <c r="O111" i="12"/>
  <c r="P111" i="12" s="1"/>
  <c r="J111" i="12"/>
  <c r="O110" i="12"/>
  <c r="P110" i="12" s="1"/>
  <c r="J110" i="12"/>
  <c r="O109" i="12"/>
  <c r="P109" i="12" s="1"/>
  <c r="J109" i="12"/>
  <c r="O108" i="12"/>
  <c r="N108" i="12"/>
  <c r="M108" i="12"/>
  <c r="L108" i="12"/>
  <c r="P108" i="12" s="1"/>
  <c r="J108" i="12"/>
  <c r="H108" i="12"/>
  <c r="O107" i="12"/>
  <c r="N107" i="12"/>
  <c r="N79" i="12" s="1"/>
  <c r="M107" i="12"/>
  <c r="M79" i="12" s="1"/>
  <c r="L107" i="12"/>
  <c r="H107" i="12"/>
  <c r="H79" i="12" s="1"/>
  <c r="N106" i="12"/>
  <c r="M106" i="12"/>
  <c r="L106" i="12"/>
  <c r="H106" i="12"/>
  <c r="K106" i="12" s="1"/>
  <c r="N105" i="12"/>
  <c r="M105" i="12"/>
  <c r="L105" i="12"/>
  <c r="H105" i="12"/>
  <c r="O104" i="12"/>
  <c r="O76" i="12" s="1"/>
  <c r="N104" i="12"/>
  <c r="N76" i="12" s="1"/>
  <c r="M104" i="12"/>
  <c r="M76" i="12" s="1"/>
  <c r="L104" i="12"/>
  <c r="I104" i="12"/>
  <c r="I76" i="12" s="1"/>
  <c r="H104" i="12"/>
  <c r="H76" i="12" s="1"/>
  <c r="O103" i="12"/>
  <c r="N103" i="12"/>
  <c r="M103" i="12"/>
  <c r="L103" i="12"/>
  <c r="P103" i="12" s="1"/>
  <c r="J103" i="12"/>
  <c r="I103" i="12"/>
  <c r="H103" i="12"/>
  <c r="P102" i="12"/>
  <c r="O101" i="12"/>
  <c r="N101" i="12"/>
  <c r="M101" i="12"/>
  <c r="L101" i="12"/>
  <c r="P101" i="12" s="1"/>
  <c r="J101" i="12"/>
  <c r="I101" i="12"/>
  <c r="H101" i="12"/>
  <c r="M100" i="12"/>
  <c r="M75" i="12" s="1"/>
  <c r="M74" i="12" s="1"/>
  <c r="L100" i="12"/>
  <c r="I100" i="12"/>
  <c r="I75" i="12" s="1"/>
  <c r="I74" i="12" s="1"/>
  <c r="H100" i="12"/>
  <c r="H75" i="12" s="1"/>
  <c r="H74" i="12" s="1"/>
  <c r="M99" i="12"/>
  <c r="L99" i="12"/>
  <c r="I99" i="12"/>
  <c r="H99" i="12"/>
  <c r="O98" i="12"/>
  <c r="O73" i="12" s="1"/>
  <c r="N98" i="12"/>
  <c r="N73" i="12" s="1"/>
  <c r="M98" i="12"/>
  <c r="M73" i="12" s="1"/>
  <c r="L98" i="12"/>
  <c r="I98" i="12"/>
  <c r="I73" i="12" s="1"/>
  <c r="H98" i="12"/>
  <c r="H73" i="12" s="1"/>
  <c r="O97" i="12"/>
  <c r="N97" i="12"/>
  <c r="N72" i="12" s="1"/>
  <c r="M97" i="12"/>
  <c r="M72" i="12" s="1"/>
  <c r="L97" i="12"/>
  <c r="I97" i="12"/>
  <c r="H97" i="12"/>
  <c r="H72" i="12" s="1"/>
  <c r="O96" i="12"/>
  <c r="Q96" i="12" s="1"/>
  <c r="N96" i="12"/>
  <c r="M96" i="12"/>
  <c r="L96" i="12"/>
  <c r="P96" i="12" s="1"/>
  <c r="I96" i="12"/>
  <c r="K96" i="12" s="1"/>
  <c r="H96" i="12"/>
  <c r="N95" i="12"/>
  <c r="N94" i="12" s="1"/>
  <c r="M95" i="12"/>
  <c r="M94" i="12" s="1"/>
  <c r="L95" i="12"/>
  <c r="I95" i="12"/>
  <c r="H95" i="12"/>
  <c r="H94" i="12" s="1"/>
  <c r="H93" i="12"/>
  <c r="N91" i="12"/>
  <c r="M91" i="12"/>
  <c r="L91" i="12"/>
  <c r="I91" i="12"/>
  <c r="K91" i="12" s="1"/>
  <c r="H91" i="12"/>
  <c r="O90" i="12"/>
  <c r="N90" i="12"/>
  <c r="M90" i="12"/>
  <c r="L90" i="12"/>
  <c r="P90" i="12" s="1"/>
  <c r="I90" i="12"/>
  <c r="H90" i="12"/>
  <c r="N89" i="12"/>
  <c r="M89" i="12"/>
  <c r="L89" i="12"/>
  <c r="J89" i="12"/>
  <c r="I89" i="12"/>
  <c r="H89" i="12"/>
  <c r="O88" i="12"/>
  <c r="N88" i="12"/>
  <c r="M88" i="12"/>
  <c r="L88" i="12"/>
  <c r="P88" i="12" s="1"/>
  <c r="J88" i="12"/>
  <c r="I88" i="12"/>
  <c r="H88" i="12"/>
  <c r="O87" i="12"/>
  <c r="N87" i="12"/>
  <c r="M87" i="12"/>
  <c r="L87" i="12"/>
  <c r="P87" i="12" s="1"/>
  <c r="J87" i="12"/>
  <c r="I87" i="12"/>
  <c r="H87" i="12"/>
  <c r="O86" i="12"/>
  <c r="Q86" i="12" s="1"/>
  <c r="N86" i="12"/>
  <c r="M86" i="12"/>
  <c r="L86" i="12"/>
  <c r="P86" i="12" s="1"/>
  <c r="I86" i="12"/>
  <c r="K86" i="12" s="1"/>
  <c r="H86" i="12"/>
  <c r="O85" i="12"/>
  <c r="N85" i="12"/>
  <c r="M85" i="12"/>
  <c r="L85" i="12"/>
  <c r="P85" i="12" s="1"/>
  <c r="J85" i="12"/>
  <c r="I85" i="12"/>
  <c r="H85" i="12"/>
  <c r="N84" i="12"/>
  <c r="M84" i="12"/>
  <c r="L84" i="12"/>
  <c r="I84" i="12"/>
  <c r="K84" i="12" s="1"/>
  <c r="H84" i="12"/>
  <c r="O83" i="12"/>
  <c r="Q83" i="12" s="1"/>
  <c r="N83" i="12"/>
  <c r="M83" i="12"/>
  <c r="L83" i="12"/>
  <c r="P83" i="12" s="1"/>
  <c r="I83" i="12"/>
  <c r="K83" i="12" s="1"/>
  <c r="H83" i="12"/>
  <c r="O82" i="12"/>
  <c r="Q82" i="12" s="1"/>
  <c r="N82" i="12"/>
  <c r="M82" i="12"/>
  <c r="L82" i="12"/>
  <c r="P82" i="12" s="1"/>
  <c r="I82" i="12"/>
  <c r="K82" i="12" s="1"/>
  <c r="H82" i="12"/>
  <c r="O81" i="12"/>
  <c r="N81" i="12"/>
  <c r="M81" i="12"/>
  <c r="L81" i="12"/>
  <c r="P81" i="12" s="1"/>
  <c r="J81" i="12"/>
  <c r="I81" i="12"/>
  <c r="H81" i="12"/>
  <c r="N70" i="12"/>
  <c r="M70" i="12"/>
  <c r="L70" i="12"/>
  <c r="I70" i="12"/>
  <c r="K70" i="12" s="1"/>
  <c r="H70" i="12"/>
  <c r="O69" i="12"/>
  <c r="N69" i="12"/>
  <c r="M69" i="12"/>
  <c r="L69" i="12"/>
  <c r="P69" i="12" s="1"/>
  <c r="J69" i="12"/>
  <c r="I69" i="12"/>
  <c r="H69" i="12"/>
  <c r="O68" i="12"/>
  <c r="Q68" i="12" s="1"/>
  <c r="N68" i="12"/>
  <c r="M68" i="12"/>
  <c r="L68" i="12"/>
  <c r="P68" i="12" s="1"/>
  <c r="I68" i="12"/>
  <c r="K68" i="12" s="1"/>
  <c r="H68" i="12"/>
  <c r="O67" i="12"/>
  <c r="N67" i="12"/>
  <c r="M67" i="12"/>
  <c r="L67" i="12"/>
  <c r="P67" i="12" s="1"/>
  <c r="I67" i="12"/>
  <c r="K67" i="12" s="1"/>
  <c r="H67" i="12"/>
  <c r="O66" i="12"/>
  <c r="N66" i="12"/>
  <c r="M66" i="12"/>
  <c r="L66" i="12"/>
  <c r="P66" i="12" s="1"/>
  <c r="J66" i="12"/>
  <c r="I66" i="12"/>
  <c r="H66" i="12"/>
  <c r="O60" i="12"/>
  <c r="Q60" i="12" s="1"/>
  <c r="N60" i="12"/>
  <c r="M60" i="12"/>
  <c r="L60" i="12"/>
  <c r="P60" i="12" s="1"/>
  <c r="I60" i="12"/>
  <c r="K60" i="12" s="1"/>
  <c r="H60" i="12"/>
  <c r="O58" i="12"/>
  <c r="K58" i="12"/>
  <c r="J58" i="12"/>
  <c r="O57" i="12"/>
  <c r="Q57" i="12" s="1"/>
  <c r="N57" i="12"/>
  <c r="M57" i="12"/>
  <c r="L57" i="12"/>
  <c r="P57" i="12" s="1"/>
  <c r="J57" i="12"/>
  <c r="I57" i="12"/>
  <c r="K57" i="12" s="1"/>
  <c r="H57" i="12"/>
  <c r="O56" i="12"/>
  <c r="K56" i="12"/>
  <c r="J56" i="12"/>
  <c r="O55" i="12"/>
  <c r="K55" i="12"/>
  <c r="J55" i="12"/>
  <c r="O54" i="12"/>
  <c r="K54" i="12"/>
  <c r="J54" i="12"/>
  <c r="O53" i="12"/>
  <c r="Q53" i="12" s="1"/>
  <c r="N53" i="12"/>
  <c r="M53" i="12"/>
  <c r="L53" i="12"/>
  <c r="J53" i="12"/>
  <c r="I53" i="12"/>
  <c r="H53" i="12"/>
  <c r="O52" i="12"/>
  <c r="K52" i="12"/>
  <c r="J52" i="12"/>
  <c r="J51" i="12" s="1"/>
  <c r="O51" i="12"/>
  <c r="N51" i="12"/>
  <c r="M51" i="12"/>
  <c r="L51" i="12"/>
  <c r="I51" i="12"/>
  <c r="K51" i="12" s="1"/>
  <c r="H51" i="12"/>
  <c r="O50" i="12"/>
  <c r="K50" i="12"/>
  <c r="J50" i="12"/>
  <c r="N47" i="12"/>
  <c r="M47" i="12"/>
  <c r="O47" i="12" s="1"/>
  <c r="Q47" i="12" s="1"/>
  <c r="L47" i="12"/>
  <c r="P47" i="12" s="1"/>
  <c r="I47" i="12"/>
  <c r="K47" i="12" s="1"/>
  <c r="H47" i="12"/>
  <c r="J47" i="12" s="1"/>
  <c r="O46" i="12"/>
  <c r="I46" i="12"/>
  <c r="O45" i="12"/>
  <c r="I45" i="12"/>
  <c r="N44" i="12"/>
  <c r="M44" i="12"/>
  <c r="O44" i="12" s="1"/>
  <c r="Q44" i="12" s="1"/>
  <c r="L44" i="12"/>
  <c r="I44" i="12"/>
  <c r="K44" i="12" s="1"/>
  <c r="H44" i="12"/>
  <c r="J44" i="12" s="1"/>
  <c r="N41" i="12"/>
  <c r="M41" i="12"/>
  <c r="O41" i="12" s="1"/>
  <c r="L41" i="12"/>
  <c r="P41" i="12" s="1"/>
  <c r="I41" i="12"/>
  <c r="K41" i="12" s="1"/>
  <c r="H41" i="12"/>
  <c r="J41" i="12" s="1"/>
  <c r="J40" i="12" s="1"/>
  <c r="N40" i="12"/>
  <c r="L40" i="12"/>
  <c r="I40" i="12"/>
  <c r="K40" i="12" s="1"/>
  <c r="H40" i="12"/>
  <c r="O39" i="12"/>
  <c r="K39" i="12"/>
  <c r="J39" i="12"/>
  <c r="O38" i="12"/>
  <c r="Q38" i="12" s="1"/>
  <c r="N38" i="12"/>
  <c r="M38" i="12"/>
  <c r="L38" i="12"/>
  <c r="P38" i="12" s="1"/>
  <c r="J38" i="12"/>
  <c r="I38" i="12"/>
  <c r="K38" i="12" s="1"/>
  <c r="H38" i="12"/>
  <c r="O37" i="12"/>
  <c r="Q37" i="12" s="1"/>
  <c r="N37" i="12"/>
  <c r="M37" i="12"/>
  <c r="L37" i="12"/>
  <c r="P37" i="12" s="1"/>
  <c r="J37" i="12"/>
  <c r="I37" i="12"/>
  <c r="K37" i="12" s="1"/>
  <c r="H37" i="12"/>
  <c r="O36" i="12"/>
  <c r="Q36" i="12" s="1"/>
  <c r="N36" i="12"/>
  <c r="M36" i="12"/>
  <c r="L36" i="12"/>
  <c r="P36" i="12" s="1"/>
  <c r="J36" i="12"/>
  <c r="I36" i="12"/>
  <c r="K36" i="12" s="1"/>
  <c r="H36" i="12"/>
  <c r="O35" i="12"/>
  <c r="K35" i="12"/>
  <c r="J35" i="12"/>
  <c r="O34" i="12"/>
  <c r="Q34" i="12" s="1"/>
  <c r="N34" i="12"/>
  <c r="M34" i="12"/>
  <c r="L34" i="12"/>
  <c r="P34" i="12" s="1"/>
  <c r="J34" i="12"/>
  <c r="I34" i="12"/>
  <c r="K34" i="12" s="1"/>
  <c r="H34" i="12"/>
  <c r="O33" i="12"/>
  <c r="I33" i="12"/>
  <c r="O32" i="12"/>
  <c r="K32" i="12"/>
  <c r="J32" i="12"/>
  <c r="O31" i="12"/>
  <c r="Q31" i="12" s="1"/>
  <c r="N31" i="12"/>
  <c r="M31" i="12"/>
  <c r="L31" i="12"/>
  <c r="P31" i="12" s="1"/>
  <c r="I31" i="12"/>
  <c r="K31" i="12" s="1"/>
  <c r="H31" i="12"/>
  <c r="O30" i="12"/>
  <c r="Q30" i="12" s="1"/>
  <c r="N30" i="12"/>
  <c r="M30" i="12"/>
  <c r="L30" i="12"/>
  <c r="P30" i="12" s="1"/>
  <c r="I30" i="12"/>
  <c r="K30" i="12" s="1"/>
  <c r="H30" i="12"/>
  <c r="O29" i="12"/>
  <c r="K29" i="12"/>
  <c r="J29" i="12"/>
  <c r="O28" i="12"/>
  <c r="K28" i="12"/>
  <c r="J28" i="12"/>
  <c r="O27" i="12"/>
  <c r="Q27" i="12" s="1"/>
  <c r="N27" i="12"/>
  <c r="M27" i="12"/>
  <c r="L27" i="12"/>
  <c r="P27" i="12" s="1"/>
  <c r="I27" i="12"/>
  <c r="K27" i="12" s="1"/>
  <c r="H27" i="12"/>
  <c r="J27" i="12" s="1"/>
  <c r="O26" i="12"/>
  <c r="Q26" i="12" s="1"/>
  <c r="N26" i="12"/>
  <c r="M26" i="12"/>
  <c r="L26" i="12"/>
  <c r="P26" i="12" s="1"/>
  <c r="I26" i="12"/>
  <c r="K26" i="12" s="1"/>
  <c r="H26" i="12"/>
  <c r="J26" i="12" s="1"/>
  <c r="O25" i="12"/>
  <c r="Q25" i="12" s="1"/>
  <c r="N25" i="12"/>
  <c r="M25" i="12"/>
  <c r="L25" i="12"/>
  <c r="P25" i="12" s="1"/>
  <c r="I25" i="12"/>
  <c r="K25" i="12" s="1"/>
  <c r="H25" i="12"/>
  <c r="J25" i="12" s="1"/>
  <c r="O24" i="12"/>
  <c r="K24" i="12"/>
  <c r="J24" i="12"/>
  <c r="O23" i="12"/>
  <c r="K23" i="12"/>
  <c r="J23" i="12"/>
  <c r="O22" i="12"/>
  <c r="K22" i="12"/>
  <c r="J22" i="12"/>
  <c r="O21" i="12"/>
  <c r="I21" i="12"/>
  <c r="N20" i="12"/>
  <c r="M20" i="12"/>
  <c r="O20" i="12" s="1"/>
  <c r="I20" i="12"/>
  <c r="N19" i="12"/>
  <c r="M19" i="12"/>
  <c r="L19" i="12"/>
  <c r="I19" i="12"/>
  <c r="K19" i="12" s="1"/>
  <c r="H19" i="12"/>
  <c r="J19" i="12" s="1"/>
  <c r="O18" i="12"/>
  <c r="I18" i="12"/>
  <c r="O17" i="12"/>
  <c r="I17" i="12"/>
  <c r="O16" i="12"/>
  <c r="I16" i="12"/>
  <c r="O15" i="12"/>
  <c r="I15" i="12"/>
  <c r="O14" i="12"/>
  <c r="Q14" i="12" s="1"/>
  <c r="N14" i="12"/>
  <c r="M14" i="12"/>
  <c r="L14" i="12"/>
  <c r="P14" i="12" s="1"/>
  <c r="I14" i="12"/>
  <c r="K14" i="12" s="1"/>
  <c r="H14" i="12"/>
  <c r="N13" i="12"/>
  <c r="M13" i="12"/>
  <c r="L13" i="12"/>
  <c r="I13" i="12"/>
  <c r="K13" i="12" s="1"/>
  <c r="H13" i="12"/>
  <c r="O12" i="12"/>
  <c r="K12" i="12"/>
  <c r="J12" i="12"/>
  <c r="O11" i="12"/>
  <c r="K11" i="12"/>
  <c r="J11" i="12"/>
  <c r="N10" i="12"/>
  <c r="M10" i="12"/>
  <c r="L10" i="12"/>
  <c r="I10" i="12"/>
  <c r="K10" i="12" s="1"/>
  <c r="H10" i="12"/>
  <c r="I454" i="11"/>
  <c r="I457" i="11" s="1"/>
  <c r="I450" i="11"/>
  <c r="P448" i="11"/>
  <c r="J448" i="11"/>
  <c r="O447" i="11"/>
  <c r="O446" i="11"/>
  <c r="J446" i="11"/>
  <c r="O445" i="11"/>
  <c r="O444" i="11" s="1"/>
  <c r="J445" i="11"/>
  <c r="P444" i="11"/>
  <c r="N444" i="11"/>
  <c r="M444" i="11"/>
  <c r="J444" i="11"/>
  <c r="O442" i="11"/>
  <c r="P442" i="11" s="1"/>
  <c r="J442" i="11"/>
  <c r="O440" i="11"/>
  <c r="P440" i="11" s="1"/>
  <c r="J440" i="11"/>
  <c r="O439" i="11"/>
  <c r="P439" i="11" s="1"/>
  <c r="O438" i="11"/>
  <c r="P438" i="11" s="1"/>
  <c r="I438" i="11"/>
  <c r="J438" i="11" s="1"/>
  <c r="O437" i="11"/>
  <c r="O436" i="11"/>
  <c r="P436" i="11" s="1"/>
  <c r="I436" i="11"/>
  <c r="J436" i="11" s="1"/>
  <c r="O434" i="11"/>
  <c r="P434" i="11" s="1"/>
  <c r="J434" i="11"/>
  <c r="J433" i="11"/>
  <c r="J432" i="11"/>
  <c r="J431" i="11"/>
  <c r="J430" i="11"/>
  <c r="P429" i="11"/>
  <c r="J429" i="11"/>
  <c r="O428" i="11"/>
  <c r="N428" i="11"/>
  <c r="M428" i="11"/>
  <c r="L428" i="11"/>
  <c r="P428" i="11" s="1"/>
  <c r="I428" i="11"/>
  <c r="H428" i="11"/>
  <c r="J428" i="11" s="1"/>
  <c r="O427" i="11"/>
  <c r="P427" i="11" s="1"/>
  <c r="J427" i="11"/>
  <c r="O426" i="11"/>
  <c r="N426" i="11"/>
  <c r="N415" i="11" s="1"/>
  <c r="N414" i="11" s="1"/>
  <c r="N413" i="11" s="1"/>
  <c r="M426" i="11"/>
  <c r="M415" i="11" s="1"/>
  <c r="M414" i="11" s="1"/>
  <c r="M413" i="11" s="1"/>
  <c r="L426" i="11"/>
  <c r="P426" i="11" s="1"/>
  <c r="H426" i="11"/>
  <c r="J426" i="11" s="1"/>
  <c r="P425" i="11"/>
  <c r="O425" i="11"/>
  <c r="J425" i="11"/>
  <c r="O424" i="11"/>
  <c r="P424" i="11" s="1"/>
  <c r="J424" i="11"/>
  <c r="O423" i="11"/>
  <c r="P423" i="11" s="1"/>
  <c r="J423" i="11"/>
  <c r="N422" i="11"/>
  <c r="M422" i="11"/>
  <c r="O422" i="11" s="1"/>
  <c r="P422" i="11" s="1"/>
  <c r="J422" i="11"/>
  <c r="O421" i="11"/>
  <c r="P421" i="11" s="1"/>
  <c r="J421" i="11"/>
  <c r="O420" i="11"/>
  <c r="P420" i="11" s="1"/>
  <c r="J420" i="11"/>
  <c r="O419" i="11"/>
  <c r="P419" i="11" s="1"/>
  <c r="J419" i="11"/>
  <c r="N418" i="11"/>
  <c r="M418" i="11"/>
  <c r="O418" i="11" s="1"/>
  <c r="J418" i="11"/>
  <c r="O417" i="11"/>
  <c r="P417" i="11" s="1"/>
  <c r="J417" i="11"/>
  <c r="N416" i="11"/>
  <c r="M416" i="11"/>
  <c r="J416" i="11"/>
  <c r="L415" i="11"/>
  <c r="H415" i="11"/>
  <c r="L414" i="11"/>
  <c r="H414" i="11"/>
  <c r="L413" i="11"/>
  <c r="H413" i="11"/>
  <c r="O412" i="11"/>
  <c r="Q412" i="11" s="1"/>
  <c r="K412" i="11"/>
  <c r="J412" i="11"/>
  <c r="O411" i="11"/>
  <c r="Q411" i="11" s="1"/>
  <c r="K411" i="11"/>
  <c r="J411" i="11"/>
  <c r="O410" i="11"/>
  <c r="Q410" i="11" s="1"/>
  <c r="K410" i="11"/>
  <c r="J410" i="11"/>
  <c r="N409" i="11"/>
  <c r="M409" i="11"/>
  <c r="O409" i="11" s="1"/>
  <c r="K409" i="11"/>
  <c r="J409" i="11"/>
  <c r="O408" i="11"/>
  <c r="Q408" i="11" s="1"/>
  <c r="I408" i="11"/>
  <c r="O407" i="11"/>
  <c r="Q407" i="11" s="1"/>
  <c r="I407" i="11"/>
  <c r="P406" i="11"/>
  <c r="O406" i="11"/>
  <c r="Q406" i="11" s="1"/>
  <c r="N406" i="11"/>
  <c r="M406" i="11"/>
  <c r="L406" i="11"/>
  <c r="I406" i="11"/>
  <c r="K406" i="11" s="1"/>
  <c r="H406" i="11"/>
  <c r="J406" i="11" s="1"/>
  <c r="O405" i="11"/>
  <c r="Q405" i="11" s="1"/>
  <c r="K405" i="11"/>
  <c r="J405" i="11"/>
  <c r="O404" i="11"/>
  <c r="Q404" i="11" s="1"/>
  <c r="K404" i="11"/>
  <c r="J404" i="11"/>
  <c r="P403" i="11"/>
  <c r="O403" i="11"/>
  <c r="Q403" i="11" s="1"/>
  <c r="N403" i="11"/>
  <c r="M403" i="11"/>
  <c r="L403" i="11"/>
  <c r="H403" i="11"/>
  <c r="O402" i="11"/>
  <c r="Q402" i="11" s="1"/>
  <c r="K402" i="11"/>
  <c r="J402" i="11"/>
  <c r="O401" i="11"/>
  <c r="Q401" i="11" s="1"/>
  <c r="K401" i="11"/>
  <c r="J401" i="11"/>
  <c r="P400" i="11"/>
  <c r="O400" i="11"/>
  <c r="Q400" i="11" s="1"/>
  <c r="N400" i="11"/>
  <c r="M400" i="11"/>
  <c r="K400" i="11"/>
  <c r="J400" i="11"/>
  <c r="N399" i="11"/>
  <c r="N91" i="11" s="1"/>
  <c r="N70" i="11" s="1"/>
  <c r="M399" i="11"/>
  <c r="M91" i="11" s="1"/>
  <c r="M70" i="11" s="1"/>
  <c r="L399" i="11"/>
  <c r="I399" i="11"/>
  <c r="H399" i="11"/>
  <c r="O398" i="11"/>
  <c r="K398" i="11"/>
  <c r="J398" i="11"/>
  <c r="O397" i="11"/>
  <c r="N397" i="11"/>
  <c r="M397" i="11"/>
  <c r="K397" i="11"/>
  <c r="J397" i="11"/>
  <c r="O396" i="11"/>
  <c r="K396" i="11"/>
  <c r="J396" i="11"/>
  <c r="O395" i="11"/>
  <c r="K395" i="11"/>
  <c r="J395" i="11"/>
  <c r="O394" i="11"/>
  <c r="N394" i="11"/>
  <c r="M394" i="11"/>
  <c r="K394" i="11"/>
  <c r="J394" i="11"/>
  <c r="O393" i="11"/>
  <c r="N393" i="11"/>
  <c r="N90" i="11" s="1"/>
  <c r="N69" i="11" s="1"/>
  <c r="M393" i="11"/>
  <c r="M90" i="11" s="1"/>
  <c r="M69" i="11" s="1"/>
  <c r="K393" i="11"/>
  <c r="J393" i="11"/>
  <c r="O392" i="11"/>
  <c r="K392" i="11"/>
  <c r="J392" i="11"/>
  <c r="J87" i="11" s="1"/>
  <c r="O391" i="11"/>
  <c r="N391" i="11"/>
  <c r="M391" i="11"/>
  <c r="K391" i="11"/>
  <c r="J391" i="11"/>
  <c r="O390" i="11"/>
  <c r="N390" i="11"/>
  <c r="M390" i="11"/>
  <c r="K390" i="11"/>
  <c r="J390" i="11"/>
  <c r="O389" i="11"/>
  <c r="K389" i="11"/>
  <c r="J389" i="11"/>
  <c r="O388" i="11"/>
  <c r="K388" i="11"/>
  <c r="J388" i="11"/>
  <c r="O387" i="11"/>
  <c r="N387" i="11"/>
  <c r="N451" i="11" s="1"/>
  <c r="M387" i="11"/>
  <c r="K387" i="11"/>
  <c r="J387" i="11"/>
  <c r="O386" i="11"/>
  <c r="K386" i="11"/>
  <c r="J386" i="11"/>
  <c r="J385" i="11" s="1"/>
  <c r="J384" i="11" s="1"/>
  <c r="O385" i="11"/>
  <c r="N385" i="11"/>
  <c r="M385" i="11"/>
  <c r="M450" i="11" s="1"/>
  <c r="L385" i="11"/>
  <c r="L450" i="11" s="1"/>
  <c r="H385" i="11"/>
  <c r="M384" i="11"/>
  <c r="L384" i="11"/>
  <c r="H384" i="11"/>
  <c r="K384" i="11" s="1"/>
  <c r="N381" i="11"/>
  <c r="M381" i="11"/>
  <c r="L381" i="11"/>
  <c r="H381" i="11"/>
  <c r="J381" i="11" s="1"/>
  <c r="N378" i="11"/>
  <c r="M378" i="11"/>
  <c r="L378" i="11"/>
  <c r="H378" i="11"/>
  <c r="L376" i="11"/>
  <c r="H376" i="11"/>
  <c r="L375" i="11"/>
  <c r="H375" i="11"/>
  <c r="P373" i="11"/>
  <c r="J373" i="11"/>
  <c r="O372" i="11"/>
  <c r="P372" i="11" s="1"/>
  <c r="I372" i="11"/>
  <c r="J372" i="11" s="1"/>
  <c r="O371" i="11"/>
  <c r="K371" i="11"/>
  <c r="J371" i="11"/>
  <c r="O370" i="11"/>
  <c r="N370" i="11"/>
  <c r="M370" i="11"/>
  <c r="K370" i="11"/>
  <c r="J370" i="11"/>
  <c r="O369" i="11"/>
  <c r="N369" i="11"/>
  <c r="M369" i="11"/>
  <c r="K369" i="11"/>
  <c r="J369" i="11"/>
  <c r="O368" i="11"/>
  <c r="N368" i="11"/>
  <c r="M368" i="11"/>
  <c r="K368" i="11"/>
  <c r="J368" i="11"/>
  <c r="O367" i="11"/>
  <c r="K367" i="11"/>
  <c r="J367" i="11"/>
  <c r="O366" i="11"/>
  <c r="K366" i="11"/>
  <c r="J366" i="11"/>
  <c r="O365" i="11"/>
  <c r="K365" i="11"/>
  <c r="J365" i="11"/>
  <c r="O364" i="11"/>
  <c r="K364" i="11"/>
  <c r="J364" i="11"/>
  <c r="O363" i="11"/>
  <c r="K363" i="11"/>
  <c r="J363" i="11"/>
  <c r="O362" i="11"/>
  <c r="Q362" i="11" s="1"/>
  <c r="N362" i="11"/>
  <c r="M362" i="11"/>
  <c r="L362" i="11"/>
  <c r="P362" i="11" s="1"/>
  <c r="H362" i="11"/>
  <c r="O361" i="11"/>
  <c r="Q361" i="11" s="1"/>
  <c r="N361" i="11"/>
  <c r="N360" i="11" s="1"/>
  <c r="N99" i="11" s="1"/>
  <c r="M361" i="11"/>
  <c r="L361" i="11"/>
  <c r="P361" i="11" s="1"/>
  <c r="H361" i="11"/>
  <c r="O360" i="11"/>
  <c r="Q360" i="11" s="1"/>
  <c r="M360" i="11"/>
  <c r="L360" i="11"/>
  <c r="H360" i="11"/>
  <c r="O359" i="11"/>
  <c r="K359" i="11"/>
  <c r="J359" i="11"/>
  <c r="O358" i="11"/>
  <c r="K358" i="11"/>
  <c r="J358" i="11"/>
  <c r="O357" i="11"/>
  <c r="N357" i="11"/>
  <c r="N97" i="11" s="1"/>
  <c r="N72" i="11" s="1"/>
  <c r="M357" i="11"/>
  <c r="L357" i="11"/>
  <c r="H357" i="11"/>
  <c r="O354" i="11"/>
  <c r="P354" i="11" s="1"/>
  <c r="J354" i="11"/>
  <c r="O353" i="11"/>
  <c r="N353" i="11"/>
  <c r="M353" i="11"/>
  <c r="K353" i="11"/>
  <c r="J353" i="11"/>
  <c r="O352" i="11"/>
  <c r="Q352" i="11" s="1"/>
  <c r="N352" i="11"/>
  <c r="M352" i="11"/>
  <c r="L352" i="11"/>
  <c r="P352" i="11" s="1"/>
  <c r="H352" i="11"/>
  <c r="O351" i="11"/>
  <c r="P351" i="11" s="1"/>
  <c r="J351" i="11"/>
  <c r="P350" i="11"/>
  <c r="O350" i="11"/>
  <c r="J350" i="11"/>
  <c r="O349" i="11"/>
  <c r="P349" i="11" s="1"/>
  <c r="J349" i="11"/>
  <c r="O348" i="11"/>
  <c r="J348" i="11"/>
  <c r="N347" i="11"/>
  <c r="M347" i="11"/>
  <c r="J347" i="11"/>
  <c r="O346" i="11"/>
  <c r="O345" i="11"/>
  <c r="I345" i="11" s="1"/>
  <c r="P344" i="11"/>
  <c r="O344" i="11"/>
  <c r="J344" i="11"/>
  <c r="I344" i="11"/>
  <c r="O343" i="11"/>
  <c r="P343" i="11" s="1"/>
  <c r="J343" i="11"/>
  <c r="O342" i="11"/>
  <c r="P342" i="11" s="1"/>
  <c r="J342" i="11"/>
  <c r="O341" i="11"/>
  <c r="P341" i="11" s="1"/>
  <c r="J341" i="11"/>
  <c r="O340" i="11"/>
  <c r="P340" i="11" s="1"/>
  <c r="J340" i="11"/>
  <c r="O339" i="11"/>
  <c r="P339" i="11" s="1"/>
  <c r="J339" i="11"/>
  <c r="O338" i="11"/>
  <c r="P338" i="11" s="1"/>
  <c r="J338" i="11"/>
  <c r="O337" i="11"/>
  <c r="P337" i="11" s="1"/>
  <c r="J337" i="11"/>
  <c r="O336" i="11"/>
  <c r="I336" i="11" s="1"/>
  <c r="O335" i="11"/>
  <c r="P335" i="11" s="1"/>
  <c r="I335" i="11"/>
  <c r="J335" i="11" s="1"/>
  <c r="O334" i="11"/>
  <c r="N334" i="11"/>
  <c r="N333" i="11" s="1"/>
  <c r="M334" i="11"/>
  <c r="L334" i="11"/>
  <c r="I334" i="11"/>
  <c r="J334" i="11" s="1"/>
  <c r="M333" i="11"/>
  <c r="M93" i="11" s="1"/>
  <c r="M332" i="11"/>
  <c r="M92" i="11" s="1"/>
  <c r="M71" i="11" s="1"/>
  <c r="H332" i="11"/>
  <c r="H92" i="11" s="1"/>
  <c r="H71" i="11" s="1"/>
  <c r="O331" i="11"/>
  <c r="J331" i="11"/>
  <c r="J89" i="11" s="1"/>
  <c r="O330" i="11"/>
  <c r="J330" i="11"/>
  <c r="J88" i="11" s="1"/>
  <c r="P329" i="11"/>
  <c r="O329" i="11"/>
  <c r="J329" i="11"/>
  <c r="J86" i="11" s="1"/>
  <c r="J84" i="11" s="1"/>
  <c r="I329" i="11"/>
  <c r="O328" i="11"/>
  <c r="N328" i="11"/>
  <c r="N374" i="11" s="1"/>
  <c r="M328" i="11"/>
  <c r="M374" i="11" s="1"/>
  <c r="L328" i="11"/>
  <c r="J328" i="11"/>
  <c r="I328" i="11"/>
  <c r="K328" i="11" s="1"/>
  <c r="H328" i="11"/>
  <c r="H374" i="11" s="1"/>
  <c r="K374" i="11" s="1"/>
  <c r="O327" i="11"/>
  <c r="N327" i="11"/>
  <c r="N83" i="11" s="1"/>
  <c r="N68" i="11" s="1"/>
  <c r="M327" i="11"/>
  <c r="M83" i="11" s="1"/>
  <c r="M68" i="11" s="1"/>
  <c r="L327" i="11"/>
  <c r="J327" i="11"/>
  <c r="J83" i="11" s="1"/>
  <c r="J68" i="11" s="1"/>
  <c r="I327" i="11"/>
  <c r="H327" i="11"/>
  <c r="P326" i="11"/>
  <c r="O326" i="11"/>
  <c r="J326" i="11"/>
  <c r="J81" i="11" s="1"/>
  <c r="J66" i="11" s="1"/>
  <c r="O325" i="11"/>
  <c r="P325" i="11" s="1"/>
  <c r="N325" i="11"/>
  <c r="M325" i="11"/>
  <c r="J325" i="11"/>
  <c r="O324" i="11"/>
  <c r="N324" i="11"/>
  <c r="M324" i="11"/>
  <c r="J324" i="11"/>
  <c r="O323" i="11"/>
  <c r="O322" i="11"/>
  <c r="P322" i="11" s="1"/>
  <c r="J322" i="11"/>
  <c r="O321" i="11"/>
  <c r="O320" i="11"/>
  <c r="I320" i="11"/>
  <c r="O319" i="11"/>
  <c r="P319" i="11" s="1"/>
  <c r="J319" i="11"/>
  <c r="O318" i="11"/>
  <c r="P318" i="11" s="1"/>
  <c r="J318" i="11"/>
  <c r="N317" i="11"/>
  <c r="M317" i="11"/>
  <c r="L317" i="11"/>
  <c r="H317" i="11"/>
  <c r="O316" i="11"/>
  <c r="P316" i="11" s="1"/>
  <c r="J316" i="11"/>
  <c r="O315" i="11"/>
  <c r="P315" i="11" s="1"/>
  <c r="J315" i="11"/>
  <c r="O314" i="11"/>
  <c r="P314" i="11" s="1"/>
  <c r="J314" i="11"/>
  <c r="O313" i="11"/>
  <c r="K313" i="11"/>
  <c r="J313" i="11"/>
  <c r="O312" i="11"/>
  <c r="P312" i="11" s="1"/>
  <c r="J312" i="11"/>
  <c r="O311" i="11"/>
  <c r="K311" i="11"/>
  <c r="J311" i="11"/>
  <c r="O310" i="11"/>
  <c r="P310" i="11" s="1"/>
  <c r="J310" i="11"/>
  <c r="O309" i="11"/>
  <c r="I309" i="11"/>
  <c r="O308" i="11"/>
  <c r="Q308" i="11" s="1"/>
  <c r="N308" i="11"/>
  <c r="M308" i="11"/>
  <c r="L308" i="11"/>
  <c r="P308" i="11" s="1"/>
  <c r="I308" i="11"/>
  <c r="K308" i="11" s="1"/>
  <c r="H308" i="11"/>
  <c r="J308" i="11" s="1"/>
  <c r="O307" i="11"/>
  <c r="P307" i="11" s="1"/>
  <c r="J307" i="11"/>
  <c r="O306" i="11"/>
  <c r="P306" i="11" s="1"/>
  <c r="J306" i="11"/>
  <c r="O305" i="11"/>
  <c r="P305" i="11" s="1"/>
  <c r="J305" i="11"/>
  <c r="O304" i="11"/>
  <c r="N304" i="11"/>
  <c r="M304" i="11"/>
  <c r="L304" i="11"/>
  <c r="P304" i="11" s="1"/>
  <c r="H304" i="11"/>
  <c r="J304" i="11" s="1"/>
  <c r="O303" i="11"/>
  <c r="K303" i="11"/>
  <c r="J303" i="11"/>
  <c r="O302" i="11"/>
  <c r="I302" i="11"/>
  <c r="O301" i="11"/>
  <c r="I301" i="11"/>
  <c r="O300" i="11"/>
  <c r="I300" i="11"/>
  <c r="O299" i="11"/>
  <c r="P299" i="11" s="1"/>
  <c r="J299" i="11"/>
  <c r="O298" i="11"/>
  <c r="K298" i="11"/>
  <c r="J298" i="11"/>
  <c r="O297" i="11"/>
  <c r="I297" i="11"/>
  <c r="O296" i="11"/>
  <c r="I296" i="11"/>
  <c r="O295" i="11"/>
  <c r="I295" i="11"/>
  <c r="O294" i="11"/>
  <c r="P294" i="11" s="1"/>
  <c r="J294" i="11"/>
  <c r="O293" i="11"/>
  <c r="I293" i="11"/>
  <c r="O292" i="11"/>
  <c r="Q292" i="11" s="1"/>
  <c r="N292" i="11"/>
  <c r="M292" i="11"/>
  <c r="L292" i="11"/>
  <c r="P292" i="11" s="1"/>
  <c r="I292" i="11"/>
  <c r="K292" i="11" s="1"/>
  <c r="H292" i="11"/>
  <c r="N291" i="11"/>
  <c r="M291" i="11"/>
  <c r="L291" i="11"/>
  <c r="H291" i="11"/>
  <c r="O290" i="11"/>
  <c r="I290" i="11"/>
  <c r="O289" i="11"/>
  <c r="K289" i="11"/>
  <c r="J289" i="11"/>
  <c r="O288" i="11"/>
  <c r="K288" i="11"/>
  <c r="J288" i="11"/>
  <c r="O287" i="11"/>
  <c r="K287" i="11"/>
  <c r="J287" i="11"/>
  <c r="O286" i="11"/>
  <c r="K286" i="11"/>
  <c r="J286" i="11"/>
  <c r="O285" i="11"/>
  <c r="K285" i="11"/>
  <c r="J285" i="11"/>
  <c r="O284" i="11"/>
  <c r="Q284" i="11" s="1"/>
  <c r="N284" i="11"/>
  <c r="M284" i="11"/>
  <c r="L284" i="11"/>
  <c r="P284" i="11" s="1"/>
  <c r="H284" i="11"/>
  <c r="O283" i="11"/>
  <c r="K283" i="11"/>
  <c r="J283" i="11"/>
  <c r="O282" i="11"/>
  <c r="P282" i="11" s="1"/>
  <c r="J282" i="11"/>
  <c r="O281" i="11"/>
  <c r="P281" i="11" s="1"/>
  <c r="J281" i="11"/>
  <c r="O280" i="11"/>
  <c r="P280" i="11" s="1"/>
  <c r="J280" i="11"/>
  <c r="O279" i="11"/>
  <c r="P279" i="11" s="1"/>
  <c r="J279" i="11"/>
  <c r="O278" i="11"/>
  <c r="P278" i="11" s="1"/>
  <c r="J278" i="11"/>
  <c r="O277" i="11"/>
  <c r="N277" i="11"/>
  <c r="M277" i="11"/>
  <c r="L277" i="11"/>
  <c r="P277" i="11" s="1"/>
  <c r="H277" i="11"/>
  <c r="J277" i="11" s="1"/>
  <c r="O276" i="11"/>
  <c r="K276" i="11"/>
  <c r="J276" i="11"/>
  <c r="O275" i="11"/>
  <c r="I275" i="11"/>
  <c r="O274" i="11"/>
  <c r="P274" i="11" s="1"/>
  <c r="J274" i="11"/>
  <c r="O273" i="11"/>
  <c r="P273" i="11" s="1"/>
  <c r="J273" i="11"/>
  <c r="O272" i="11"/>
  <c r="I272" i="11"/>
  <c r="O271" i="11"/>
  <c r="I271" i="11"/>
  <c r="O270" i="11"/>
  <c r="P270" i="11" s="1"/>
  <c r="J270" i="11"/>
  <c r="O269" i="11"/>
  <c r="P269" i="11" s="1"/>
  <c r="J269" i="11"/>
  <c r="O268" i="11"/>
  <c r="P268" i="11" s="1"/>
  <c r="J268" i="11"/>
  <c r="O267" i="11"/>
  <c r="P267" i="11" s="1"/>
  <c r="J267" i="11"/>
  <c r="O266" i="11"/>
  <c r="P266" i="11" s="1"/>
  <c r="J266" i="11"/>
  <c r="O265" i="11"/>
  <c r="K265" i="11"/>
  <c r="J265" i="11"/>
  <c r="O264" i="11"/>
  <c r="I264" i="11"/>
  <c r="O263" i="11"/>
  <c r="K263" i="11"/>
  <c r="J263" i="11"/>
  <c r="O262" i="11"/>
  <c r="K262" i="11"/>
  <c r="J262" i="11"/>
  <c r="O261" i="11"/>
  <c r="I261" i="11"/>
  <c r="O260" i="11"/>
  <c r="Q260" i="11" s="1"/>
  <c r="N260" i="11"/>
  <c r="M260" i="11"/>
  <c r="L260" i="11"/>
  <c r="P260" i="11" s="1"/>
  <c r="I260" i="11"/>
  <c r="K260" i="11" s="1"/>
  <c r="H260" i="11"/>
  <c r="O259" i="11"/>
  <c r="Q259" i="11" s="1"/>
  <c r="N259" i="11"/>
  <c r="M259" i="11"/>
  <c r="L259" i="11"/>
  <c r="I259" i="11"/>
  <c r="H259" i="11"/>
  <c r="H161" i="11" s="1"/>
  <c r="O255" i="11"/>
  <c r="Q255" i="11" s="1"/>
  <c r="N255" i="11"/>
  <c r="M255" i="11"/>
  <c r="L255" i="11"/>
  <c r="P255" i="11" s="1"/>
  <c r="H255" i="11"/>
  <c r="O254" i="11"/>
  <c r="Q254" i="11" s="1"/>
  <c r="N254" i="11"/>
  <c r="M254" i="11"/>
  <c r="L254" i="11"/>
  <c r="P254" i="11" s="1"/>
  <c r="P253" i="11"/>
  <c r="J253" i="11"/>
  <c r="O252" i="11"/>
  <c r="P252" i="11" s="1"/>
  <c r="J252" i="11"/>
  <c r="O251" i="11"/>
  <c r="P251" i="11" s="1"/>
  <c r="J251" i="11"/>
  <c r="O250" i="11"/>
  <c r="P250" i="11" s="1"/>
  <c r="J250" i="11"/>
  <c r="O249" i="11"/>
  <c r="P249" i="11" s="1"/>
  <c r="J249" i="11"/>
  <c r="O248" i="11"/>
  <c r="P248" i="11" s="1"/>
  <c r="J248" i="11"/>
  <c r="O247" i="11"/>
  <c r="P247" i="11" s="1"/>
  <c r="J247" i="11"/>
  <c r="O246" i="11"/>
  <c r="P246" i="11" s="1"/>
  <c r="N246" i="11"/>
  <c r="M246" i="11"/>
  <c r="J246" i="11"/>
  <c r="O245" i="11"/>
  <c r="P245" i="11" s="1"/>
  <c r="N245" i="11"/>
  <c r="M245" i="11"/>
  <c r="J245" i="11"/>
  <c r="O244" i="11"/>
  <c r="P244" i="11" s="1"/>
  <c r="N244" i="11"/>
  <c r="M244" i="11"/>
  <c r="J244" i="11"/>
  <c r="O243" i="11"/>
  <c r="I243" i="11"/>
  <c r="O242" i="11"/>
  <c r="P242" i="11" s="1"/>
  <c r="J242" i="11"/>
  <c r="O241" i="11"/>
  <c r="Q241" i="11" s="1"/>
  <c r="N241" i="11"/>
  <c r="M241" i="11"/>
  <c r="L241" i="11"/>
  <c r="P241" i="11" s="1"/>
  <c r="I241" i="11"/>
  <c r="K241" i="11" s="1"/>
  <c r="H241" i="11"/>
  <c r="J241" i="11" s="1"/>
  <c r="P240" i="11"/>
  <c r="J240" i="11"/>
  <c r="O239" i="11"/>
  <c r="N239" i="11"/>
  <c r="M239" i="11"/>
  <c r="M167" i="11" s="1"/>
  <c r="L239" i="11"/>
  <c r="I239" i="11"/>
  <c r="K239" i="11" s="1"/>
  <c r="H239" i="11"/>
  <c r="O238" i="11"/>
  <c r="J238" i="11"/>
  <c r="O237" i="11"/>
  <c r="J237" i="11"/>
  <c r="N236" i="11"/>
  <c r="M236" i="11"/>
  <c r="O236" i="11" s="1"/>
  <c r="J236" i="11"/>
  <c r="N235" i="11"/>
  <c r="N166" i="11" s="1"/>
  <c r="M235" i="11"/>
  <c r="J235" i="11"/>
  <c r="O234" i="11"/>
  <c r="P234" i="11" s="1"/>
  <c r="J234" i="11"/>
  <c r="O233" i="11"/>
  <c r="P233" i="11" s="1"/>
  <c r="N233" i="11"/>
  <c r="M233" i="11"/>
  <c r="J233" i="11"/>
  <c r="O232" i="11"/>
  <c r="N232" i="11"/>
  <c r="N165" i="11" s="1"/>
  <c r="M232" i="11"/>
  <c r="M165" i="11" s="1"/>
  <c r="J232" i="11"/>
  <c r="O231" i="11"/>
  <c r="K231" i="11"/>
  <c r="J231" i="11"/>
  <c r="O230" i="11"/>
  <c r="N230" i="11"/>
  <c r="M230" i="11"/>
  <c r="L230" i="11"/>
  <c r="H230" i="11"/>
  <c r="O229" i="11"/>
  <c r="P229" i="11" s="1"/>
  <c r="J229" i="11"/>
  <c r="O228" i="11"/>
  <c r="P228" i="11" s="1"/>
  <c r="J228" i="11"/>
  <c r="O227" i="11"/>
  <c r="P227" i="11" s="1"/>
  <c r="J227" i="11"/>
  <c r="O225" i="11"/>
  <c r="P225" i="11" s="1"/>
  <c r="J225" i="11"/>
  <c r="O224" i="11"/>
  <c r="N224" i="11"/>
  <c r="M224" i="11"/>
  <c r="L224" i="11"/>
  <c r="P224" i="11" s="1"/>
  <c r="H224" i="11"/>
  <c r="J224" i="11" s="1"/>
  <c r="O223" i="11"/>
  <c r="P223" i="11" s="1"/>
  <c r="J223" i="11"/>
  <c r="O222" i="11"/>
  <c r="P222" i="11" s="1"/>
  <c r="J222" i="11"/>
  <c r="O221" i="11"/>
  <c r="P221" i="11" s="1"/>
  <c r="J221" i="11"/>
  <c r="O220" i="11"/>
  <c r="P220" i="11" s="1"/>
  <c r="J220" i="11"/>
  <c r="O219" i="11"/>
  <c r="P219" i="11" s="1"/>
  <c r="J219" i="11"/>
  <c r="O218" i="11"/>
  <c r="P218" i="11" s="1"/>
  <c r="N218" i="11"/>
  <c r="M218" i="11"/>
  <c r="J218" i="11"/>
  <c r="O217" i="11"/>
  <c r="P217" i="11" s="1"/>
  <c r="J217" i="11"/>
  <c r="O216" i="11"/>
  <c r="P216" i="11" s="1"/>
  <c r="J216" i="11"/>
  <c r="P215" i="11"/>
  <c r="O215" i="11"/>
  <c r="J215" i="11"/>
  <c r="O214" i="11"/>
  <c r="P214" i="11" s="1"/>
  <c r="N214" i="11"/>
  <c r="M214" i="11"/>
  <c r="J214" i="11"/>
  <c r="O213" i="11"/>
  <c r="P213" i="11" s="1"/>
  <c r="J213" i="11"/>
  <c r="O212" i="11"/>
  <c r="I212" i="11"/>
  <c r="O211" i="11"/>
  <c r="K211" i="11"/>
  <c r="J211" i="11"/>
  <c r="O210" i="11"/>
  <c r="I210" i="11"/>
  <c r="O209" i="11"/>
  <c r="P209" i="11" s="1"/>
  <c r="J209" i="11"/>
  <c r="O208" i="11"/>
  <c r="P208" i="11" s="1"/>
  <c r="J208" i="11"/>
  <c r="O207" i="11"/>
  <c r="P207" i="11" s="1"/>
  <c r="J207" i="11"/>
  <c r="P206" i="11"/>
  <c r="O206" i="11"/>
  <c r="I206" i="11"/>
  <c r="J206" i="11" s="1"/>
  <c r="O205" i="11"/>
  <c r="O204" i="11"/>
  <c r="P204" i="11" s="1"/>
  <c r="J204" i="11"/>
  <c r="O203" i="11"/>
  <c r="P203" i="11" s="1"/>
  <c r="J203" i="11"/>
  <c r="O202" i="11"/>
  <c r="Q202" i="11" s="1"/>
  <c r="N202" i="11"/>
  <c r="M202" i="11"/>
  <c r="L202" i="11"/>
  <c r="P202" i="11" s="1"/>
  <c r="H202" i="11"/>
  <c r="O201" i="11"/>
  <c r="N201" i="11"/>
  <c r="N162" i="11" s="1"/>
  <c r="M201" i="11"/>
  <c r="M162" i="11" s="1"/>
  <c r="L201" i="11"/>
  <c r="H201" i="11"/>
  <c r="H162" i="11" s="1"/>
  <c r="O200" i="11"/>
  <c r="P200" i="11" s="1"/>
  <c r="J200" i="11"/>
  <c r="O199" i="11"/>
  <c r="P199" i="11" s="1"/>
  <c r="J199" i="11"/>
  <c r="O198" i="11"/>
  <c r="P198" i="11" s="1"/>
  <c r="J198" i="11"/>
  <c r="O197" i="11"/>
  <c r="P197" i="11" s="1"/>
  <c r="J197" i="11"/>
  <c r="O196" i="11"/>
  <c r="P196" i="11" s="1"/>
  <c r="J196" i="11"/>
  <c r="O195" i="11"/>
  <c r="P195" i="11" s="1"/>
  <c r="J195" i="11"/>
  <c r="P194" i="11"/>
  <c r="O194" i="11"/>
  <c r="N194" i="11"/>
  <c r="M194" i="11"/>
  <c r="J194" i="11"/>
  <c r="O193" i="11"/>
  <c r="P193" i="11" s="1"/>
  <c r="J193" i="11"/>
  <c r="O192" i="11"/>
  <c r="P192" i="11" s="1"/>
  <c r="N192" i="11"/>
  <c r="M192" i="11"/>
  <c r="J192" i="11"/>
  <c r="O191" i="11"/>
  <c r="P191" i="11" s="1"/>
  <c r="J191" i="11"/>
  <c r="O190" i="11"/>
  <c r="P190" i="11" s="1"/>
  <c r="J190" i="11"/>
  <c r="O189" i="11"/>
  <c r="P189" i="11" s="1"/>
  <c r="J189" i="11"/>
  <c r="P188" i="11"/>
  <c r="O188" i="11"/>
  <c r="J188" i="11"/>
  <c r="P187" i="11"/>
  <c r="O187" i="11"/>
  <c r="J187" i="11"/>
  <c r="O186" i="11"/>
  <c r="P186" i="11" s="1"/>
  <c r="J186" i="11"/>
  <c r="O185" i="11"/>
  <c r="P185" i="11" s="1"/>
  <c r="J185" i="11"/>
  <c r="O184" i="11"/>
  <c r="P184" i="11" s="1"/>
  <c r="J184" i="11"/>
  <c r="O183" i="11"/>
  <c r="P183" i="11" s="1"/>
  <c r="J183" i="11"/>
  <c r="O182" i="11"/>
  <c r="P182" i="11" s="1"/>
  <c r="J182" i="11"/>
  <c r="O181" i="11"/>
  <c r="P181" i="11" s="1"/>
  <c r="J181" i="11"/>
  <c r="O180" i="11"/>
  <c r="P180" i="11" s="1"/>
  <c r="J180" i="11"/>
  <c r="P178" i="11"/>
  <c r="O178" i="11"/>
  <c r="J178" i="11"/>
  <c r="P177" i="11"/>
  <c r="O177" i="11"/>
  <c r="J177" i="11"/>
  <c r="O176" i="11"/>
  <c r="J176" i="11"/>
  <c r="N175" i="11"/>
  <c r="N174" i="11" s="1"/>
  <c r="M175" i="11"/>
  <c r="J175" i="11"/>
  <c r="M174" i="11"/>
  <c r="M161" i="11" s="1"/>
  <c r="J174" i="11"/>
  <c r="M173" i="11"/>
  <c r="L173" i="11"/>
  <c r="H173" i="11"/>
  <c r="K173" i="11" s="1"/>
  <c r="M172" i="11"/>
  <c r="M256" i="11" s="1"/>
  <c r="L172" i="11"/>
  <c r="H172" i="11"/>
  <c r="P171" i="11"/>
  <c r="J171" i="11"/>
  <c r="O170" i="11"/>
  <c r="Q170" i="11" s="1"/>
  <c r="N170" i="11"/>
  <c r="M170" i="11"/>
  <c r="L170" i="11"/>
  <c r="P170" i="11" s="1"/>
  <c r="H170" i="11"/>
  <c r="O169" i="11"/>
  <c r="Q169" i="11" s="1"/>
  <c r="N169" i="11"/>
  <c r="M169" i="11"/>
  <c r="L169" i="11"/>
  <c r="P169" i="11" s="1"/>
  <c r="H169" i="11"/>
  <c r="O168" i="11"/>
  <c r="N168" i="11"/>
  <c r="L163" i="11"/>
  <c r="H163" i="11"/>
  <c r="N157" i="11"/>
  <c r="M157" i="11"/>
  <c r="L157" i="11"/>
  <c r="H157" i="11"/>
  <c r="O154" i="11"/>
  <c r="P154" i="11" s="1"/>
  <c r="J154" i="11"/>
  <c r="O153" i="11"/>
  <c r="I153" i="11"/>
  <c r="O152" i="11"/>
  <c r="N152" i="11"/>
  <c r="N155" i="11" s="1"/>
  <c r="M152" i="11"/>
  <c r="M155" i="11" s="1"/>
  <c r="L152" i="11"/>
  <c r="I152" i="11"/>
  <c r="K152" i="11" s="1"/>
  <c r="H152" i="11"/>
  <c r="H155" i="11" s="1"/>
  <c r="O151" i="11"/>
  <c r="P151" i="11" s="1"/>
  <c r="J151" i="11"/>
  <c r="O150" i="11"/>
  <c r="J150" i="11"/>
  <c r="O149" i="11"/>
  <c r="P149" i="11" s="1"/>
  <c r="J149" i="11"/>
  <c r="O148" i="11"/>
  <c r="P148" i="11" s="1"/>
  <c r="J148" i="11"/>
  <c r="O147" i="11"/>
  <c r="N147" i="11"/>
  <c r="M147" i="11"/>
  <c r="L147" i="11"/>
  <c r="P147" i="11" s="1"/>
  <c r="H147" i="11"/>
  <c r="J147" i="11" s="1"/>
  <c r="O146" i="11"/>
  <c r="P146" i="11" s="1"/>
  <c r="J146" i="11"/>
  <c r="O145" i="11"/>
  <c r="P145" i="11" s="1"/>
  <c r="J145" i="11"/>
  <c r="O144" i="11"/>
  <c r="P144" i="11" s="1"/>
  <c r="J144" i="11"/>
  <c r="O143" i="11"/>
  <c r="P143" i="11" s="1"/>
  <c r="J143" i="11"/>
  <c r="O142" i="11"/>
  <c r="P142" i="11" s="1"/>
  <c r="N142" i="11"/>
  <c r="M142" i="11"/>
  <c r="J142" i="11"/>
  <c r="O141" i="11"/>
  <c r="P141" i="11" s="1"/>
  <c r="J141" i="11"/>
  <c r="O140" i="11"/>
  <c r="P140" i="11" s="1"/>
  <c r="J140" i="11"/>
  <c r="O139" i="11"/>
  <c r="P139" i="11" s="1"/>
  <c r="J139" i="11"/>
  <c r="O138" i="11"/>
  <c r="P138" i="11" s="1"/>
  <c r="J138" i="11"/>
  <c r="O137" i="11"/>
  <c r="P137" i="11" s="1"/>
  <c r="J137" i="11"/>
  <c r="O136" i="11"/>
  <c r="P136" i="11" s="1"/>
  <c r="J136" i="11"/>
  <c r="O135" i="11"/>
  <c r="O134" i="11" s="1"/>
  <c r="N135" i="11"/>
  <c r="M135" i="11"/>
  <c r="L135" i="11"/>
  <c r="P135" i="11" s="1"/>
  <c r="H135" i="11"/>
  <c r="J135" i="11" s="1"/>
  <c r="N134" i="11"/>
  <c r="M134" i="11"/>
  <c r="M80" i="11" s="1"/>
  <c r="M65" i="11" s="1"/>
  <c r="L134" i="11"/>
  <c r="H134" i="11"/>
  <c r="O133" i="11"/>
  <c r="P133" i="11" s="1"/>
  <c r="J133" i="11"/>
  <c r="O132" i="11"/>
  <c r="P132" i="11" s="1"/>
  <c r="J132" i="11"/>
  <c r="O131" i="11"/>
  <c r="P131" i="11" s="1"/>
  <c r="J131" i="11"/>
  <c r="O130" i="11"/>
  <c r="P130" i="11" s="1"/>
  <c r="J130" i="11"/>
  <c r="O129" i="11"/>
  <c r="P129" i="11" s="1"/>
  <c r="J129" i="11"/>
  <c r="O128" i="11"/>
  <c r="P128" i="11" s="1"/>
  <c r="J128" i="11"/>
  <c r="O127" i="11"/>
  <c r="N127" i="11"/>
  <c r="M127" i="11"/>
  <c r="L127" i="11"/>
  <c r="P127" i="11" s="1"/>
  <c r="H127" i="11"/>
  <c r="J127" i="11" s="1"/>
  <c r="J107" i="11" s="1"/>
  <c r="O126" i="11"/>
  <c r="J126" i="11"/>
  <c r="N125" i="11"/>
  <c r="M125" i="11"/>
  <c r="L125" i="11"/>
  <c r="J125" i="11"/>
  <c r="H125" i="11"/>
  <c r="O124" i="11"/>
  <c r="P124" i="11" s="1"/>
  <c r="J124" i="11"/>
  <c r="P123" i="11"/>
  <c r="O123" i="11"/>
  <c r="J123" i="11"/>
  <c r="O122" i="11"/>
  <c r="P122" i="11" s="1"/>
  <c r="J122" i="11"/>
  <c r="O121" i="11"/>
  <c r="P121" i="11" s="1"/>
  <c r="J121" i="11"/>
  <c r="O120" i="11"/>
  <c r="P120" i="11" s="1"/>
  <c r="J120" i="11"/>
  <c r="P119" i="11"/>
  <c r="O119" i="11"/>
  <c r="J119" i="11"/>
  <c r="O118" i="11"/>
  <c r="P118" i="11" s="1"/>
  <c r="J118" i="11"/>
  <c r="O117" i="11"/>
  <c r="P117" i="11" s="1"/>
  <c r="J117" i="11"/>
  <c r="O116" i="11"/>
  <c r="P116" i="11" s="1"/>
  <c r="J116" i="11"/>
  <c r="O115" i="11"/>
  <c r="P115" i="11" s="1"/>
  <c r="J115" i="11"/>
  <c r="O114" i="11"/>
  <c r="P114" i="11" s="1"/>
  <c r="J114" i="11"/>
  <c r="O113" i="11"/>
  <c r="P113" i="11" s="1"/>
  <c r="J113" i="11"/>
  <c r="P112" i="11"/>
  <c r="O112" i="11"/>
  <c r="J112" i="11"/>
  <c r="O111" i="11"/>
  <c r="P111" i="11" s="1"/>
  <c r="J111" i="11"/>
  <c r="O110" i="11"/>
  <c r="P110" i="11" s="1"/>
  <c r="J110" i="11"/>
  <c r="O109" i="11"/>
  <c r="P109" i="11" s="1"/>
  <c r="J109" i="11"/>
  <c r="O108" i="11"/>
  <c r="N108" i="11"/>
  <c r="M108" i="11"/>
  <c r="L108" i="11"/>
  <c r="P108" i="11" s="1"/>
  <c r="J108" i="11"/>
  <c r="H108" i="11"/>
  <c r="N107" i="11"/>
  <c r="N79" i="11" s="1"/>
  <c r="M107" i="11"/>
  <c r="M79" i="11" s="1"/>
  <c r="L107" i="11"/>
  <c r="H107" i="11"/>
  <c r="H79" i="11" s="1"/>
  <c r="N106" i="11"/>
  <c r="M106" i="11"/>
  <c r="L106" i="11"/>
  <c r="H106" i="11"/>
  <c r="K106" i="11" s="1"/>
  <c r="N105" i="11"/>
  <c r="M105" i="11"/>
  <c r="L105" i="11"/>
  <c r="H105" i="11"/>
  <c r="O104" i="11"/>
  <c r="O76" i="11" s="1"/>
  <c r="N104" i="11"/>
  <c r="N76" i="11" s="1"/>
  <c r="M104" i="11"/>
  <c r="M76" i="11" s="1"/>
  <c r="L104" i="11"/>
  <c r="H104" i="11"/>
  <c r="H76" i="11" s="1"/>
  <c r="O103" i="11"/>
  <c r="N103" i="11"/>
  <c r="M103" i="11"/>
  <c r="L103" i="11"/>
  <c r="P103" i="11" s="1"/>
  <c r="J103" i="11"/>
  <c r="I103" i="11"/>
  <c r="H103" i="11"/>
  <c r="P102" i="11"/>
  <c r="O101" i="11"/>
  <c r="N101" i="11"/>
  <c r="M101" i="11"/>
  <c r="L101" i="11"/>
  <c r="P101" i="11" s="1"/>
  <c r="J101" i="11"/>
  <c r="I101" i="11"/>
  <c r="H101" i="11"/>
  <c r="O100" i="11"/>
  <c r="O75" i="11" s="1"/>
  <c r="N100" i="11"/>
  <c r="N75" i="11" s="1"/>
  <c r="N74" i="11" s="1"/>
  <c r="M100" i="11"/>
  <c r="M75" i="11" s="1"/>
  <c r="M74" i="11" s="1"/>
  <c r="L100" i="11"/>
  <c r="I100" i="11"/>
  <c r="I75" i="11" s="1"/>
  <c r="I74" i="11" s="1"/>
  <c r="H100" i="11"/>
  <c r="H75" i="11" s="1"/>
  <c r="H74" i="11" s="1"/>
  <c r="O99" i="11"/>
  <c r="M99" i="11"/>
  <c r="I99" i="11"/>
  <c r="N98" i="11"/>
  <c r="M98" i="11"/>
  <c r="L98" i="11"/>
  <c r="I98" i="11"/>
  <c r="H98" i="11"/>
  <c r="I97" i="11"/>
  <c r="O96" i="11"/>
  <c r="Q96" i="11" s="1"/>
  <c r="N96" i="11"/>
  <c r="M96" i="11"/>
  <c r="L96" i="11"/>
  <c r="P96" i="11" s="1"/>
  <c r="I96" i="11"/>
  <c r="K96" i="11" s="1"/>
  <c r="H96" i="11"/>
  <c r="L95" i="11"/>
  <c r="H95" i="11"/>
  <c r="L94" i="11"/>
  <c r="H94" i="11"/>
  <c r="H93" i="11"/>
  <c r="L90" i="11"/>
  <c r="I90" i="11"/>
  <c r="H90" i="11"/>
  <c r="N89" i="11"/>
  <c r="M89" i="11"/>
  <c r="L89" i="11"/>
  <c r="I89" i="11"/>
  <c r="H89" i="11"/>
  <c r="N88" i="11"/>
  <c r="M88" i="11"/>
  <c r="L88" i="11"/>
  <c r="I88" i="11"/>
  <c r="H88" i="11"/>
  <c r="N87" i="11"/>
  <c r="M87" i="11"/>
  <c r="L87" i="11"/>
  <c r="I87" i="11"/>
  <c r="H87" i="11"/>
  <c r="N86" i="11"/>
  <c r="M86" i="11"/>
  <c r="L86" i="11"/>
  <c r="H86" i="11"/>
  <c r="O85" i="11"/>
  <c r="N85" i="11"/>
  <c r="M85" i="11"/>
  <c r="L85" i="11"/>
  <c r="P85" i="11" s="1"/>
  <c r="J85" i="11"/>
  <c r="I85" i="11"/>
  <c r="H85" i="11"/>
  <c r="N84" i="11"/>
  <c r="M84" i="11"/>
  <c r="L84" i="11"/>
  <c r="H84" i="11"/>
  <c r="I82" i="11"/>
  <c r="L81" i="11"/>
  <c r="I81" i="11"/>
  <c r="H81" i="11"/>
  <c r="N73" i="11"/>
  <c r="M73" i="11"/>
  <c r="L73" i="11"/>
  <c r="I73" i="11"/>
  <c r="H73" i="11"/>
  <c r="I72" i="11"/>
  <c r="L69" i="11"/>
  <c r="J69" i="11"/>
  <c r="I69" i="11"/>
  <c r="H69" i="11"/>
  <c r="I67" i="11"/>
  <c r="L66" i="11"/>
  <c r="I66" i="11"/>
  <c r="H66" i="11"/>
  <c r="N60" i="11"/>
  <c r="M60" i="11"/>
  <c r="L60" i="11"/>
  <c r="H60" i="11"/>
  <c r="O58" i="11"/>
  <c r="K58" i="11"/>
  <c r="J58" i="11"/>
  <c r="O57" i="11"/>
  <c r="Q57" i="11" s="1"/>
  <c r="N57" i="11"/>
  <c r="M57" i="11"/>
  <c r="L57" i="11"/>
  <c r="P57" i="11" s="1"/>
  <c r="J57" i="11"/>
  <c r="I57" i="11"/>
  <c r="K57" i="11" s="1"/>
  <c r="H57" i="11"/>
  <c r="O56" i="11"/>
  <c r="K56" i="11"/>
  <c r="J56" i="11"/>
  <c r="O55" i="11"/>
  <c r="K55" i="11"/>
  <c r="J55" i="11"/>
  <c r="O54" i="11"/>
  <c r="K54" i="11"/>
  <c r="J54" i="11"/>
  <c r="O53" i="11"/>
  <c r="Q53" i="11" s="1"/>
  <c r="N53" i="11"/>
  <c r="M53" i="11"/>
  <c r="L53" i="11"/>
  <c r="J53" i="11"/>
  <c r="I53" i="11"/>
  <c r="K53" i="11" s="1"/>
  <c r="H53" i="11"/>
  <c r="H59" i="11" s="1"/>
  <c r="O52" i="11"/>
  <c r="K52" i="11"/>
  <c r="J52" i="11"/>
  <c r="O51" i="11"/>
  <c r="Q51" i="11" s="1"/>
  <c r="N51" i="11"/>
  <c r="M51" i="11"/>
  <c r="L51" i="11"/>
  <c r="P51" i="11" s="1"/>
  <c r="J51" i="11"/>
  <c r="I51" i="11"/>
  <c r="K51" i="11" s="1"/>
  <c r="H51" i="11"/>
  <c r="O50" i="11"/>
  <c r="K50" i="11"/>
  <c r="J50" i="11"/>
  <c r="N47" i="11"/>
  <c r="M47" i="11"/>
  <c r="O47" i="11" s="1"/>
  <c r="Q47" i="11" s="1"/>
  <c r="L47" i="11"/>
  <c r="P47" i="11" s="1"/>
  <c r="I47" i="11"/>
  <c r="K47" i="11" s="1"/>
  <c r="H47" i="11"/>
  <c r="J47" i="11" s="1"/>
  <c r="O46" i="11"/>
  <c r="I46" i="11"/>
  <c r="O45" i="11"/>
  <c r="I45" i="11"/>
  <c r="N44" i="11"/>
  <c r="M44" i="11"/>
  <c r="O44" i="11" s="1"/>
  <c r="Q44" i="11" s="1"/>
  <c r="L44" i="11"/>
  <c r="P44" i="11" s="1"/>
  <c r="I44" i="11"/>
  <c r="K44" i="11" s="1"/>
  <c r="H44" i="11"/>
  <c r="J44" i="11" s="1"/>
  <c r="N41" i="11"/>
  <c r="M41" i="11"/>
  <c r="O41" i="11" s="1"/>
  <c r="L41" i="11"/>
  <c r="P41" i="11" s="1"/>
  <c r="I41" i="11"/>
  <c r="K41" i="11" s="1"/>
  <c r="H41" i="11"/>
  <c r="J41" i="11" s="1"/>
  <c r="J40" i="11" s="1"/>
  <c r="N40" i="11"/>
  <c r="L40" i="11"/>
  <c r="I40" i="11"/>
  <c r="K40" i="11" s="1"/>
  <c r="H40" i="11"/>
  <c r="O39" i="11"/>
  <c r="K39" i="11"/>
  <c r="J39" i="11"/>
  <c r="O38" i="11"/>
  <c r="Q38" i="11" s="1"/>
  <c r="N38" i="11"/>
  <c r="M38" i="11"/>
  <c r="L38" i="11"/>
  <c r="P38" i="11" s="1"/>
  <c r="J38" i="11"/>
  <c r="I38" i="11"/>
  <c r="K38" i="11" s="1"/>
  <c r="H38" i="11"/>
  <c r="O37" i="11"/>
  <c r="Q37" i="11" s="1"/>
  <c r="N37" i="11"/>
  <c r="M37" i="11"/>
  <c r="L37" i="11"/>
  <c r="P37" i="11" s="1"/>
  <c r="J37" i="11"/>
  <c r="I37" i="11"/>
  <c r="K37" i="11" s="1"/>
  <c r="H37" i="11"/>
  <c r="O36" i="11"/>
  <c r="Q36" i="11" s="1"/>
  <c r="N36" i="11"/>
  <c r="M36" i="11"/>
  <c r="L36" i="11"/>
  <c r="P36" i="11" s="1"/>
  <c r="J36" i="11"/>
  <c r="I36" i="11"/>
  <c r="K36" i="11" s="1"/>
  <c r="H36" i="11"/>
  <c r="O35" i="11"/>
  <c r="K35" i="11"/>
  <c r="J35" i="11"/>
  <c r="O34" i="11"/>
  <c r="Q34" i="11" s="1"/>
  <c r="N34" i="11"/>
  <c r="M34" i="11"/>
  <c r="L34" i="11"/>
  <c r="P34" i="11" s="1"/>
  <c r="J34" i="11"/>
  <c r="I34" i="11"/>
  <c r="K34" i="11" s="1"/>
  <c r="H34" i="11"/>
  <c r="O33" i="11"/>
  <c r="I33" i="11"/>
  <c r="O32" i="11"/>
  <c r="K32" i="11"/>
  <c r="J32" i="11"/>
  <c r="O31" i="11"/>
  <c r="Q31" i="11" s="1"/>
  <c r="N31" i="11"/>
  <c r="M31" i="11"/>
  <c r="L31" i="11"/>
  <c r="P31" i="11" s="1"/>
  <c r="I31" i="11"/>
  <c r="K31" i="11" s="1"/>
  <c r="H31" i="11"/>
  <c r="O30" i="11"/>
  <c r="Q30" i="11" s="1"/>
  <c r="N30" i="11"/>
  <c r="M30" i="11"/>
  <c r="L30" i="11"/>
  <c r="P30" i="11" s="1"/>
  <c r="I30" i="11"/>
  <c r="K30" i="11" s="1"/>
  <c r="H30" i="11"/>
  <c r="O29" i="11"/>
  <c r="K29" i="11"/>
  <c r="J29" i="11"/>
  <c r="O28" i="11"/>
  <c r="K28" i="11"/>
  <c r="J28" i="11"/>
  <c r="O27" i="11"/>
  <c r="Q27" i="11" s="1"/>
  <c r="N27" i="11"/>
  <c r="M27" i="11"/>
  <c r="L27" i="11"/>
  <c r="P27" i="11" s="1"/>
  <c r="I27" i="11"/>
  <c r="K27" i="11" s="1"/>
  <c r="H27" i="11"/>
  <c r="J27" i="11" s="1"/>
  <c r="O26" i="11"/>
  <c r="Q26" i="11" s="1"/>
  <c r="N26" i="11"/>
  <c r="M26" i="11"/>
  <c r="L26" i="11"/>
  <c r="P26" i="11" s="1"/>
  <c r="I26" i="11"/>
  <c r="K26" i="11" s="1"/>
  <c r="H26" i="11"/>
  <c r="J26" i="11" s="1"/>
  <c r="O25" i="11"/>
  <c r="Q25" i="11" s="1"/>
  <c r="N25" i="11"/>
  <c r="M25" i="11"/>
  <c r="L25" i="11"/>
  <c r="P25" i="11" s="1"/>
  <c r="I25" i="11"/>
  <c r="K25" i="11" s="1"/>
  <c r="H25" i="11"/>
  <c r="J25" i="11" s="1"/>
  <c r="O24" i="11"/>
  <c r="K24" i="11"/>
  <c r="J24" i="11"/>
  <c r="O23" i="11"/>
  <c r="K23" i="11"/>
  <c r="J23" i="11"/>
  <c r="O22" i="11"/>
  <c r="K22" i="11"/>
  <c r="J22" i="11"/>
  <c r="O21" i="11"/>
  <c r="I21" i="11"/>
  <c r="N20" i="11"/>
  <c r="N59" i="11" s="1"/>
  <c r="M20" i="11"/>
  <c r="I20" i="11"/>
  <c r="N19" i="11"/>
  <c r="M19" i="11"/>
  <c r="L19" i="11"/>
  <c r="I19" i="11"/>
  <c r="K19" i="11" s="1"/>
  <c r="H19" i="11"/>
  <c r="J19" i="11" s="1"/>
  <c r="O18" i="11"/>
  <c r="I18" i="11"/>
  <c r="O17" i="11"/>
  <c r="I17" i="11"/>
  <c r="O16" i="11"/>
  <c r="I16" i="11"/>
  <c r="O15" i="11"/>
  <c r="I15" i="11"/>
  <c r="O14" i="11"/>
  <c r="Q14" i="11" s="1"/>
  <c r="N14" i="11"/>
  <c r="M14" i="11"/>
  <c r="L14" i="11"/>
  <c r="P14" i="11" s="1"/>
  <c r="I14" i="11"/>
  <c r="K14" i="11" s="1"/>
  <c r="H14" i="11"/>
  <c r="N13" i="11"/>
  <c r="M13" i="11"/>
  <c r="L13" i="11"/>
  <c r="I13" i="11"/>
  <c r="K13" i="11" s="1"/>
  <c r="H13" i="11"/>
  <c r="O12" i="11"/>
  <c r="K12" i="11"/>
  <c r="J12" i="11"/>
  <c r="O11" i="11"/>
  <c r="K11" i="11"/>
  <c r="J11" i="11"/>
  <c r="N10" i="11"/>
  <c r="M10" i="11"/>
  <c r="L10" i="11"/>
  <c r="I10" i="11"/>
  <c r="K10" i="11" s="1"/>
  <c r="H10" i="11"/>
  <c r="N9" i="11"/>
  <c r="M9" i="11"/>
  <c r="L9" i="11"/>
  <c r="I9" i="11"/>
  <c r="H9" i="11"/>
  <c r="I454" i="10"/>
  <c r="I457" i="10" s="1"/>
  <c r="I450" i="10"/>
  <c r="P448" i="10"/>
  <c r="J448" i="10"/>
  <c r="O447" i="10"/>
  <c r="P447" i="10" s="1"/>
  <c r="I447" i="10"/>
  <c r="J447" i="10" s="1"/>
  <c r="O446" i="10"/>
  <c r="J446" i="10"/>
  <c r="O445" i="10"/>
  <c r="J445" i="10"/>
  <c r="P444" i="10"/>
  <c r="O444" i="10"/>
  <c r="N444" i="10"/>
  <c r="M444" i="10"/>
  <c r="J444" i="10"/>
  <c r="O442" i="10"/>
  <c r="P442" i="10" s="1"/>
  <c r="J442" i="10"/>
  <c r="O440" i="10"/>
  <c r="P440" i="10" s="1"/>
  <c r="J440" i="10"/>
  <c r="O439" i="10"/>
  <c r="P439" i="10" s="1"/>
  <c r="O438" i="10"/>
  <c r="P438" i="10" s="1"/>
  <c r="I438" i="10"/>
  <c r="J438" i="10" s="1"/>
  <c r="O437" i="10"/>
  <c r="P437" i="10" s="1"/>
  <c r="I437" i="10"/>
  <c r="J437" i="10" s="1"/>
  <c r="O436" i="10"/>
  <c r="P436" i="10" s="1"/>
  <c r="I436" i="10"/>
  <c r="J436" i="10" s="1"/>
  <c r="O434" i="10"/>
  <c r="P434" i="10" s="1"/>
  <c r="J434" i="10"/>
  <c r="J433" i="10"/>
  <c r="J432" i="10"/>
  <c r="J431" i="10"/>
  <c r="J430" i="10"/>
  <c r="P429" i="10"/>
  <c r="J429" i="10"/>
  <c r="O428" i="10"/>
  <c r="N428" i="10"/>
  <c r="M428" i="10"/>
  <c r="L428" i="10"/>
  <c r="P428" i="10" s="1"/>
  <c r="I428" i="10"/>
  <c r="H428" i="10"/>
  <c r="J428" i="10" s="1"/>
  <c r="O427" i="10"/>
  <c r="P427" i="10" s="1"/>
  <c r="J427" i="10"/>
  <c r="O426" i="10"/>
  <c r="N426" i="10"/>
  <c r="M426" i="10"/>
  <c r="L426" i="10"/>
  <c r="P426" i="10" s="1"/>
  <c r="H426" i="10"/>
  <c r="J426" i="10" s="1"/>
  <c r="O425" i="10"/>
  <c r="P425" i="10" s="1"/>
  <c r="J425" i="10"/>
  <c r="O424" i="10"/>
  <c r="P424" i="10" s="1"/>
  <c r="J424" i="10"/>
  <c r="O423" i="10"/>
  <c r="P423" i="10" s="1"/>
  <c r="J423" i="10"/>
  <c r="N422" i="10"/>
  <c r="M422" i="10"/>
  <c r="O422" i="10" s="1"/>
  <c r="P422" i="10" s="1"/>
  <c r="J422" i="10"/>
  <c r="O421" i="10"/>
  <c r="P421" i="10" s="1"/>
  <c r="J421" i="10"/>
  <c r="O420" i="10"/>
  <c r="P420" i="10" s="1"/>
  <c r="J420" i="10"/>
  <c r="O419" i="10"/>
  <c r="P419" i="10" s="1"/>
  <c r="J419" i="10"/>
  <c r="N418" i="10"/>
  <c r="M418" i="10"/>
  <c r="O418" i="10" s="1"/>
  <c r="J418" i="10"/>
  <c r="O417" i="10"/>
  <c r="P417" i="10" s="1"/>
  <c r="J417" i="10"/>
  <c r="N416" i="10"/>
  <c r="M416" i="10"/>
  <c r="J416" i="10"/>
  <c r="N415" i="10"/>
  <c r="M415" i="10"/>
  <c r="L415" i="10"/>
  <c r="I415" i="10"/>
  <c r="K415" i="10" s="1"/>
  <c r="H415" i="10"/>
  <c r="J415" i="10" s="1"/>
  <c r="N414" i="10"/>
  <c r="M414" i="10"/>
  <c r="L414" i="10"/>
  <c r="I414" i="10"/>
  <c r="K414" i="10" s="1"/>
  <c r="H414" i="10"/>
  <c r="J414" i="10" s="1"/>
  <c r="N413" i="10"/>
  <c r="M413" i="10"/>
  <c r="L413" i="10"/>
  <c r="I413" i="10"/>
  <c r="H413" i="10"/>
  <c r="O412" i="10"/>
  <c r="Q412" i="10" s="1"/>
  <c r="K412" i="10"/>
  <c r="J412" i="10"/>
  <c r="O411" i="10"/>
  <c r="Q411" i="10" s="1"/>
  <c r="K411" i="10"/>
  <c r="J411" i="10"/>
  <c r="O410" i="10"/>
  <c r="Q410" i="10" s="1"/>
  <c r="K410" i="10"/>
  <c r="J410" i="10"/>
  <c r="N409" i="10"/>
  <c r="M409" i="10"/>
  <c r="O409" i="10" s="1"/>
  <c r="K409" i="10"/>
  <c r="J409" i="10"/>
  <c r="O408" i="10"/>
  <c r="Q408" i="10" s="1"/>
  <c r="I408" i="10"/>
  <c r="O407" i="10"/>
  <c r="Q407" i="10" s="1"/>
  <c r="I407" i="10"/>
  <c r="P406" i="10"/>
  <c r="O406" i="10"/>
  <c r="Q406" i="10" s="1"/>
  <c r="N406" i="10"/>
  <c r="M406" i="10"/>
  <c r="L406" i="10"/>
  <c r="I406" i="10"/>
  <c r="H406" i="10"/>
  <c r="J406" i="10" s="1"/>
  <c r="O405" i="10"/>
  <c r="Q405" i="10" s="1"/>
  <c r="K405" i="10"/>
  <c r="J405" i="10"/>
  <c r="O404" i="10"/>
  <c r="Q404" i="10" s="1"/>
  <c r="K404" i="10"/>
  <c r="J404" i="10"/>
  <c r="P403" i="10"/>
  <c r="O403" i="10"/>
  <c r="Q403" i="10" s="1"/>
  <c r="N403" i="10"/>
  <c r="M403" i="10"/>
  <c r="L403" i="10"/>
  <c r="H403" i="10"/>
  <c r="O402" i="10"/>
  <c r="Q402" i="10" s="1"/>
  <c r="K402" i="10"/>
  <c r="J402" i="10"/>
  <c r="O401" i="10"/>
  <c r="Q401" i="10" s="1"/>
  <c r="K401" i="10"/>
  <c r="J401" i="10"/>
  <c r="P400" i="10"/>
  <c r="O400" i="10"/>
  <c r="Q400" i="10" s="1"/>
  <c r="N400" i="10"/>
  <c r="M400" i="10"/>
  <c r="K400" i="10"/>
  <c r="J400" i="10"/>
  <c r="N399" i="10"/>
  <c r="M399" i="10"/>
  <c r="L399" i="10"/>
  <c r="O398" i="10"/>
  <c r="K398" i="10"/>
  <c r="J398" i="10"/>
  <c r="O397" i="10"/>
  <c r="N397" i="10"/>
  <c r="M397" i="10"/>
  <c r="K397" i="10"/>
  <c r="J397" i="10"/>
  <c r="O396" i="10"/>
  <c r="K396" i="10"/>
  <c r="J396" i="10"/>
  <c r="O395" i="10"/>
  <c r="K395" i="10"/>
  <c r="J395" i="10"/>
  <c r="O394" i="10"/>
  <c r="N394" i="10"/>
  <c r="M394" i="10"/>
  <c r="K394" i="10"/>
  <c r="J394" i="10"/>
  <c r="O393" i="10"/>
  <c r="N393" i="10"/>
  <c r="M393" i="10"/>
  <c r="K393" i="10"/>
  <c r="J393" i="10"/>
  <c r="O392" i="10"/>
  <c r="K392" i="10"/>
  <c r="J392" i="10"/>
  <c r="O391" i="10"/>
  <c r="N391" i="10"/>
  <c r="M391" i="10"/>
  <c r="K391" i="10"/>
  <c r="J391" i="10"/>
  <c r="O390" i="10"/>
  <c r="N390" i="10"/>
  <c r="M390" i="10"/>
  <c r="K390" i="10"/>
  <c r="J390" i="10"/>
  <c r="O389" i="10"/>
  <c r="K389" i="10"/>
  <c r="J389" i="10"/>
  <c r="O388" i="10"/>
  <c r="K388" i="10"/>
  <c r="J388" i="10"/>
  <c r="O387" i="10"/>
  <c r="N387" i="10"/>
  <c r="N451" i="10" s="1"/>
  <c r="M387" i="10"/>
  <c r="M451" i="10" s="1"/>
  <c r="K387" i="10"/>
  <c r="J387" i="10"/>
  <c r="O386" i="10"/>
  <c r="K386" i="10"/>
  <c r="J386" i="10"/>
  <c r="O385" i="10"/>
  <c r="N385" i="10"/>
  <c r="N450" i="10" s="1"/>
  <c r="M385" i="10"/>
  <c r="M450" i="10" s="1"/>
  <c r="L385" i="10"/>
  <c r="J385" i="10"/>
  <c r="H385" i="10"/>
  <c r="O384" i="10"/>
  <c r="Q384" i="10" s="1"/>
  <c r="N384" i="10"/>
  <c r="M384" i="10"/>
  <c r="L384" i="10"/>
  <c r="P384" i="10" s="1"/>
  <c r="J384" i="10"/>
  <c r="H384" i="10"/>
  <c r="K384" i="10" s="1"/>
  <c r="N383" i="10"/>
  <c r="M383" i="10"/>
  <c r="L383" i="10"/>
  <c r="N382" i="10"/>
  <c r="N452" i="10" s="1"/>
  <c r="M382" i="10"/>
  <c r="M452" i="10" s="1"/>
  <c r="L382" i="10"/>
  <c r="O381" i="10"/>
  <c r="N381" i="10"/>
  <c r="M381" i="10"/>
  <c r="L381" i="10"/>
  <c r="P381" i="10" s="1"/>
  <c r="H381" i="10"/>
  <c r="J381" i="10" s="1"/>
  <c r="N380" i="10"/>
  <c r="M380" i="10"/>
  <c r="L380" i="10"/>
  <c r="O378" i="10"/>
  <c r="Q378" i="10" s="1"/>
  <c r="N378" i="10"/>
  <c r="M378" i="10"/>
  <c r="L378" i="10"/>
  <c r="P378" i="10" s="1"/>
  <c r="H378" i="10"/>
  <c r="O376" i="10"/>
  <c r="Q376" i="10" s="1"/>
  <c r="N376" i="10"/>
  <c r="M376" i="10"/>
  <c r="L376" i="10"/>
  <c r="P376" i="10" s="1"/>
  <c r="H376" i="10"/>
  <c r="O375" i="10"/>
  <c r="Q375" i="10" s="1"/>
  <c r="N375" i="10"/>
  <c r="M375" i="10"/>
  <c r="L375" i="10"/>
  <c r="P375" i="10" s="1"/>
  <c r="H375" i="10"/>
  <c r="O374" i="10"/>
  <c r="Q374" i="10" s="1"/>
  <c r="N374" i="10"/>
  <c r="M374" i="10"/>
  <c r="L374" i="10"/>
  <c r="P374" i="10" s="1"/>
  <c r="H374" i="10"/>
  <c r="K374" i="10" s="1"/>
  <c r="P373" i="10"/>
  <c r="J373" i="10"/>
  <c r="O372" i="10"/>
  <c r="P372" i="10" s="1"/>
  <c r="I372" i="10"/>
  <c r="J372" i="10" s="1"/>
  <c r="J104" i="10" s="1"/>
  <c r="J76" i="10" s="1"/>
  <c r="O371" i="10"/>
  <c r="K371" i="10"/>
  <c r="J371" i="10"/>
  <c r="O370" i="10"/>
  <c r="N370" i="10"/>
  <c r="M370" i="10"/>
  <c r="K370" i="10"/>
  <c r="J370" i="10"/>
  <c r="O369" i="10"/>
  <c r="N369" i="10"/>
  <c r="M369" i="10"/>
  <c r="K369" i="10"/>
  <c r="J369" i="10"/>
  <c r="O368" i="10"/>
  <c r="N368" i="10"/>
  <c r="M368" i="10"/>
  <c r="K368" i="10"/>
  <c r="J368" i="10"/>
  <c r="O367" i="10"/>
  <c r="K367" i="10"/>
  <c r="J367" i="10"/>
  <c r="O366" i="10"/>
  <c r="K366" i="10"/>
  <c r="J366" i="10"/>
  <c r="O365" i="10"/>
  <c r="K365" i="10"/>
  <c r="J365" i="10"/>
  <c r="O364" i="10"/>
  <c r="K364" i="10"/>
  <c r="J364" i="10"/>
  <c r="O363" i="10"/>
  <c r="K363" i="10"/>
  <c r="J363" i="10"/>
  <c r="O362" i="10"/>
  <c r="Q362" i="10" s="1"/>
  <c r="N362" i="10"/>
  <c r="M362" i="10"/>
  <c r="L362" i="10"/>
  <c r="P362" i="10" s="1"/>
  <c r="H362" i="10"/>
  <c r="O361" i="10"/>
  <c r="Q361" i="10" s="1"/>
  <c r="N361" i="10"/>
  <c r="M361" i="10"/>
  <c r="L361" i="10"/>
  <c r="P361" i="10" s="1"/>
  <c r="H361" i="10"/>
  <c r="O360" i="10"/>
  <c r="Q360" i="10" s="1"/>
  <c r="N360" i="10"/>
  <c r="N257" i="10" s="1"/>
  <c r="N379" i="10" s="1"/>
  <c r="N377" i="10" s="1"/>
  <c r="M360" i="10"/>
  <c r="L360" i="10"/>
  <c r="P360" i="10" s="1"/>
  <c r="H360" i="10"/>
  <c r="O359" i="10"/>
  <c r="K359" i="10"/>
  <c r="J359" i="10"/>
  <c r="Q358" i="10"/>
  <c r="O358" i="10"/>
  <c r="P358" i="10" s="1"/>
  <c r="K358" i="10"/>
  <c r="J358" i="10"/>
  <c r="N357" i="10"/>
  <c r="M357" i="10"/>
  <c r="L357" i="10"/>
  <c r="H357" i="10"/>
  <c r="O354" i="10"/>
  <c r="P354" i="10" s="1"/>
  <c r="J354" i="10"/>
  <c r="O353" i="10"/>
  <c r="N353" i="10"/>
  <c r="M353" i="10"/>
  <c r="K353" i="10"/>
  <c r="J353" i="10"/>
  <c r="O352" i="10"/>
  <c r="Q352" i="10" s="1"/>
  <c r="N352" i="10"/>
  <c r="M352" i="10"/>
  <c r="L352" i="10"/>
  <c r="P352" i="10" s="1"/>
  <c r="H352" i="10"/>
  <c r="O351" i="10"/>
  <c r="P351" i="10" s="1"/>
  <c r="J351" i="10"/>
  <c r="O350" i="10"/>
  <c r="P350" i="10" s="1"/>
  <c r="J350" i="10"/>
  <c r="O349" i="10"/>
  <c r="P349" i="10" s="1"/>
  <c r="J349" i="10"/>
  <c r="O348" i="10"/>
  <c r="P348" i="10" s="1"/>
  <c r="J348" i="10"/>
  <c r="O347" i="10"/>
  <c r="P347" i="10" s="1"/>
  <c r="N347" i="10"/>
  <c r="M347" i="10"/>
  <c r="J347" i="10"/>
  <c r="O346" i="10"/>
  <c r="P346" i="10" s="1"/>
  <c r="I346" i="10"/>
  <c r="J346" i="10" s="1"/>
  <c r="O345" i="10"/>
  <c r="I345" i="10"/>
  <c r="O344" i="10"/>
  <c r="P344" i="10" s="1"/>
  <c r="I344" i="10"/>
  <c r="J344" i="10" s="1"/>
  <c r="O343" i="10"/>
  <c r="P343" i="10" s="1"/>
  <c r="J343" i="10"/>
  <c r="O342" i="10"/>
  <c r="P342" i="10" s="1"/>
  <c r="J342" i="10"/>
  <c r="O341" i="10"/>
  <c r="P341" i="10" s="1"/>
  <c r="J341" i="10"/>
  <c r="O340" i="10"/>
  <c r="P340" i="10" s="1"/>
  <c r="J340" i="10"/>
  <c r="O339" i="10"/>
  <c r="P339" i="10" s="1"/>
  <c r="J339" i="10"/>
  <c r="O338" i="10"/>
  <c r="P338" i="10" s="1"/>
  <c r="J338" i="10"/>
  <c r="O337" i="10"/>
  <c r="P337" i="10" s="1"/>
  <c r="J337" i="10"/>
  <c r="O336" i="10"/>
  <c r="I336" i="10"/>
  <c r="O335" i="10"/>
  <c r="P335" i="10" s="1"/>
  <c r="I335" i="10"/>
  <c r="J335" i="10" s="1"/>
  <c r="O334" i="10"/>
  <c r="N334" i="10"/>
  <c r="M334" i="10"/>
  <c r="L334" i="10"/>
  <c r="P334" i="10" s="1"/>
  <c r="I334" i="10"/>
  <c r="J334" i="10" s="1"/>
  <c r="O333" i="10"/>
  <c r="Q333" i="10" s="1"/>
  <c r="N333" i="10"/>
  <c r="M333" i="10"/>
  <c r="L333" i="10"/>
  <c r="P333" i="10" s="1"/>
  <c r="I333" i="10"/>
  <c r="O332" i="10"/>
  <c r="Q332" i="10" s="1"/>
  <c r="N332" i="10"/>
  <c r="M332" i="10"/>
  <c r="L332" i="10"/>
  <c r="P332" i="10" s="1"/>
  <c r="I332" i="10"/>
  <c r="K332" i="10" s="1"/>
  <c r="H332" i="10"/>
  <c r="O331" i="10"/>
  <c r="P331" i="10" s="1"/>
  <c r="J331" i="10"/>
  <c r="O330" i="10"/>
  <c r="P330" i="10" s="1"/>
  <c r="J330" i="10"/>
  <c r="O329" i="10"/>
  <c r="I329" i="10"/>
  <c r="O328" i="10"/>
  <c r="Q328" i="10" s="1"/>
  <c r="N328" i="10"/>
  <c r="M328" i="10"/>
  <c r="L328" i="10"/>
  <c r="P328" i="10" s="1"/>
  <c r="I328" i="10"/>
  <c r="K328" i="10" s="1"/>
  <c r="H328" i="10"/>
  <c r="O327" i="10"/>
  <c r="Q327" i="10" s="1"/>
  <c r="N327" i="10"/>
  <c r="M327" i="10"/>
  <c r="L327" i="10"/>
  <c r="P327" i="10" s="1"/>
  <c r="I327" i="10"/>
  <c r="K327" i="10" s="1"/>
  <c r="H327" i="10"/>
  <c r="O326" i="10"/>
  <c r="P326" i="10" s="1"/>
  <c r="J326" i="10"/>
  <c r="O325" i="10"/>
  <c r="P325" i="10" s="1"/>
  <c r="N325" i="10"/>
  <c r="M325" i="10"/>
  <c r="J325" i="10"/>
  <c r="O324" i="10"/>
  <c r="P324" i="10" s="1"/>
  <c r="N324" i="10"/>
  <c r="M324" i="10"/>
  <c r="J324" i="10"/>
  <c r="O323" i="10"/>
  <c r="I323" i="10"/>
  <c r="O322" i="10"/>
  <c r="P322" i="10" s="1"/>
  <c r="J322" i="10"/>
  <c r="O321" i="10"/>
  <c r="I321" i="10"/>
  <c r="O320" i="10"/>
  <c r="I320" i="10"/>
  <c r="O319" i="10"/>
  <c r="P319" i="10" s="1"/>
  <c r="J319" i="10"/>
  <c r="O318" i="10"/>
  <c r="P318" i="10" s="1"/>
  <c r="J318" i="10"/>
  <c r="O317" i="10"/>
  <c r="Q317" i="10" s="1"/>
  <c r="N317" i="10"/>
  <c r="M317" i="10"/>
  <c r="L317" i="10"/>
  <c r="P317" i="10" s="1"/>
  <c r="I317" i="10"/>
  <c r="K317" i="10" s="1"/>
  <c r="H317" i="10"/>
  <c r="O316" i="10"/>
  <c r="P316" i="10" s="1"/>
  <c r="J316" i="10"/>
  <c r="O315" i="10"/>
  <c r="P315" i="10" s="1"/>
  <c r="J315" i="10"/>
  <c r="O314" i="10"/>
  <c r="P314" i="10" s="1"/>
  <c r="J314" i="10"/>
  <c r="O313" i="10"/>
  <c r="K313" i="10"/>
  <c r="J313" i="10"/>
  <c r="O312" i="10"/>
  <c r="P312" i="10" s="1"/>
  <c r="J312" i="10"/>
  <c r="O311" i="10"/>
  <c r="K311" i="10"/>
  <c r="J311" i="10"/>
  <c r="O310" i="10"/>
  <c r="P310" i="10" s="1"/>
  <c r="J310" i="10"/>
  <c r="O309" i="10"/>
  <c r="I309" i="10"/>
  <c r="O308" i="10"/>
  <c r="Q308" i="10" s="1"/>
  <c r="N308" i="10"/>
  <c r="M308" i="10"/>
  <c r="L308" i="10"/>
  <c r="P308" i="10" s="1"/>
  <c r="I308" i="10"/>
  <c r="K308" i="10" s="1"/>
  <c r="H308" i="10"/>
  <c r="J308" i="10" s="1"/>
  <c r="O307" i="10"/>
  <c r="P307" i="10" s="1"/>
  <c r="J307" i="10"/>
  <c r="O306" i="10"/>
  <c r="P306" i="10" s="1"/>
  <c r="J306" i="10"/>
  <c r="O305" i="10"/>
  <c r="P305" i="10" s="1"/>
  <c r="J305" i="10"/>
  <c r="O304" i="10"/>
  <c r="N304" i="10"/>
  <c r="M304" i="10"/>
  <c r="L304" i="10"/>
  <c r="P304" i="10" s="1"/>
  <c r="H304" i="10"/>
  <c r="J304" i="10" s="1"/>
  <c r="O303" i="10"/>
  <c r="K303" i="10"/>
  <c r="J303" i="10"/>
  <c r="O302" i="10"/>
  <c r="I302" i="10"/>
  <c r="O301" i="10"/>
  <c r="I301" i="10"/>
  <c r="O300" i="10"/>
  <c r="I300" i="10"/>
  <c r="O299" i="10"/>
  <c r="P299" i="10" s="1"/>
  <c r="J299" i="10"/>
  <c r="O298" i="10"/>
  <c r="K298" i="10"/>
  <c r="J298" i="10"/>
  <c r="O297" i="10"/>
  <c r="I297" i="10"/>
  <c r="O296" i="10"/>
  <c r="I296" i="10"/>
  <c r="O295" i="10"/>
  <c r="I295" i="10"/>
  <c r="O294" i="10"/>
  <c r="P294" i="10" s="1"/>
  <c r="J294" i="10"/>
  <c r="O293" i="10"/>
  <c r="I293" i="10"/>
  <c r="O292" i="10"/>
  <c r="Q292" i="10" s="1"/>
  <c r="N292" i="10"/>
  <c r="M292" i="10"/>
  <c r="L292" i="10"/>
  <c r="P292" i="10" s="1"/>
  <c r="I292" i="10"/>
  <c r="K292" i="10" s="1"/>
  <c r="H292" i="10"/>
  <c r="O291" i="10"/>
  <c r="Q291" i="10" s="1"/>
  <c r="N291" i="10"/>
  <c r="M291" i="10"/>
  <c r="L291" i="10"/>
  <c r="P291" i="10" s="1"/>
  <c r="I291" i="10"/>
  <c r="K291" i="10" s="1"/>
  <c r="H291" i="10"/>
  <c r="O290" i="10"/>
  <c r="I290" i="10"/>
  <c r="O289" i="10"/>
  <c r="K289" i="10"/>
  <c r="J289" i="10"/>
  <c r="O288" i="10"/>
  <c r="K288" i="10"/>
  <c r="J288" i="10"/>
  <c r="O287" i="10"/>
  <c r="K287" i="10"/>
  <c r="J287" i="10"/>
  <c r="O286" i="10"/>
  <c r="K286" i="10"/>
  <c r="J286" i="10"/>
  <c r="O285" i="10"/>
  <c r="K285" i="10"/>
  <c r="J285" i="10"/>
  <c r="O284" i="10"/>
  <c r="Q284" i="10" s="1"/>
  <c r="N284" i="10"/>
  <c r="M284" i="10"/>
  <c r="L284" i="10"/>
  <c r="P284" i="10" s="1"/>
  <c r="H284" i="10"/>
  <c r="O283" i="10"/>
  <c r="K283" i="10"/>
  <c r="J283" i="10"/>
  <c r="O282" i="10"/>
  <c r="P282" i="10" s="1"/>
  <c r="J282" i="10"/>
  <c r="O281" i="10"/>
  <c r="P281" i="10" s="1"/>
  <c r="J281" i="10"/>
  <c r="O280" i="10"/>
  <c r="P280" i="10" s="1"/>
  <c r="J280" i="10"/>
  <c r="O279" i="10"/>
  <c r="P279" i="10" s="1"/>
  <c r="J279" i="10"/>
  <c r="O278" i="10"/>
  <c r="P278" i="10" s="1"/>
  <c r="J278" i="10"/>
  <c r="O277" i="10"/>
  <c r="N277" i="10"/>
  <c r="M277" i="10"/>
  <c r="L277" i="10"/>
  <c r="P277" i="10" s="1"/>
  <c r="H277" i="10"/>
  <c r="J277" i="10" s="1"/>
  <c r="O276" i="10"/>
  <c r="K276" i="10"/>
  <c r="J276" i="10"/>
  <c r="O275" i="10"/>
  <c r="I275" i="10"/>
  <c r="O274" i="10"/>
  <c r="P274" i="10" s="1"/>
  <c r="J274" i="10"/>
  <c r="O273" i="10"/>
  <c r="P273" i="10" s="1"/>
  <c r="J273" i="10"/>
  <c r="Q272" i="10"/>
  <c r="O272" i="10"/>
  <c r="P272" i="10" s="1"/>
  <c r="I272" i="10"/>
  <c r="O271" i="10"/>
  <c r="I271" i="10"/>
  <c r="O270" i="10"/>
  <c r="P270" i="10" s="1"/>
  <c r="J270" i="10"/>
  <c r="O269" i="10"/>
  <c r="P269" i="10" s="1"/>
  <c r="J269" i="10"/>
  <c r="O268" i="10"/>
  <c r="P268" i="10" s="1"/>
  <c r="J268" i="10"/>
  <c r="O267" i="10"/>
  <c r="P267" i="10" s="1"/>
  <c r="J267" i="10"/>
  <c r="O266" i="10"/>
  <c r="P266" i="10" s="1"/>
  <c r="J266" i="10"/>
  <c r="O265" i="10"/>
  <c r="K265" i="10"/>
  <c r="J265" i="10"/>
  <c r="O264" i="10"/>
  <c r="I264" i="10"/>
  <c r="O263" i="10"/>
  <c r="K263" i="10"/>
  <c r="J263" i="10"/>
  <c r="O262" i="10"/>
  <c r="K262" i="10"/>
  <c r="J262" i="10"/>
  <c r="O261" i="10"/>
  <c r="I261" i="10"/>
  <c r="O260" i="10"/>
  <c r="Q260" i="10" s="1"/>
  <c r="N260" i="10"/>
  <c r="M260" i="10"/>
  <c r="L260" i="10"/>
  <c r="P260" i="10" s="1"/>
  <c r="I260" i="10"/>
  <c r="K260" i="10" s="1"/>
  <c r="H260" i="10"/>
  <c r="H259" i="10" s="1"/>
  <c r="O259" i="10"/>
  <c r="Q259" i="10" s="1"/>
  <c r="N259" i="10"/>
  <c r="M259" i="10"/>
  <c r="L259" i="10"/>
  <c r="P259" i="10" s="1"/>
  <c r="I259" i="10"/>
  <c r="K259" i="10" s="1"/>
  <c r="N258" i="10"/>
  <c r="M258" i="10"/>
  <c r="L258" i="10"/>
  <c r="M257" i="10"/>
  <c r="M379" i="10" s="1"/>
  <c r="M377" i="10" s="1"/>
  <c r="L257" i="10"/>
  <c r="O255" i="10"/>
  <c r="Q255" i="10" s="1"/>
  <c r="N255" i="10"/>
  <c r="M255" i="10"/>
  <c r="L255" i="10"/>
  <c r="P255" i="10" s="1"/>
  <c r="H255" i="10"/>
  <c r="O254" i="10"/>
  <c r="Q254" i="10" s="1"/>
  <c r="N254" i="10"/>
  <c r="M254" i="10"/>
  <c r="L254" i="10"/>
  <c r="P254" i="10" s="1"/>
  <c r="J254" i="10"/>
  <c r="H254" i="10"/>
  <c r="K254" i="10" s="1"/>
  <c r="P253" i="10"/>
  <c r="J253" i="10"/>
  <c r="O252" i="10"/>
  <c r="P252" i="10" s="1"/>
  <c r="J252" i="10"/>
  <c r="O251" i="10"/>
  <c r="P251" i="10" s="1"/>
  <c r="J251" i="10"/>
  <c r="O250" i="10"/>
  <c r="P250" i="10" s="1"/>
  <c r="J250" i="10"/>
  <c r="O249" i="10"/>
  <c r="P249" i="10" s="1"/>
  <c r="J249" i="10"/>
  <c r="O248" i="10"/>
  <c r="P248" i="10" s="1"/>
  <c r="J248" i="10"/>
  <c r="O247" i="10"/>
  <c r="P247" i="10" s="1"/>
  <c r="J247" i="10"/>
  <c r="O246" i="10"/>
  <c r="N246" i="10"/>
  <c r="M246" i="10"/>
  <c r="J246" i="10"/>
  <c r="N245" i="10"/>
  <c r="M245" i="10"/>
  <c r="J245" i="10"/>
  <c r="N244" i="10"/>
  <c r="M244" i="10"/>
  <c r="J244" i="10"/>
  <c r="O243" i="10"/>
  <c r="I243" i="10"/>
  <c r="O242" i="10"/>
  <c r="P242" i="10" s="1"/>
  <c r="J242" i="10"/>
  <c r="O241" i="10"/>
  <c r="Q241" i="10" s="1"/>
  <c r="N241" i="10"/>
  <c r="M241" i="10"/>
  <c r="L241" i="10"/>
  <c r="P241" i="10" s="1"/>
  <c r="I241" i="10"/>
  <c r="K241" i="10" s="1"/>
  <c r="H241" i="10"/>
  <c r="J241" i="10" s="1"/>
  <c r="P240" i="10"/>
  <c r="J240" i="10"/>
  <c r="O239" i="10"/>
  <c r="Q239" i="10" s="1"/>
  <c r="N239" i="10"/>
  <c r="M239" i="10"/>
  <c r="L239" i="10"/>
  <c r="P239" i="10" s="1"/>
  <c r="I239" i="10"/>
  <c r="K239" i="10" s="1"/>
  <c r="H239" i="10"/>
  <c r="J239" i="10" s="1"/>
  <c r="O238" i="10"/>
  <c r="J238" i="10"/>
  <c r="O237" i="10"/>
  <c r="J237" i="10"/>
  <c r="N236" i="10"/>
  <c r="M236" i="10"/>
  <c r="O236" i="10" s="1"/>
  <c r="J236" i="10"/>
  <c r="N235" i="10"/>
  <c r="M235" i="10"/>
  <c r="O235" i="10" s="1"/>
  <c r="J235" i="10"/>
  <c r="O234" i="10"/>
  <c r="P234" i="10" s="1"/>
  <c r="J234" i="10"/>
  <c r="O233" i="10"/>
  <c r="P233" i="10" s="1"/>
  <c r="N233" i="10"/>
  <c r="M233" i="10"/>
  <c r="J233" i="10"/>
  <c r="O232" i="10"/>
  <c r="P232" i="10" s="1"/>
  <c r="N232" i="10"/>
  <c r="M232" i="10"/>
  <c r="J232" i="10"/>
  <c r="O231" i="10"/>
  <c r="K231" i="10"/>
  <c r="J231" i="10"/>
  <c r="O230" i="10"/>
  <c r="Q230" i="10" s="1"/>
  <c r="N230" i="10"/>
  <c r="M230" i="10"/>
  <c r="L230" i="10"/>
  <c r="P230" i="10" s="1"/>
  <c r="H230" i="10"/>
  <c r="O229" i="10"/>
  <c r="P229" i="10" s="1"/>
  <c r="J229" i="10"/>
  <c r="O228" i="10"/>
  <c r="P228" i="10" s="1"/>
  <c r="J228" i="10"/>
  <c r="O227" i="10"/>
  <c r="P227" i="10" s="1"/>
  <c r="J227" i="10"/>
  <c r="O225" i="10"/>
  <c r="P225" i="10" s="1"/>
  <c r="J225" i="10"/>
  <c r="O224" i="10"/>
  <c r="N224" i="10"/>
  <c r="M224" i="10"/>
  <c r="L224" i="10"/>
  <c r="P224" i="10" s="1"/>
  <c r="H224" i="10"/>
  <c r="J224" i="10" s="1"/>
  <c r="O223" i="10"/>
  <c r="P223" i="10" s="1"/>
  <c r="J223" i="10"/>
  <c r="O222" i="10"/>
  <c r="P222" i="10" s="1"/>
  <c r="J222" i="10"/>
  <c r="O221" i="10"/>
  <c r="P221" i="10" s="1"/>
  <c r="J221" i="10"/>
  <c r="O220" i="10"/>
  <c r="P220" i="10" s="1"/>
  <c r="J220" i="10"/>
  <c r="O219" i="10"/>
  <c r="P219" i="10" s="1"/>
  <c r="J219" i="10"/>
  <c r="O218" i="10"/>
  <c r="P218" i="10" s="1"/>
  <c r="N218" i="10"/>
  <c r="M218" i="10"/>
  <c r="J218" i="10"/>
  <c r="O217" i="10"/>
  <c r="P217" i="10" s="1"/>
  <c r="J217" i="10"/>
  <c r="O216" i="10"/>
  <c r="P216" i="10" s="1"/>
  <c r="J216" i="10"/>
  <c r="O215" i="10"/>
  <c r="P215" i="10" s="1"/>
  <c r="J215" i="10"/>
  <c r="O214" i="10"/>
  <c r="P214" i="10" s="1"/>
  <c r="N214" i="10"/>
  <c r="M214" i="10"/>
  <c r="J214" i="10"/>
  <c r="O213" i="10"/>
  <c r="P213" i="10" s="1"/>
  <c r="J213" i="10"/>
  <c r="O212" i="10"/>
  <c r="K212" i="10"/>
  <c r="J212" i="10"/>
  <c r="O211" i="10"/>
  <c r="K211" i="10"/>
  <c r="J211" i="10"/>
  <c r="O210" i="10"/>
  <c r="J210" i="10"/>
  <c r="I210" i="10"/>
  <c r="K210" i="10" s="1"/>
  <c r="O209" i="10"/>
  <c r="P209" i="10" s="1"/>
  <c r="J209" i="10"/>
  <c r="O208" i="10"/>
  <c r="P208" i="10" s="1"/>
  <c r="J208" i="10"/>
  <c r="P207" i="10"/>
  <c r="O207" i="10"/>
  <c r="J207" i="10"/>
  <c r="O206" i="10"/>
  <c r="P206" i="10" s="1"/>
  <c r="I206" i="10"/>
  <c r="J206" i="10" s="1"/>
  <c r="O205" i="10"/>
  <c r="I205" i="10"/>
  <c r="O204" i="10"/>
  <c r="P204" i="10" s="1"/>
  <c r="J204" i="10"/>
  <c r="O203" i="10"/>
  <c r="P203" i="10" s="1"/>
  <c r="J203" i="10"/>
  <c r="O202" i="10"/>
  <c r="N202" i="10"/>
  <c r="M202" i="10"/>
  <c r="L202" i="10"/>
  <c r="P202" i="10" s="1"/>
  <c r="I202" i="10"/>
  <c r="K202" i="10" s="1"/>
  <c r="H202" i="10"/>
  <c r="N201" i="10"/>
  <c r="M201" i="10"/>
  <c r="L201" i="10"/>
  <c r="I201" i="10"/>
  <c r="K201" i="10" s="1"/>
  <c r="H201" i="10"/>
  <c r="O200" i="10"/>
  <c r="P200" i="10" s="1"/>
  <c r="J200" i="10"/>
  <c r="O199" i="10"/>
  <c r="P199" i="10" s="1"/>
  <c r="J199" i="10"/>
  <c r="O198" i="10"/>
  <c r="P198" i="10" s="1"/>
  <c r="J198" i="10"/>
  <c r="O197" i="10"/>
  <c r="P197" i="10" s="1"/>
  <c r="J197" i="10"/>
  <c r="O196" i="10"/>
  <c r="P196" i="10" s="1"/>
  <c r="J196" i="10"/>
  <c r="O195" i="10"/>
  <c r="P195" i="10" s="1"/>
  <c r="J195" i="10"/>
  <c r="O194" i="10"/>
  <c r="P194" i="10" s="1"/>
  <c r="N194" i="10"/>
  <c r="M194" i="10"/>
  <c r="J194" i="10"/>
  <c r="O193" i="10"/>
  <c r="P193" i="10" s="1"/>
  <c r="J193" i="10"/>
  <c r="O192" i="10"/>
  <c r="P192" i="10" s="1"/>
  <c r="N192" i="10"/>
  <c r="M192" i="10"/>
  <c r="J192" i="10"/>
  <c r="O191" i="10"/>
  <c r="P191" i="10" s="1"/>
  <c r="J191" i="10"/>
  <c r="O190" i="10"/>
  <c r="P190" i="10" s="1"/>
  <c r="J190" i="10"/>
  <c r="O189" i="10"/>
  <c r="P189" i="10" s="1"/>
  <c r="J189" i="10"/>
  <c r="O188" i="10"/>
  <c r="P188" i="10" s="1"/>
  <c r="J188" i="10"/>
  <c r="O187" i="10"/>
  <c r="P187" i="10" s="1"/>
  <c r="J187" i="10"/>
  <c r="O186" i="10"/>
  <c r="P186" i="10" s="1"/>
  <c r="J186" i="10"/>
  <c r="O185" i="10"/>
  <c r="P185" i="10" s="1"/>
  <c r="J185" i="10"/>
  <c r="O184" i="10"/>
  <c r="P184" i="10" s="1"/>
  <c r="J184" i="10"/>
  <c r="O183" i="10"/>
  <c r="P183" i="10" s="1"/>
  <c r="J183" i="10"/>
  <c r="O182" i="10"/>
  <c r="P182" i="10" s="1"/>
  <c r="J182" i="10"/>
  <c r="O181" i="10"/>
  <c r="P181" i="10" s="1"/>
  <c r="J181" i="10"/>
  <c r="O180" i="10"/>
  <c r="P180" i="10" s="1"/>
  <c r="J180" i="10"/>
  <c r="O178" i="10"/>
  <c r="P178" i="10" s="1"/>
  <c r="J178" i="10"/>
  <c r="O177" i="10"/>
  <c r="P177" i="10" s="1"/>
  <c r="J177" i="10"/>
  <c r="O176" i="10"/>
  <c r="P176" i="10" s="1"/>
  <c r="J176" i="10"/>
  <c r="O175" i="10"/>
  <c r="P175" i="10" s="1"/>
  <c r="N175" i="10"/>
  <c r="M175" i="10"/>
  <c r="J175" i="10"/>
  <c r="O174" i="10"/>
  <c r="P174" i="10" s="1"/>
  <c r="N174" i="10"/>
  <c r="M174" i="10"/>
  <c r="J174" i="10"/>
  <c r="N173" i="10"/>
  <c r="M173" i="10"/>
  <c r="L173" i="10"/>
  <c r="H173" i="10"/>
  <c r="K173" i="10" s="1"/>
  <c r="N172" i="10"/>
  <c r="N256" i="10" s="1"/>
  <c r="M172" i="10"/>
  <c r="M256" i="10" s="1"/>
  <c r="L172" i="10"/>
  <c r="H172" i="10"/>
  <c r="P171" i="10"/>
  <c r="J171" i="10"/>
  <c r="N170" i="10"/>
  <c r="M170" i="10"/>
  <c r="L170" i="10"/>
  <c r="J170" i="10"/>
  <c r="H170" i="10"/>
  <c r="K170" i="10" s="1"/>
  <c r="N169" i="10"/>
  <c r="M169" i="10"/>
  <c r="L169" i="10"/>
  <c r="H169" i="10"/>
  <c r="O167" i="10"/>
  <c r="Q167" i="10" s="1"/>
  <c r="N167" i="10"/>
  <c r="M167" i="10"/>
  <c r="L167" i="10"/>
  <c r="P167" i="10" s="1"/>
  <c r="H167" i="10"/>
  <c r="N166" i="10"/>
  <c r="M166" i="10"/>
  <c r="L166" i="10"/>
  <c r="O165" i="10"/>
  <c r="Q165" i="10" s="1"/>
  <c r="N165" i="10"/>
  <c r="M165" i="10"/>
  <c r="L165" i="10"/>
  <c r="P165" i="10" s="1"/>
  <c r="H165" i="10"/>
  <c r="O164" i="10"/>
  <c r="Q164" i="10" s="1"/>
  <c r="N164" i="10"/>
  <c r="M164" i="10"/>
  <c r="L164" i="10"/>
  <c r="P164" i="10" s="1"/>
  <c r="H164" i="10"/>
  <c r="O163" i="10"/>
  <c r="Q163" i="10" s="1"/>
  <c r="N163" i="10"/>
  <c r="M163" i="10"/>
  <c r="L163" i="10"/>
  <c r="P163" i="10" s="1"/>
  <c r="H163" i="10"/>
  <c r="N157" i="10"/>
  <c r="M157" i="10"/>
  <c r="L157" i="10"/>
  <c r="H157" i="10"/>
  <c r="O154" i="10"/>
  <c r="P154" i="10" s="1"/>
  <c r="J154" i="10"/>
  <c r="O153" i="10"/>
  <c r="I153" i="10"/>
  <c r="P152" i="10"/>
  <c r="O152" i="10"/>
  <c r="N152" i="10"/>
  <c r="M152" i="10"/>
  <c r="L152" i="10"/>
  <c r="I152" i="10"/>
  <c r="K152" i="10" s="1"/>
  <c r="H152" i="10"/>
  <c r="O151" i="10"/>
  <c r="P151" i="10" s="1"/>
  <c r="J151" i="10"/>
  <c r="O150" i="10"/>
  <c r="J150" i="10"/>
  <c r="O149" i="10"/>
  <c r="P149" i="10" s="1"/>
  <c r="J149" i="10"/>
  <c r="O148" i="10"/>
  <c r="P148" i="10" s="1"/>
  <c r="J148" i="10"/>
  <c r="O147" i="10"/>
  <c r="N147" i="10"/>
  <c r="M147" i="10"/>
  <c r="L147" i="10"/>
  <c r="P147" i="10" s="1"/>
  <c r="H147" i="10"/>
  <c r="J147" i="10" s="1"/>
  <c r="O146" i="10"/>
  <c r="P146" i="10" s="1"/>
  <c r="J146" i="10"/>
  <c r="O145" i="10"/>
  <c r="P145" i="10" s="1"/>
  <c r="J145" i="10"/>
  <c r="O144" i="10"/>
  <c r="P144" i="10" s="1"/>
  <c r="J144" i="10"/>
  <c r="P143" i="10"/>
  <c r="O143" i="10"/>
  <c r="J143" i="10"/>
  <c r="O142" i="10"/>
  <c r="P142" i="10" s="1"/>
  <c r="N142" i="10"/>
  <c r="M142" i="10"/>
  <c r="J142" i="10"/>
  <c r="O141" i="10"/>
  <c r="P141" i="10" s="1"/>
  <c r="J141" i="10"/>
  <c r="O140" i="10"/>
  <c r="P140" i="10" s="1"/>
  <c r="J140" i="10"/>
  <c r="O139" i="10"/>
  <c r="P139" i="10" s="1"/>
  <c r="J139" i="10"/>
  <c r="O138" i="10"/>
  <c r="P138" i="10" s="1"/>
  <c r="J138" i="10"/>
  <c r="O137" i="10"/>
  <c r="P137" i="10" s="1"/>
  <c r="J137" i="10"/>
  <c r="O136" i="10"/>
  <c r="J136" i="10"/>
  <c r="N135" i="10"/>
  <c r="M135" i="10"/>
  <c r="L135" i="10"/>
  <c r="H135" i="10"/>
  <c r="J135" i="10" s="1"/>
  <c r="N134" i="10"/>
  <c r="N162" i="10" s="1"/>
  <c r="M134" i="10"/>
  <c r="M162" i="10" s="1"/>
  <c r="L134" i="10"/>
  <c r="H134" i="10"/>
  <c r="O133" i="10"/>
  <c r="P133" i="10" s="1"/>
  <c r="J133" i="10"/>
  <c r="P132" i="10"/>
  <c r="O132" i="10"/>
  <c r="J132" i="10"/>
  <c r="O131" i="10"/>
  <c r="P131" i="10" s="1"/>
  <c r="J131" i="10"/>
  <c r="O130" i="10"/>
  <c r="P130" i="10" s="1"/>
  <c r="J130" i="10"/>
  <c r="O129" i="10"/>
  <c r="P129" i="10" s="1"/>
  <c r="J129" i="10"/>
  <c r="O128" i="10"/>
  <c r="P128" i="10" s="1"/>
  <c r="J128" i="10"/>
  <c r="O127" i="10"/>
  <c r="N127" i="10"/>
  <c r="M127" i="10"/>
  <c r="L127" i="10"/>
  <c r="P127" i="10" s="1"/>
  <c r="H127" i="10"/>
  <c r="J127" i="10" s="1"/>
  <c r="O126" i="10"/>
  <c r="P126" i="10" s="1"/>
  <c r="J126" i="10"/>
  <c r="O125" i="10"/>
  <c r="N125" i="10"/>
  <c r="M125" i="10"/>
  <c r="L125" i="10"/>
  <c r="P125" i="10" s="1"/>
  <c r="H125" i="10"/>
  <c r="J125" i="10" s="1"/>
  <c r="O124" i="10"/>
  <c r="P124" i="10" s="1"/>
  <c r="J124" i="10"/>
  <c r="P123" i="10"/>
  <c r="O123" i="10"/>
  <c r="J123" i="10"/>
  <c r="O122" i="10"/>
  <c r="P122" i="10" s="1"/>
  <c r="J122" i="10"/>
  <c r="P121" i="10"/>
  <c r="O121" i="10"/>
  <c r="J121" i="10"/>
  <c r="O120" i="10"/>
  <c r="P120" i="10" s="1"/>
  <c r="J120" i="10"/>
  <c r="O119" i="10"/>
  <c r="P119" i="10" s="1"/>
  <c r="J119" i="10"/>
  <c r="O118" i="10"/>
  <c r="P118" i="10" s="1"/>
  <c r="J118" i="10"/>
  <c r="O117" i="10"/>
  <c r="P117" i="10" s="1"/>
  <c r="J117" i="10"/>
  <c r="O116" i="10"/>
  <c r="P116" i="10" s="1"/>
  <c r="J116" i="10"/>
  <c r="O115" i="10"/>
  <c r="P115" i="10" s="1"/>
  <c r="J115" i="10"/>
  <c r="O114" i="10"/>
  <c r="P114" i="10" s="1"/>
  <c r="J114" i="10"/>
  <c r="O113" i="10"/>
  <c r="P113" i="10" s="1"/>
  <c r="J113" i="10"/>
  <c r="O112" i="10"/>
  <c r="P112" i="10" s="1"/>
  <c r="J112" i="10"/>
  <c r="O111" i="10"/>
  <c r="P111" i="10" s="1"/>
  <c r="J111" i="10"/>
  <c r="O110" i="10"/>
  <c r="P110" i="10" s="1"/>
  <c r="J110" i="10"/>
  <c r="O109" i="10"/>
  <c r="P109" i="10" s="1"/>
  <c r="J109" i="10"/>
  <c r="O108" i="10"/>
  <c r="N108" i="10"/>
  <c r="M108" i="10"/>
  <c r="M107" i="10" s="1"/>
  <c r="L108" i="10"/>
  <c r="P108" i="10" s="1"/>
  <c r="J108" i="10"/>
  <c r="H108" i="10"/>
  <c r="O107" i="10"/>
  <c r="N107" i="10"/>
  <c r="N161" i="10" s="1"/>
  <c r="L107" i="10"/>
  <c r="H107" i="10"/>
  <c r="N106" i="10"/>
  <c r="L106" i="10"/>
  <c r="H106" i="10"/>
  <c r="K106" i="10" s="1"/>
  <c r="N105" i="10"/>
  <c r="L105" i="10"/>
  <c r="H105" i="10"/>
  <c r="O104" i="10"/>
  <c r="N104" i="10"/>
  <c r="M104" i="10"/>
  <c r="L104" i="10"/>
  <c r="P104" i="10" s="1"/>
  <c r="I104" i="10"/>
  <c r="H104" i="10"/>
  <c r="O103" i="10"/>
  <c r="N103" i="10"/>
  <c r="M103" i="10"/>
  <c r="L103" i="10"/>
  <c r="P103" i="10" s="1"/>
  <c r="J103" i="10"/>
  <c r="I103" i="10"/>
  <c r="H103" i="10"/>
  <c r="P102" i="10"/>
  <c r="O101" i="10"/>
  <c r="N101" i="10"/>
  <c r="M101" i="10"/>
  <c r="L101" i="10"/>
  <c r="P101" i="10" s="1"/>
  <c r="J101" i="10"/>
  <c r="I101" i="10"/>
  <c r="H101" i="10"/>
  <c r="N100" i="10"/>
  <c r="M100" i="10"/>
  <c r="L100" i="10"/>
  <c r="I100" i="10"/>
  <c r="H100" i="10"/>
  <c r="N99" i="10"/>
  <c r="M99" i="10"/>
  <c r="L99" i="10"/>
  <c r="I99" i="10"/>
  <c r="H99" i="10"/>
  <c r="O98" i="10"/>
  <c r="N98" i="10"/>
  <c r="M98" i="10"/>
  <c r="L98" i="10"/>
  <c r="P98" i="10" s="1"/>
  <c r="I98" i="10"/>
  <c r="H98" i="10"/>
  <c r="N97" i="10"/>
  <c r="M97" i="10"/>
  <c r="L97" i="10"/>
  <c r="I97" i="10"/>
  <c r="K97" i="10" s="1"/>
  <c r="H97" i="10"/>
  <c r="O96" i="10"/>
  <c r="Q96" i="10" s="1"/>
  <c r="N96" i="10"/>
  <c r="M96" i="10"/>
  <c r="L96" i="10"/>
  <c r="P96" i="10" s="1"/>
  <c r="I96" i="10"/>
  <c r="K96" i="10" s="1"/>
  <c r="H96" i="10"/>
  <c r="N95" i="10"/>
  <c r="M95" i="10"/>
  <c r="L95" i="10"/>
  <c r="I95" i="10"/>
  <c r="K95" i="10" s="1"/>
  <c r="H95" i="10"/>
  <c r="N94" i="10"/>
  <c r="M94" i="10"/>
  <c r="L94" i="10"/>
  <c r="I94" i="10"/>
  <c r="K94" i="10" s="1"/>
  <c r="H94" i="10"/>
  <c r="O93" i="10"/>
  <c r="Q93" i="10" s="1"/>
  <c r="N93" i="10"/>
  <c r="M93" i="10"/>
  <c r="L93" i="10"/>
  <c r="P93" i="10" s="1"/>
  <c r="I93" i="10"/>
  <c r="K93" i="10" s="1"/>
  <c r="H93" i="10"/>
  <c r="N92" i="10"/>
  <c r="M92" i="10"/>
  <c r="L92" i="10"/>
  <c r="I92" i="10"/>
  <c r="K92" i="10" s="1"/>
  <c r="H92" i="10"/>
  <c r="N91" i="10"/>
  <c r="M91" i="10"/>
  <c r="L91" i="10"/>
  <c r="O90" i="10"/>
  <c r="N90" i="10"/>
  <c r="M90" i="10"/>
  <c r="L90" i="10"/>
  <c r="P90" i="10" s="1"/>
  <c r="I90" i="10"/>
  <c r="H90" i="10"/>
  <c r="O89" i="10"/>
  <c r="N89" i="10"/>
  <c r="M89" i="10"/>
  <c r="L89" i="10"/>
  <c r="P89" i="10" s="1"/>
  <c r="J89" i="10"/>
  <c r="I89" i="10"/>
  <c r="H89" i="10"/>
  <c r="O88" i="10"/>
  <c r="N88" i="10"/>
  <c r="M88" i="10"/>
  <c r="L88" i="10"/>
  <c r="P88" i="10" s="1"/>
  <c r="J88" i="10"/>
  <c r="I88" i="10"/>
  <c r="H88" i="10"/>
  <c r="O87" i="10"/>
  <c r="N87" i="10"/>
  <c r="M87" i="10"/>
  <c r="L87" i="10"/>
  <c r="P87" i="10" s="1"/>
  <c r="J87" i="10"/>
  <c r="I87" i="10"/>
  <c r="H87" i="10"/>
  <c r="O86" i="10"/>
  <c r="Q86" i="10" s="1"/>
  <c r="N86" i="10"/>
  <c r="M86" i="10"/>
  <c r="L86" i="10"/>
  <c r="P86" i="10" s="1"/>
  <c r="I86" i="10"/>
  <c r="K86" i="10" s="1"/>
  <c r="H86" i="10"/>
  <c r="O85" i="10"/>
  <c r="N85" i="10"/>
  <c r="N84" i="10" s="1"/>
  <c r="M85" i="10"/>
  <c r="M84" i="10" s="1"/>
  <c r="L85" i="10"/>
  <c r="J85" i="10"/>
  <c r="I85" i="10"/>
  <c r="I84" i="10" s="1"/>
  <c r="H85" i="10"/>
  <c r="H84" i="10" s="1"/>
  <c r="O84" i="10"/>
  <c r="O83" i="10"/>
  <c r="Q83" i="10" s="1"/>
  <c r="N83" i="10"/>
  <c r="M83" i="10"/>
  <c r="L83" i="10"/>
  <c r="P83" i="10" s="1"/>
  <c r="I83" i="10"/>
  <c r="K83" i="10" s="1"/>
  <c r="H83" i="10"/>
  <c r="O82" i="10"/>
  <c r="Q82" i="10" s="1"/>
  <c r="N82" i="10"/>
  <c r="M82" i="10"/>
  <c r="L82" i="10"/>
  <c r="P82" i="10" s="1"/>
  <c r="I82" i="10"/>
  <c r="K82" i="10" s="1"/>
  <c r="H82" i="10"/>
  <c r="O81" i="10"/>
  <c r="N81" i="10"/>
  <c r="M81" i="10"/>
  <c r="L81" i="10"/>
  <c r="P81" i="10" s="1"/>
  <c r="J81" i="10"/>
  <c r="I81" i="10"/>
  <c r="H81" i="10"/>
  <c r="N80" i="10"/>
  <c r="M80" i="10"/>
  <c r="L80" i="10"/>
  <c r="I80" i="10"/>
  <c r="K80" i="10" s="1"/>
  <c r="H80" i="10"/>
  <c r="O79" i="10"/>
  <c r="Q79" i="10" s="1"/>
  <c r="N79" i="10"/>
  <c r="L79" i="10"/>
  <c r="P79" i="10" s="1"/>
  <c r="I79" i="10"/>
  <c r="N78" i="10"/>
  <c r="L78" i="10"/>
  <c r="N77" i="10"/>
  <c r="L77" i="10"/>
  <c r="O76" i="10"/>
  <c r="Q76" i="10" s="1"/>
  <c r="N76" i="10"/>
  <c r="M76" i="10"/>
  <c r="L76" i="10"/>
  <c r="P76" i="10" s="1"/>
  <c r="I76" i="10"/>
  <c r="H76" i="10"/>
  <c r="N75" i="10"/>
  <c r="M75" i="10"/>
  <c r="L75" i="10"/>
  <c r="J75" i="10"/>
  <c r="I75" i="10"/>
  <c r="H75" i="10"/>
  <c r="N74" i="10"/>
  <c r="M74" i="10"/>
  <c r="L74" i="10"/>
  <c r="J74" i="10"/>
  <c r="I74" i="10"/>
  <c r="H74" i="10"/>
  <c r="O73" i="10"/>
  <c r="N73" i="10"/>
  <c r="M73" i="10"/>
  <c r="L73" i="10"/>
  <c r="P73" i="10" s="1"/>
  <c r="I73" i="10"/>
  <c r="H73" i="10"/>
  <c r="N72" i="10"/>
  <c r="M72" i="10"/>
  <c r="L72" i="10"/>
  <c r="I72" i="10"/>
  <c r="H72" i="10"/>
  <c r="N71" i="10"/>
  <c r="M71" i="10"/>
  <c r="L71" i="10"/>
  <c r="I71" i="10"/>
  <c r="K71" i="10" s="1"/>
  <c r="H71" i="10"/>
  <c r="N70" i="10"/>
  <c r="M70" i="10"/>
  <c r="L70" i="10"/>
  <c r="O69" i="10"/>
  <c r="N69" i="10"/>
  <c r="M69" i="10"/>
  <c r="L69" i="10"/>
  <c r="P69" i="10" s="1"/>
  <c r="J69" i="10"/>
  <c r="I69" i="10"/>
  <c r="H69" i="10"/>
  <c r="O68" i="10"/>
  <c r="Q68" i="10" s="1"/>
  <c r="N68" i="10"/>
  <c r="M68" i="10"/>
  <c r="L68" i="10"/>
  <c r="P68" i="10" s="1"/>
  <c r="I68" i="10"/>
  <c r="K68" i="10" s="1"/>
  <c r="H68" i="10"/>
  <c r="O67" i="10"/>
  <c r="N67" i="10"/>
  <c r="M67" i="10"/>
  <c r="L67" i="10"/>
  <c r="P67" i="10" s="1"/>
  <c r="I67" i="10"/>
  <c r="K67" i="10" s="1"/>
  <c r="H67" i="10"/>
  <c r="O66" i="10"/>
  <c r="N66" i="10"/>
  <c r="M66" i="10"/>
  <c r="L66" i="10"/>
  <c r="P66" i="10" s="1"/>
  <c r="J66" i="10"/>
  <c r="I66" i="10"/>
  <c r="H66" i="10"/>
  <c r="N65" i="10"/>
  <c r="M65" i="10"/>
  <c r="L65" i="10"/>
  <c r="I65" i="10"/>
  <c r="H65" i="10"/>
  <c r="K65" i="10" s="1"/>
  <c r="O64" i="10"/>
  <c r="Q64" i="10" s="1"/>
  <c r="N64" i="10"/>
  <c r="L64" i="10"/>
  <c r="P64" i="10" s="1"/>
  <c r="I64" i="10"/>
  <c r="N63" i="10"/>
  <c r="L63" i="10"/>
  <c r="N62" i="10"/>
  <c r="L62" i="10"/>
  <c r="N60" i="10"/>
  <c r="M60" i="10"/>
  <c r="L60" i="10"/>
  <c r="H60" i="10"/>
  <c r="O58" i="10"/>
  <c r="K58" i="10"/>
  <c r="J58" i="10"/>
  <c r="O57" i="10"/>
  <c r="Q57" i="10" s="1"/>
  <c r="N57" i="10"/>
  <c r="M57" i="10"/>
  <c r="L57" i="10"/>
  <c r="P57" i="10" s="1"/>
  <c r="J57" i="10"/>
  <c r="I57" i="10"/>
  <c r="K57" i="10" s="1"/>
  <c r="H57" i="10"/>
  <c r="O56" i="10"/>
  <c r="K56" i="10"/>
  <c r="J56" i="10"/>
  <c r="Q55" i="10"/>
  <c r="P55" i="10"/>
  <c r="O55" i="10"/>
  <c r="K55" i="10"/>
  <c r="J55" i="10"/>
  <c r="P54" i="10"/>
  <c r="O54" i="10"/>
  <c r="Q54" i="10" s="1"/>
  <c r="K54" i="10"/>
  <c r="J54" i="10"/>
  <c r="O53" i="10"/>
  <c r="Q53" i="10" s="1"/>
  <c r="N53" i="10"/>
  <c r="M53" i="10"/>
  <c r="L53" i="10"/>
  <c r="J53" i="10"/>
  <c r="I53" i="10"/>
  <c r="K53" i="10" s="1"/>
  <c r="H53" i="10"/>
  <c r="H59" i="10" s="1"/>
  <c r="O52" i="10"/>
  <c r="K52" i="10"/>
  <c r="J52" i="10"/>
  <c r="O51" i="10"/>
  <c r="Q51" i="10" s="1"/>
  <c r="N51" i="10"/>
  <c r="M51" i="10"/>
  <c r="L51" i="10"/>
  <c r="P51" i="10" s="1"/>
  <c r="J51" i="10"/>
  <c r="I51" i="10"/>
  <c r="K51" i="10" s="1"/>
  <c r="H51" i="10"/>
  <c r="O50" i="10"/>
  <c r="K50" i="10"/>
  <c r="J50" i="10"/>
  <c r="N47" i="10"/>
  <c r="M47" i="10"/>
  <c r="O47" i="10" s="1"/>
  <c r="Q47" i="10" s="1"/>
  <c r="L47" i="10"/>
  <c r="P47" i="10" s="1"/>
  <c r="I47" i="10"/>
  <c r="K47" i="10" s="1"/>
  <c r="H47" i="10"/>
  <c r="J47" i="10" s="1"/>
  <c r="O46" i="10"/>
  <c r="I46" i="10" s="1"/>
  <c r="I44" i="10" s="1"/>
  <c r="O45" i="10"/>
  <c r="I45" i="10"/>
  <c r="N44" i="10"/>
  <c r="M44" i="10"/>
  <c r="O44" i="10" s="1"/>
  <c r="L44" i="10"/>
  <c r="H44" i="10"/>
  <c r="J44" i="10" s="1"/>
  <c r="N41" i="10"/>
  <c r="M41" i="10"/>
  <c r="O41" i="10" s="1"/>
  <c r="L41" i="10"/>
  <c r="I41" i="10"/>
  <c r="K41" i="10" s="1"/>
  <c r="H41" i="10"/>
  <c r="J41" i="10" s="1"/>
  <c r="J40" i="10" s="1"/>
  <c r="N40" i="10"/>
  <c r="M40" i="10"/>
  <c r="L40" i="10"/>
  <c r="H40" i="10"/>
  <c r="O39" i="10"/>
  <c r="K39" i="10"/>
  <c r="J39" i="10"/>
  <c r="O38" i="10"/>
  <c r="Q38" i="10" s="1"/>
  <c r="N38" i="10"/>
  <c r="M38" i="10"/>
  <c r="L38" i="10"/>
  <c r="P38" i="10" s="1"/>
  <c r="J38" i="10"/>
  <c r="I38" i="10"/>
  <c r="K38" i="10" s="1"/>
  <c r="H38" i="10"/>
  <c r="O37" i="10"/>
  <c r="Q37" i="10" s="1"/>
  <c r="N37" i="10"/>
  <c r="M37" i="10"/>
  <c r="L37" i="10"/>
  <c r="P37" i="10" s="1"/>
  <c r="J37" i="10"/>
  <c r="I37" i="10"/>
  <c r="K37" i="10" s="1"/>
  <c r="H37" i="10"/>
  <c r="O36" i="10"/>
  <c r="Q36" i="10" s="1"/>
  <c r="N36" i="10"/>
  <c r="M36" i="10"/>
  <c r="L36" i="10"/>
  <c r="P36" i="10" s="1"/>
  <c r="J36" i="10"/>
  <c r="I36" i="10"/>
  <c r="K36" i="10" s="1"/>
  <c r="H36" i="10"/>
  <c r="O35" i="10"/>
  <c r="K35" i="10"/>
  <c r="J35" i="10"/>
  <c r="O34" i="10"/>
  <c r="N34" i="10"/>
  <c r="M34" i="10"/>
  <c r="L34" i="10"/>
  <c r="J34" i="10"/>
  <c r="I34" i="10"/>
  <c r="K34" i="10" s="1"/>
  <c r="H34" i="10"/>
  <c r="O33" i="10"/>
  <c r="I33" i="10"/>
  <c r="O32" i="10"/>
  <c r="K32" i="10"/>
  <c r="J32" i="10"/>
  <c r="O31" i="10"/>
  <c r="Q31" i="10" s="1"/>
  <c r="N31" i="10"/>
  <c r="M31" i="10"/>
  <c r="L31" i="10"/>
  <c r="P31" i="10" s="1"/>
  <c r="I31" i="10"/>
  <c r="K31" i="10" s="1"/>
  <c r="H31" i="10"/>
  <c r="O30" i="10"/>
  <c r="Q30" i="10" s="1"/>
  <c r="N30" i="10"/>
  <c r="M30" i="10"/>
  <c r="L30" i="10"/>
  <c r="P30" i="10" s="1"/>
  <c r="I30" i="10"/>
  <c r="K30" i="10" s="1"/>
  <c r="H30" i="10"/>
  <c r="P29" i="10"/>
  <c r="O29" i="10"/>
  <c r="Q29" i="10" s="1"/>
  <c r="K29" i="10"/>
  <c r="J29" i="10"/>
  <c r="O28" i="10"/>
  <c r="K28" i="10"/>
  <c r="J28" i="10"/>
  <c r="O27" i="10"/>
  <c r="Q27" i="10" s="1"/>
  <c r="N27" i="10"/>
  <c r="M27" i="10"/>
  <c r="L27" i="10"/>
  <c r="P27" i="10" s="1"/>
  <c r="I27" i="10"/>
  <c r="K27" i="10" s="1"/>
  <c r="H27" i="10"/>
  <c r="J27" i="10" s="1"/>
  <c r="O26" i="10"/>
  <c r="Q26" i="10" s="1"/>
  <c r="N26" i="10"/>
  <c r="M26" i="10"/>
  <c r="L26" i="10"/>
  <c r="P26" i="10" s="1"/>
  <c r="I26" i="10"/>
  <c r="K26" i="10" s="1"/>
  <c r="H26" i="10"/>
  <c r="J26" i="10" s="1"/>
  <c r="O25" i="10"/>
  <c r="Q25" i="10" s="1"/>
  <c r="N25" i="10"/>
  <c r="M25" i="10"/>
  <c r="L25" i="10"/>
  <c r="P25" i="10" s="1"/>
  <c r="I25" i="10"/>
  <c r="K25" i="10" s="1"/>
  <c r="H25" i="10"/>
  <c r="J25" i="10" s="1"/>
  <c r="O24" i="10"/>
  <c r="K24" i="10"/>
  <c r="J24" i="10"/>
  <c r="O23" i="10"/>
  <c r="K23" i="10"/>
  <c r="J23" i="10"/>
  <c r="O22" i="10"/>
  <c r="K22" i="10"/>
  <c r="J22" i="10"/>
  <c r="O21" i="10"/>
  <c r="I21" i="10"/>
  <c r="N20" i="10"/>
  <c r="N59" i="10" s="1"/>
  <c r="M20" i="10"/>
  <c r="J20" i="10"/>
  <c r="I20" i="10"/>
  <c r="K20" i="10" s="1"/>
  <c r="N19" i="10"/>
  <c r="M19" i="10"/>
  <c r="L19" i="10"/>
  <c r="I19" i="10"/>
  <c r="K19" i="10" s="1"/>
  <c r="H19" i="10"/>
  <c r="J19" i="10" s="1"/>
  <c r="O18" i="10"/>
  <c r="I18" i="10"/>
  <c r="P17" i="10"/>
  <c r="O17" i="10"/>
  <c r="Q17" i="10" s="1"/>
  <c r="I17" i="10"/>
  <c r="O16" i="10"/>
  <c r="I16" i="10"/>
  <c r="O15" i="10"/>
  <c r="O14" i="10"/>
  <c r="Q14" i="10" s="1"/>
  <c r="N14" i="10"/>
  <c r="M14" i="10"/>
  <c r="L14" i="10"/>
  <c r="P14" i="10" s="1"/>
  <c r="H14" i="10"/>
  <c r="N13" i="10"/>
  <c r="M13" i="10"/>
  <c r="L13" i="10"/>
  <c r="H13" i="10"/>
  <c r="O12" i="10"/>
  <c r="K12" i="10"/>
  <c r="J12" i="10"/>
  <c r="O11" i="10"/>
  <c r="K11" i="10"/>
  <c r="J11" i="10"/>
  <c r="N10" i="10"/>
  <c r="M10" i="10"/>
  <c r="L10" i="10"/>
  <c r="H10" i="10"/>
  <c r="N9" i="10"/>
  <c r="N455" i="10" s="1"/>
  <c r="M9" i="10"/>
  <c r="L9" i="10"/>
  <c r="L455" i="10" s="1"/>
  <c r="H9" i="10"/>
  <c r="I454" i="9"/>
  <c r="I457" i="9" s="1"/>
  <c r="I450" i="9"/>
  <c r="P448" i="9"/>
  <c r="J448" i="9"/>
  <c r="O447" i="9"/>
  <c r="P447" i="9" s="1"/>
  <c r="I447" i="9"/>
  <c r="J447" i="9" s="1"/>
  <c r="O446" i="9"/>
  <c r="J446" i="9"/>
  <c r="O445" i="9"/>
  <c r="J445" i="9"/>
  <c r="P444" i="9"/>
  <c r="O444" i="9"/>
  <c r="N444" i="9"/>
  <c r="M444" i="9"/>
  <c r="J444" i="9"/>
  <c r="O442" i="9"/>
  <c r="P442" i="9" s="1"/>
  <c r="J442" i="9"/>
  <c r="O440" i="9"/>
  <c r="P440" i="9" s="1"/>
  <c r="J440" i="9"/>
  <c r="O439" i="9"/>
  <c r="P439" i="9" s="1"/>
  <c r="O438" i="9"/>
  <c r="P438" i="9" s="1"/>
  <c r="I438" i="9"/>
  <c r="J438" i="9" s="1"/>
  <c r="O437" i="9"/>
  <c r="P437" i="9" s="1"/>
  <c r="I437" i="9"/>
  <c r="J437" i="9" s="1"/>
  <c r="O436" i="9"/>
  <c r="P436" i="9" s="1"/>
  <c r="I436" i="9"/>
  <c r="J436" i="9" s="1"/>
  <c r="O434" i="9"/>
  <c r="P434" i="9" s="1"/>
  <c r="J434" i="9"/>
  <c r="J433" i="9"/>
  <c r="J432" i="9"/>
  <c r="J431" i="9"/>
  <c r="J430" i="9"/>
  <c r="P429" i="9"/>
  <c r="J429" i="9"/>
  <c r="O428" i="9"/>
  <c r="N428" i="9"/>
  <c r="M428" i="9"/>
  <c r="L428" i="9"/>
  <c r="P428" i="9" s="1"/>
  <c r="I428" i="9"/>
  <c r="H428" i="9"/>
  <c r="J428" i="9" s="1"/>
  <c r="O427" i="9"/>
  <c r="P427" i="9" s="1"/>
  <c r="J427" i="9"/>
  <c r="O426" i="9"/>
  <c r="N426" i="9"/>
  <c r="M426" i="9"/>
  <c r="L426" i="9"/>
  <c r="P426" i="9" s="1"/>
  <c r="H426" i="9"/>
  <c r="J426" i="9" s="1"/>
  <c r="O425" i="9"/>
  <c r="P425" i="9" s="1"/>
  <c r="J425" i="9"/>
  <c r="O424" i="9"/>
  <c r="P424" i="9" s="1"/>
  <c r="J424" i="9"/>
  <c r="O423" i="9"/>
  <c r="P423" i="9" s="1"/>
  <c r="J423" i="9"/>
  <c r="N422" i="9"/>
  <c r="M422" i="9"/>
  <c r="O422" i="9" s="1"/>
  <c r="P422" i="9" s="1"/>
  <c r="J422" i="9"/>
  <c r="O421" i="9"/>
  <c r="P421" i="9" s="1"/>
  <c r="J421" i="9"/>
  <c r="O420" i="9"/>
  <c r="P420" i="9" s="1"/>
  <c r="J420" i="9"/>
  <c r="O419" i="9"/>
  <c r="P419" i="9" s="1"/>
  <c r="J419" i="9"/>
  <c r="N418" i="9"/>
  <c r="M418" i="9"/>
  <c r="J418" i="9"/>
  <c r="O417" i="9"/>
  <c r="P417" i="9" s="1"/>
  <c r="J417" i="9"/>
  <c r="N416" i="9"/>
  <c r="J416" i="9"/>
  <c r="N415" i="9"/>
  <c r="L415" i="9"/>
  <c r="I415" i="9"/>
  <c r="K415" i="9" s="1"/>
  <c r="H415" i="9"/>
  <c r="J415" i="9" s="1"/>
  <c r="N414" i="9"/>
  <c r="L414" i="9"/>
  <c r="I414" i="9"/>
  <c r="K414" i="9" s="1"/>
  <c r="H414" i="9"/>
  <c r="N413" i="9"/>
  <c r="L413" i="9"/>
  <c r="I413" i="9"/>
  <c r="O412" i="9"/>
  <c r="Q412" i="9" s="1"/>
  <c r="K412" i="9"/>
  <c r="J412" i="9"/>
  <c r="O411" i="9"/>
  <c r="Q411" i="9" s="1"/>
  <c r="K411" i="9"/>
  <c r="J411" i="9"/>
  <c r="O410" i="9"/>
  <c r="Q410" i="9" s="1"/>
  <c r="K410" i="9"/>
  <c r="J410" i="9"/>
  <c r="N409" i="9"/>
  <c r="M409" i="9"/>
  <c r="O409" i="9" s="1"/>
  <c r="K409" i="9"/>
  <c r="J409" i="9"/>
  <c r="O408" i="9"/>
  <c r="Q408" i="9" s="1"/>
  <c r="I408" i="9"/>
  <c r="O407" i="9"/>
  <c r="Q407" i="9" s="1"/>
  <c r="I407" i="9"/>
  <c r="P406" i="9"/>
  <c r="O406" i="9"/>
  <c r="Q406" i="9" s="1"/>
  <c r="N406" i="9"/>
  <c r="M406" i="9"/>
  <c r="L406" i="9"/>
  <c r="I406" i="9"/>
  <c r="K406" i="9" s="1"/>
  <c r="H406" i="9"/>
  <c r="J406" i="9" s="1"/>
  <c r="O405" i="9"/>
  <c r="Q405" i="9" s="1"/>
  <c r="K405" i="9"/>
  <c r="J405" i="9"/>
  <c r="O404" i="9"/>
  <c r="Q404" i="9" s="1"/>
  <c r="K404" i="9"/>
  <c r="J404" i="9"/>
  <c r="P403" i="9"/>
  <c r="O403" i="9"/>
  <c r="Q403" i="9" s="1"/>
  <c r="N403" i="9"/>
  <c r="M403" i="9"/>
  <c r="L403" i="9"/>
  <c r="H403" i="9"/>
  <c r="O402" i="9"/>
  <c r="Q402" i="9" s="1"/>
  <c r="K402" i="9"/>
  <c r="J402" i="9"/>
  <c r="O401" i="9"/>
  <c r="Q401" i="9" s="1"/>
  <c r="K401" i="9"/>
  <c r="J401" i="9"/>
  <c r="P400" i="9"/>
  <c r="O400" i="9"/>
  <c r="Q400" i="9" s="1"/>
  <c r="N400" i="9"/>
  <c r="M400" i="9"/>
  <c r="K400" i="9"/>
  <c r="J400" i="9"/>
  <c r="N399" i="9"/>
  <c r="M399" i="9"/>
  <c r="L399" i="9"/>
  <c r="I399" i="9"/>
  <c r="H399" i="9"/>
  <c r="O398" i="9"/>
  <c r="K398" i="9"/>
  <c r="J398" i="9"/>
  <c r="O397" i="9"/>
  <c r="N397" i="9"/>
  <c r="M397" i="9"/>
  <c r="K397" i="9"/>
  <c r="J397" i="9"/>
  <c r="O396" i="9"/>
  <c r="K396" i="9"/>
  <c r="J396" i="9"/>
  <c r="O395" i="9"/>
  <c r="K395" i="9"/>
  <c r="J395" i="9"/>
  <c r="O394" i="9"/>
  <c r="N394" i="9"/>
  <c r="M394" i="9"/>
  <c r="K394" i="9"/>
  <c r="J394" i="9"/>
  <c r="O393" i="9"/>
  <c r="N393" i="9"/>
  <c r="N90" i="9" s="1"/>
  <c r="N69" i="9" s="1"/>
  <c r="M393" i="9"/>
  <c r="M90" i="9" s="1"/>
  <c r="M69" i="9" s="1"/>
  <c r="K393" i="9"/>
  <c r="J393" i="9"/>
  <c r="Q392" i="9"/>
  <c r="O392" i="9"/>
  <c r="K392" i="9"/>
  <c r="J392" i="9"/>
  <c r="J87" i="9" s="1"/>
  <c r="O391" i="9"/>
  <c r="N391" i="9"/>
  <c r="M391" i="9"/>
  <c r="K391" i="9"/>
  <c r="J391" i="9"/>
  <c r="O390" i="9"/>
  <c r="N390" i="9"/>
  <c r="M390" i="9"/>
  <c r="K390" i="9"/>
  <c r="J390" i="9"/>
  <c r="O389" i="9"/>
  <c r="K389" i="9"/>
  <c r="J389" i="9"/>
  <c r="O388" i="9"/>
  <c r="K388" i="9"/>
  <c r="J388" i="9"/>
  <c r="O387" i="9"/>
  <c r="N387" i="9"/>
  <c r="N451" i="9" s="1"/>
  <c r="M387" i="9"/>
  <c r="K387" i="9"/>
  <c r="J387" i="9"/>
  <c r="O386" i="9"/>
  <c r="K386" i="9"/>
  <c r="J386" i="9"/>
  <c r="O385" i="9"/>
  <c r="N385" i="9"/>
  <c r="N450" i="9" s="1"/>
  <c r="M385" i="9"/>
  <c r="M450" i="9" s="1"/>
  <c r="L385" i="9"/>
  <c r="J385" i="9"/>
  <c r="H385" i="9"/>
  <c r="O384" i="9"/>
  <c r="Q384" i="9" s="1"/>
  <c r="N384" i="9"/>
  <c r="M384" i="9"/>
  <c r="L384" i="9"/>
  <c r="P384" i="9" s="1"/>
  <c r="J384" i="9"/>
  <c r="H384" i="9"/>
  <c r="K384" i="9" s="1"/>
  <c r="N383" i="9"/>
  <c r="L383" i="9"/>
  <c r="N382" i="9"/>
  <c r="L382" i="9"/>
  <c r="O381" i="9"/>
  <c r="N381" i="9"/>
  <c r="M381" i="9"/>
  <c r="L381" i="9"/>
  <c r="P381" i="9" s="1"/>
  <c r="J381" i="9"/>
  <c r="H381" i="9"/>
  <c r="N378" i="9"/>
  <c r="M378" i="9"/>
  <c r="L378" i="9"/>
  <c r="H378" i="9"/>
  <c r="L376" i="9"/>
  <c r="H376" i="9"/>
  <c r="L375" i="9"/>
  <c r="H375" i="9"/>
  <c r="N374" i="9"/>
  <c r="M374" i="9"/>
  <c r="L374" i="9"/>
  <c r="H374" i="9"/>
  <c r="K374" i="9" s="1"/>
  <c r="P373" i="9"/>
  <c r="J373" i="9"/>
  <c r="O372" i="9"/>
  <c r="P372" i="9" s="1"/>
  <c r="I372" i="9"/>
  <c r="J372" i="9" s="1"/>
  <c r="J104" i="9" s="1"/>
  <c r="J76" i="9" s="1"/>
  <c r="O371" i="9"/>
  <c r="K371" i="9"/>
  <c r="J371" i="9"/>
  <c r="O370" i="9"/>
  <c r="N370" i="9"/>
  <c r="M370" i="9"/>
  <c r="K370" i="9"/>
  <c r="J370" i="9"/>
  <c r="O369" i="9"/>
  <c r="N369" i="9"/>
  <c r="M369" i="9"/>
  <c r="K369" i="9"/>
  <c r="J369" i="9"/>
  <c r="O368" i="9"/>
  <c r="N368" i="9"/>
  <c r="M368" i="9"/>
  <c r="K368" i="9"/>
  <c r="J368" i="9"/>
  <c r="O367" i="9"/>
  <c r="K367" i="9"/>
  <c r="J367" i="9"/>
  <c r="O366" i="9"/>
  <c r="K366" i="9"/>
  <c r="J366" i="9"/>
  <c r="O365" i="9"/>
  <c r="K365" i="9"/>
  <c r="J365" i="9"/>
  <c r="O364" i="9"/>
  <c r="K364" i="9"/>
  <c r="J364" i="9"/>
  <c r="O363" i="9"/>
  <c r="K363" i="9"/>
  <c r="J363" i="9"/>
  <c r="O362" i="9"/>
  <c r="Q362" i="9" s="1"/>
  <c r="N362" i="9"/>
  <c r="M362" i="9"/>
  <c r="L362" i="9"/>
  <c r="P362" i="9" s="1"/>
  <c r="H362" i="9"/>
  <c r="O361" i="9"/>
  <c r="Q361" i="9" s="1"/>
  <c r="N361" i="9"/>
  <c r="M361" i="9"/>
  <c r="L361" i="9"/>
  <c r="H361" i="9"/>
  <c r="O360" i="9"/>
  <c r="Q360" i="9" s="1"/>
  <c r="N360" i="9"/>
  <c r="M360" i="9"/>
  <c r="L360" i="9"/>
  <c r="H360" i="9"/>
  <c r="O359" i="9"/>
  <c r="K359" i="9"/>
  <c r="J359" i="9"/>
  <c r="O358" i="9"/>
  <c r="K358" i="9"/>
  <c r="J358" i="9"/>
  <c r="O357" i="9"/>
  <c r="N357" i="9"/>
  <c r="N168" i="9" s="1"/>
  <c r="M357" i="9"/>
  <c r="M168" i="9" s="1"/>
  <c r="L357" i="9"/>
  <c r="H357" i="9"/>
  <c r="O354" i="9"/>
  <c r="P354" i="9" s="1"/>
  <c r="J354" i="9"/>
  <c r="O353" i="9"/>
  <c r="N353" i="9"/>
  <c r="M353" i="9"/>
  <c r="K353" i="9"/>
  <c r="J353" i="9"/>
  <c r="O352" i="9"/>
  <c r="Q352" i="9" s="1"/>
  <c r="N352" i="9"/>
  <c r="M352" i="9"/>
  <c r="L352" i="9"/>
  <c r="P352" i="9" s="1"/>
  <c r="H352" i="9"/>
  <c r="O351" i="9"/>
  <c r="P351" i="9" s="1"/>
  <c r="J351" i="9"/>
  <c r="O350" i="9"/>
  <c r="P350" i="9" s="1"/>
  <c r="J350" i="9"/>
  <c r="O349" i="9"/>
  <c r="P349" i="9" s="1"/>
  <c r="J349" i="9"/>
  <c r="O348" i="9"/>
  <c r="P348" i="9" s="1"/>
  <c r="J348" i="9"/>
  <c r="O347" i="9"/>
  <c r="N347" i="9"/>
  <c r="M347" i="9"/>
  <c r="J347" i="9"/>
  <c r="O346" i="9"/>
  <c r="P346" i="9" s="1"/>
  <c r="I346" i="9"/>
  <c r="J346" i="9" s="1"/>
  <c r="O345" i="9"/>
  <c r="I345" i="9"/>
  <c r="O344" i="9"/>
  <c r="P344" i="9" s="1"/>
  <c r="I344" i="9"/>
  <c r="J344" i="9" s="1"/>
  <c r="O343" i="9"/>
  <c r="P343" i="9" s="1"/>
  <c r="J343" i="9"/>
  <c r="O342" i="9"/>
  <c r="P342" i="9" s="1"/>
  <c r="J342" i="9"/>
  <c r="O341" i="9"/>
  <c r="P341" i="9" s="1"/>
  <c r="J341" i="9"/>
  <c r="O340" i="9"/>
  <c r="P340" i="9" s="1"/>
  <c r="J340" i="9"/>
  <c r="O339" i="9"/>
  <c r="P339" i="9" s="1"/>
  <c r="J339" i="9"/>
  <c r="O338" i="9"/>
  <c r="P338" i="9" s="1"/>
  <c r="J338" i="9"/>
  <c r="O337" i="9"/>
  <c r="P337" i="9" s="1"/>
  <c r="J337" i="9"/>
  <c r="O336" i="9"/>
  <c r="I336" i="9"/>
  <c r="O335" i="9"/>
  <c r="P335" i="9" s="1"/>
  <c r="I335" i="9"/>
  <c r="J335" i="9" s="1"/>
  <c r="O334" i="9"/>
  <c r="N334" i="9"/>
  <c r="M334" i="9"/>
  <c r="L334" i="9"/>
  <c r="P334" i="9" s="1"/>
  <c r="I334" i="9"/>
  <c r="J334" i="9" s="1"/>
  <c r="N333" i="9"/>
  <c r="M333" i="9"/>
  <c r="L333" i="9"/>
  <c r="I333" i="9"/>
  <c r="N332" i="9"/>
  <c r="M332" i="9"/>
  <c r="L332" i="9"/>
  <c r="I332" i="9"/>
  <c r="K332" i="9" s="1"/>
  <c r="H332" i="9"/>
  <c r="O331" i="9"/>
  <c r="P331" i="9" s="1"/>
  <c r="J331" i="9"/>
  <c r="O330" i="9"/>
  <c r="P330" i="9" s="1"/>
  <c r="J330" i="9"/>
  <c r="O329" i="9"/>
  <c r="I329" i="9"/>
  <c r="O328" i="9"/>
  <c r="Q328" i="9" s="1"/>
  <c r="N328" i="9"/>
  <c r="M328" i="9"/>
  <c r="L328" i="9"/>
  <c r="P328" i="9" s="1"/>
  <c r="I328" i="9"/>
  <c r="K328" i="9" s="1"/>
  <c r="H328" i="9"/>
  <c r="O327" i="9"/>
  <c r="Q327" i="9" s="1"/>
  <c r="N327" i="9"/>
  <c r="M327" i="9"/>
  <c r="L327" i="9"/>
  <c r="P327" i="9" s="1"/>
  <c r="I327" i="9"/>
  <c r="K327" i="9" s="1"/>
  <c r="H327" i="9"/>
  <c r="O326" i="9"/>
  <c r="P326" i="9" s="1"/>
  <c r="J326" i="9"/>
  <c r="O325" i="9"/>
  <c r="P325" i="9" s="1"/>
  <c r="N325" i="9"/>
  <c r="M325" i="9"/>
  <c r="J325" i="9"/>
  <c r="O324" i="9"/>
  <c r="N324" i="9"/>
  <c r="N163" i="9" s="1"/>
  <c r="M324" i="9"/>
  <c r="M163" i="9" s="1"/>
  <c r="J324" i="9"/>
  <c r="O323" i="9"/>
  <c r="I323" i="9"/>
  <c r="O322" i="9"/>
  <c r="P322" i="9" s="1"/>
  <c r="J322" i="9"/>
  <c r="O321" i="9"/>
  <c r="I321" i="9"/>
  <c r="O320" i="9"/>
  <c r="I320" i="9"/>
  <c r="O319" i="9"/>
  <c r="P319" i="9" s="1"/>
  <c r="J319" i="9"/>
  <c r="O318" i="9"/>
  <c r="P318" i="9" s="1"/>
  <c r="J318" i="9"/>
  <c r="O317" i="9"/>
  <c r="Q317" i="9" s="1"/>
  <c r="N317" i="9"/>
  <c r="M317" i="9"/>
  <c r="L317" i="9"/>
  <c r="P317" i="9" s="1"/>
  <c r="I317" i="9"/>
  <c r="K317" i="9" s="1"/>
  <c r="H317" i="9"/>
  <c r="O316" i="9"/>
  <c r="P316" i="9" s="1"/>
  <c r="J316" i="9"/>
  <c r="O315" i="9"/>
  <c r="P315" i="9" s="1"/>
  <c r="J315" i="9"/>
  <c r="O314" i="9"/>
  <c r="P314" i="9" s="1"/>
  <c r="J314" i="9"/>
  <c r="O313" i="9"/>
  <c r="K313" i="9"/>
  <c r="J313" i="9"/>
  <c r="O312" i="9"/>
  <c r="P312" i="9" s="1"/>
  <c r="J312" i="9"/>
  <c r="O311" i="9"/>
  <c r="K311" i="9"/>
  <c r="J311" i="9"/>
  <c r="O310" i="9"/>
  <c r="P310" i="9" s="1"/>
  <c r="J310" i="9"/>
  <c r="O309" i="9"/>
  <c r="I309" i="9"/>
  <c r="O308" i="9"/>
  <c r="Q308" i="9" s="1"/>
  <c r="N308" i="9"/>
  <c r="M308" i="9"/>
  <c r="L308" i="9"/>
  <c r="P308" i="9" s="1"/>
  <c r="I308" i="9"/>
  <c r="K308" i="9" s="1"/>
  <c r="H308" i="9"/>
  <c r="J308" i="9" s="1"/>
  <c r="O307" i="9"/>
  <c r="P307" i="9" s="1"/>
  <c r="J307" i="9"/>
  <c r="O306" i="9"/>
  <c r="P306" i="9" s="1"/>
  <c r="J306" i="9"/>
  <c r="O305" i="9"/>
  <c r="P305" i="9" s="1"/>
  <c r="J305" i="9"/>
  <c r="O304" i="9"/>
  <c r="P304" i="9" s="1"/>
  <c r="N304" i="9"/>
  <c r="M304" i="9"/>
  <c r="L304" i="9"/>
  <c r="H304" i="9"/>
  <c r="J304" i="9" s="1"/>
  <c r="O303" i="9"/>
  <c r="K303" i="9"/>
  <c r="J303" i="9"/>
  <c r="O302" i="9"/>
  <c r="I302" i="9"/>
  <c r="O301" i="9"/>
  <c r="I301" i="9"/>
  <c r="O300" i="9"/>
  <c r="K300" i="9"/>
  <c r="I300" i="9"/>
  <c r="J300" i="9" s="1"/>
  <c r="O299" i="9"/>
  <c r="P299" i="9" s="1"/>
  <c r="J299" i="9"/>
  <c r="O298" i="9"/>
  <c r="K298" i="9"/>
  <c r="J298" i="9"/>
  <c r="O297" i="9"/>
  <c r="I297" i="9"/>
  <c r="O296" i="9"/>
  <c r="I296" i="9"/>
  <c r="O295" i="9"/>
  <c r="I295" i="9"/>
  <c r="O294" i="9"/>
  <c r="P294" i="9" s="1"/>
  <c r="J294" i="9"/>
  <c r="O293" i="9"/>
  <c r="K293" i="9"/>
  <c r="J293" i="9"/>
  <c r="O292" i="9"/>
  <c r="N292" i="9"/>
  <c r="N291" i="9" s="1"/>
  <c r="N258" i="9" s="1"/>
  <c r="N257" i="9" s="1"/>
  <c r="M292" i="9"/>
  <c r="M291" i="9" s="1"/>
  <c r="M258" i="9" s="1"/>
  <c r="M257" i="9" s="1"/>
  <c r="L292" i="9"/>
  <c r="I292" i="9"/>
  <c r="K292" i="9" s="1"/>
  <c r="H292" i="9"/>
  <c r="H291" i="9" s="1"/>
  <c r="H258" i="9" s="1"/>
  <c r="I291" i="9"/>
  <c r="K291" i="9" s="1"/>
  <c r="O290" i="9"/>
  <c r="I290" i="9"/>
  <c r="O289" i="9"/>
  <c r="K289" i="9"/>
  <c r="J289" i="9"/>
  <c r="O288" i="9"/>
  <c r="K288" i="9"/>
  <c r="J288" i="9"/>
  <c r="O287" i="9"/>
  <c r="K287" i="9"/>
  <c r="J287" i="9"/>
  <c r="P286" i="9"/>
  <c r="O286" i="9"/>
  <c r="Q286" i="9" s="1"/>
  <c r="K286" i="9"/>
  <c r="J286" i="9"/>
  <c r="O285" i="9"/>
  <c r="K285" i="9"/>
  <c r="J285" i="9"/>
  <c r="O284" i="9"/>
  <c r="Q284" i="9" s="1"/>
  <c r="N284" i="9"/>
  <c r="M284" i="9"/>
  <c r="L284" i="9"/>
  <c r="P284" i="9" s="1"/>
  <c r="H284" i="9"/>
  <c r="O283" i="9"/>
  <c r="K283" i="9"/>
  <c r="J283" i="9"/>
  <c r="P282" i="9"/>
  <c r="O282" i="9"/>
  <c r="J282" i="9"/>
  <c r="O281" i="9"/>
  <c r="P281" i="9" s="1"/>
  <c r="J281" i="9"/>
  <c r="O280" i="9"/>
  <c r="P280" i="9" s="1"/>
  <c r="J280" i="9"/>
  <c r="O279" i="9"/>
  <c r="P279" i="9" s="1"/>
  <c r="J279" i="9"/>
  <c r="O278" i="9"/>
  <c r="P278" i="9" s="1"/>
  <c r="J278" i="9"/>
  <c r="O277" i="9"/>
  <c r="N277" i="9"/>
  <c r="M277" i="9"/>
  <c r="L277" i="9"/>
  <c r="P277" i="9" s="1"/>
  <c r="H277" i="9"/>
  <c r="J277" i="9" s="1"/>
  <c r="O276" i="9"/>
  <c r="K276" i="9"/>
  <c r="J276" i="9"/>
  <c r="O275" i="9"/>
  <c r="I275" i="9"/>
  <c r="P274" i="9"/>
  <c r="O274" i="9"/>
  <c r="J274" i="9"/>
  <c r="P273" i="9"/>
  <c r="O273" i="9"/>
  <c r="J273" i="9"/>
  <c r="O272" i="9"/>
  <c r="I272" i="9"/>
  <c r="O271" i="9"/>
  <c r="I271" i="9"/>
  <c r="O270" i="9"/>
  <c r="P270" i="9" s="1"/>
  <c r="J270" i="9"/>
  <c r="O269" i="9"/>
  <c r="P269" i="9" s="1"/>
  <c r="J269" i="9"/>
  <c r="O268" i="9"/>
  <c r="P268" i="9" s="1"/>
  <c r="J268" i="9"/>
  <c r="O267" i="9"/>
  <c r="P267" i="9" s="1"/>
  <c r="J267" i="9"/>
  <c r="O266" i="9"/>
  <c r="P266" i="9" s="1"/>
  <c r="J266" i="9"/>
  <c r="O265" i="9"/>
  <c r="K265" i="9"/>
  <c r="J265" i="9"/>
  <c r="Q264" i="9"/>
  <c r="P264" i="9"/>
  <c r="O264" i="9"/>
  <c r="I264" i="9"/>
  <c r="O263" i="9"/>
  <c r="K263" i="9"/>
  <c r="J263" i="9"/>
  <c r="O262" i="9"/>
  <c r="K262" i="9"/>
  <c r="J262" i="9"/>
  <c r="O261" i="9"/>
  <c r="I261" i="9"/>
  <c r="N260" i="9"/>
  <c r="M260" i="9"/>
  <c r="L260" i="9"/>
  <c r="I260" i="9"/>
  <c r="K260" i="9" s="1"/>
  <c r="H260" i="9"/>
  <c r="N259" i="9"/>
  <c r="M259" i="9"/>
  <c r="L259" i="9"/>
  <c r="I259" i="9"/>
  <c r="H259" i="9"/>
  <c r="H161" i="9" s="1"/>
  <c r="L255" i="9"/>
  <c r="H255" i="9"/>
  <c r="L254" i="9"/>
  <c r="J254" i="9"/>
  <c r="H254" i="9"/>
  <c r="K254" i="9" s="1"/>
  <c r="P253" i="9"/>
  <c r="J253" i="9"/>
  <c r="O252" i="9"/>
  <c r="P252" i="9" s="1"/>
  <c r="J252" i="9"/>
  <c r="O251" i="9"/>
  <c r="P251" i="9" s="1"/>
  <c r="J251" i="9"/>
  <c r="O250" i="9"/>
  <c r="P250" i="9" s="1"/>
  <c r="J250" i="9"/>
  <c r="O249" i="9"/>
  <c r="P249" i="9" s="1"/>
  <c r="J249" i="9"/>
  <c r="O248" i="9"/>
  <c r="P248" i="9" s="1"/>
  <c r="J248" i="9"/>
  <c r="O247" i="9"/>
  <c r="P247" i="9" s="1"/>
  <c r="J247" i="9"/>
  <c r="O246" i="9"/>
  <c r="P246" i="9" s="1"/>
  <c r="N246" i="9"/>
  <c r="M246" i="9"/>
  <c r="J246" i="9"/>
  <c r="O245" i="9"/>
  <c r="P245" i="9" s="1"/>
  <c r="N245" i="9"/>
  <c r="M245" i="9"/>
  <c r="J245" i="9"/>
  <c r="P244" i="9"/>
  <c r="O244" i="9"/>
  <c r="N244" i="9"/>
  <c r="M244" i="9"/>
  <c r="J244" i="9"/>
  <c r="O243" i="9"/>
  <c r="I243" i="9"/>
  <c r="O242" i="9"/>
  <c r="J242" i="9"/>
  <c r="O241" i="9"/>
  <c r="Q241" i="9" s="1"/>
  <c r="N241" i="9"/>
  <c r="M241" i="9"/>
  <c r="L241" i="9"/>
  <c r="P241" i="9" s="1"/>
  <c r="H241" i="9"/>
  <c r="P240" i="9"/>
  <c r="J240" i="9"/>
  <c r="O239" i="9"/>
  <c r="N239" i="9"/>
  <c r="M239" i="9"/>
  <c r="L239" i="9"/>
  <c r="H239" i="9"/>
  <c r="O238" i="9"/>
  <c r="J238" i="9"/>
  <c r="O237" i="9"/>
  <c r="J237" i="9"/>
  <c r="N236" i="9"/>
  <c r="M236" i="9"/>
  <c r="O236" i="9" s="1"/>
  <c r="J236" i="9"/>
  <c r="N235" i="9"/>
  <c r="M235" i="9"/>
  <c r="J235" i="9"/>
  <c r="O234" i="9"/>
  <c r="P234" i="9" s="1"/>
  <c r="J234" i="9"/>
  <c r="O233" i="9"/>
  <c r="N233" i="9"/>
  <c r="N232" i="9" s="1"/>
  <c r="M233" i="9"/>
  <c r="M232" i="9" s="1"/>
  <c r="J233" i="9"/>
  <c r="J232" i="9"/>
  <c r="O231" i="9"/>
  <c r="K231" i="9"/>
  <c r="J231" i="9"/>
  <c r="O230" i="9"/>
  <c r="N230" i="9"/>
  <c r="M230" i="9"/>
  <c r="L230" i="9"/>
  <c r="H230" i="9"/>
  <c r="O229" i="9"/>
  <c r="J229" i="9"/>
  <c r="O228" i="9"/>
  <c r="P228" i="9" s="1"/>
  <c r="J228" i="9"/>
  <c r="O227" i="9"/>
  <c r="P227" i="9" s="1"/>
  <c r="J227" i="9"/>
  <c r="O225" i="9"/>
  <c r="P225" i="9" s="1"/>
  <c r="J225" i="9"/>
  <c r="N224" i="9"/>
  <c r="M224" i="9"/>
  <c r="L224" i="9"/>
  <c r="H224" i="9"/>
  <c r="J224" i="9" s="1"/>
  <c r="O223" i="9"/>
  <c r="P223" i="9" s="1"/>
  <c r="J223" i="9"/>
  <c r="O222" i="9"/>
  <c r="P222" i="9" s="1"/>
  <c r="J222" i="9"/>
  <c r="O221" i="9"/>
  <c r="P221" i="9" s="1"/>
  <c r="J221" i="9"/>
  <c r="O220" i="9"/>
  <c r="P220" i="9" s="1"/>
  <c r="J220" i="9"/>
  <c r="O219" i="9"/>
  <c r="P219" i="9" s="1"/>
  <c r="J219" i="9"/>
  <c r="O218" i="9"/>
  <c r="P218" i="9" s="1"/>
  <c r="N218" i="9"/>
  <c r="M218" i="9"/>
  <c r="J218" i="9"/>
  <c r="O217" i="9"/>
  <c r="P217" i="9" s="1"/>
  <c r="J217" i="9"/>
  <c r="O216" i="9"/>
  <c r="P216" i="9" s="1"/>
  <c r="J216" i="9"/>
  <c r="O215" i="9"/>
  <c r="P215" i="9" s="1"/>
  <c r="J215" i="9"/>
  <c r="O214" i="9"/>
  <c r="P214" i="9" s="1"/>
  <c r="N214" i="9"/>
  <c r="M214" i="9"/>
  <c r="J214" i="9"/>
  <c r="O213" i="9"/>
  <c r="P213" i="9" s="1"/>
  <c r="J213" i="9"/>
  <c r="O212" i="9"/>
  <c r="K212" i="9"/>
  <c r="J212" i="9"/>
  <c r="O211" i="9"/>
  <c r="K211" i="9"/>
  <c r="J211" i="9"/>
  <c r="O210" i="9"/>
  <c r="I210" i="9"/>
  <c r="O209" i="9"/>
  <c r="P209" i="9" s="1"/>
  <c r="J209" i="9"/>
  <c r="O208" i="9"/>
  <c r="P208" i="9" s="1"/>
  <c r="J208" i="9"/>
  <c r="O207" i="9"/>
  <c r="P207" i="9" s="1"/>
  <c r="J207" i="9"/>
  <c r="O206" i="9"/>
  <c r="P206" i="9" s="1"/>
  <c r="I206" i="9"/>
  <c r="J206" i="9" s="1"/>
  <c r="O205" i="9"/>
  <c r="I205" i="9"/>
  <c r="O204" i="9"/>
  <c r="P204" i="9" s="1"/>
  <c r="J204" i="9"/>
  <c r="O203" i="9"/>
  <c r="P203" i="9" s="1"/>
  <c r="J203" i="9"/>
  <c r="O202" i="9"/>
  <c r="Q202" i="9" s="1"/>
  <c r="N202" i="9"/>
  <c r="M202" i="9"/>
  <c r="L202" i="9"/>
  <c r="P202" i="9" s="1"/>
  <c r="I202" i="9"/>
  <c r="K202" i="9" s="1"/>
  <c r="H202" i="9"/>
  <c r="N201" i="9"/>
  <c r="M201" i="9"/>
  <c r="L201" i="9"/>
  <c r="I201" i="9"/>
  <c r="H201" i="9"/>
  <c r="O200" i="9"/>
  <c r="P200" i="9" s="1"/>
  <c r="J200" i="9"/>
  <c r="O199" i="9"/>
  <c r="P199" i="9" s="1"/>
  <c r="J199" i="9"/>
  <c r="O198" i="9"/>
  <c r="P198" i="9" s="1"/>
  <c r="J198" i="9"/>
  <c r="O197" i="9"/>
  <c r="P197" i="9" s="1"/>
  <c r="J197" i="9"/>
  <c r="O196" i="9"/>
  <c r="P196" i="9" s="1"/>
  <c r="J196" i="9"/>
  <c r="O195" i="9"/>
  <c r="P195" i="9" s="1"/>
  <c r="J195" i="9"/>
  <c r="O194" i="9"/>
  <c r="P194" i="9" s="1"/>
  <c r="N194" i="9"/>
  <c r="M194" i="9"/>
  <c r="J194" i="9"/>
  <c r="O193" i="9"/>
  <c r="P193" i="9" s="1"/>
  <c r="J193" i="9"/>
  <c r="O192" i="9"/>
  <c r="P192" i="9" s="1"/>
  <c r="N192" i="9"/>
  <c r="M192" i="9"/>
  <c r="J192" i="9"/>
  <c r="O191" i="9"/>
  <c r="P191" i="9" s="1"/>
  <c r="J191" i="9"/>
  <c r="O190" i="9"/>
  <c r="P190" i="9" s="1"/>
  <c r="J190" i="9"/>
  <c r="O189" i="9"/>
  <c r="P189" i="9" s="1"/>
  <c r="J189" i="9"/>
  <c r="O188" i="9"/>
  <c r="P188" i="9" s="1"/>
  <c r="J188" i="9"/>
  <c r="P187" i="9"/>
  <c r="O187" i="9"/>
  <c r="J187" i="9"/>
  <c r="O186" i="9"/>
  <c r="P186" i="9" s="1"/>
  <c r="J186" i="9"/>
  <c r="O185" i="9"/>
  <c r="P185" i="9" s="1"/>
  <c r="J185" i="9"/>
  <c r="O184" i="9"/>
  <c r="P184" i="9" s="1"/>
  <c r="J184" i="9"/>
  <c r="O183" i="9"/>
  <c r="P183" i="9" s="1"/>
  <c r="J183" i="9"/>
  <c r="P182" i="9"/>
  <c r="O182" i="9"/>
  <c r="J182" i="9"/>
  <c r="O181" i="9"/>
  <c r="P181" i="9" s="1"/>
  <c r="J181" i="9"/>
  <c r="O180" i="9"/>
  <c r="P180" i="9" s="1"/>
  <c r="J180" i="9"/>
  <c r="O178" i="9"/>
  <c r="P178" i="9" s="1"/>
  <c r="J178" i="9"/>
  <c r="O177" i="9"/>
  <c r="P177" i="9" s="1"/>
  <c r="J177" i="9"/>
  <c r="O176" i="9"/>
  <c r="J176" i="9"/>
  <c r="N175" i="9"/>
  <c r="M175" i="9"/>
  <c r="M174" i="9" s="1"/>
  <c r="J175" i="9"/>
  <c r="J174" i="9" s="1"/>
  <c r="N174" i="9"/>
  <c r="P171" i="9"/>
  <c r="J171" i="9"/>
  <c r="L165" i="9"/>
  <c r="H165" i="9"/>
  <c r="L163" i="9"/>
  <c r="H163" i="9"/>
  <c r="N157" i="9"/>
  <c r="M157" i="9"/>
  <c r="L157" i="9"/>
  <c r="H157" i="9"/>
  <c r="O154" i="9"/>
  <c r="P154" i="9" s="1"/>
  <c r="J154" i="9"/>
  <c r="O153" i="9"/>
  <c r="I153" i="9"/>
  <c r="O152" i="9"/>
  <c r="N152" i="9"/>
  <c r="M152" i="9"/>
  <c r="L152" i="9"/>
  <c r="I152" i="9"/>
  <c r="H152" i="9"/>
  <c r="O151" i="9"/>
  <c r="P151" i="9" s="1"/>
  <c r="J151" i="9"/>
  <c r="O150" i="9"/>
  <c r="J150" i="9"/>
  <c r="O149" i="9"/>
  <c r="P149" i="9" s="1"/>
  <c r="J149" i="9"/>
  <c r="O148" i="9"/>
  <c r="P148" i="9" s="1"/>
  <c r="J148" i="9"/>
  <c r="O147" i="9"/>
  <c r="P147" i="9" s="1"/>
  <c r="N147" i="9"/>
  <c r="M147" i="9"/>
  <c r="L147" i="9"/>
  <c r="H147" i="9"/>
  <c r="J147" i="9" s="1"/>
  <c r="O146" i="9"/>
  <c r="P146" i="9" s="1"/>
  <c r="J146" i="9"/>
  <c r="O145" i="9"/>
  <c r="P145" i="9" s="1"/>
  <c r="J145" i="9"/>
  <c r="O144" i="9"/>
  <c r="P144" i="9" s="1"/>
  <c r="J144" i="9"/>
  <c r="O143" i="9"/>
  <c r="P143" i="9" s="1"/>
  <c r="J143" i="9"/>
  <c r="O142" i="9"/>
  <c r="P142" i="9" s="1"/>
  <c r="N142" i="9"/>
  <c r="M142" i="9"/>
  <c r="J142" i="9"/>
  <c r="O141" i="9"/>
  <c r="P141" i="9" s="1"/>
  <c r="J141" i="9"/>
  <c r="O140" i="9"/>
  <c r="P140" i="9" s="1"/>
  <c r="J140" i="9"/>
  <c r="O139" i="9"/>
  <c r="P139" i="9" s="1"/>
  <c r="J139" i="9"/>
  <c r="O138" i="9"/>
  <c r="P138" i="9" s="1"/>
  <c r="J138" i="9"/>
  <c r="O137" i="9"/>
  <c r="P137" i="9" s="1"/>
  <c r="J137" i="9"/>
  <c r="O136" i="9"/>
  <c r="P136" i="9" s="1"/>
  <c r="J136" i="9"/>
  <c r="O135" i="9"/>
  <c r="O134" i="9" s="1"/>
  <c r="N135" i="9"/>
  <c r="N134" i="9" s="1"/>
  <c r="M135" i="9"/>
  <c r="L135" i="9"/>
  <c r="P135" i="9" s="1"/>
  <c r="H135" i="9"/>
  <c r="J135" i="9" s="1"/>
  <c r="M134" i="9"/>
  <c r="L134" i="9"/>
  <c r="H134" i="9"/>
  <c r="O133" i="9"/>
  <c r="P133" i="9" s="1"/>
  <c r="J133" i="9"/>
  <c r="O132" i="9"/>
  <c r="P132" i="9" s="1"/>
  <c r="J132" i="9"/>
  <c r="O131" i="9"/>
  <c r="P131" i="9" s="1"/>
  <c r="J131" i="9"/>
  <c r="O130" i="9"/>
  <c r="P130" i="9" s="1"/>
  <c r="J130" i="9"/>
  <c r="P129" i="9"/>
  <c r="O129" i="9"/>
  <c r="J129" i="9"/>
  <c r="P128" i="9"/>
  <c r="O128" i="9"/>
  <c r="J128" i="9"/>
  <c r="O127" i="9"/>
  <c r="N127" i="9"/>
  <c r="M127" i="9"/>
  <c r="L127" i="9"/>
  <c r="P127" i="9" s="1"/>
  <c r="H127" i="9"/>
  <c r="J127" i="9" s="1"/>
  <c r="O126" i="9"/>
  <c r="P126" i="9" s="1"/>
  <c r="J126" i="9"/>
  <c r="O125" i="9"/>
  <c r="N125" i="9"/>
  <c r="M125" i="9"/>
  <c r="L125" i="9"/>
  <c r="P125" i="9" s="1"/>
  <c r="H125" i="9"/>
  <c r="J125" i="9" s="1"/>
  <c r="O124" i="9"/>
  <c r="P124" i="9" s="1"/>
  <c r="J124" i="9"/>
  <c r="O123" i="9"/>
  <c r="P123" i="9" s="1"/>
  <c r="J123" i="9"/>
  <c r="O122" i="9"/>
  <c r="P122" i="9" s="1"/>
  <c r="J122" i="9"/>
  <c r="O121" i="9"/>
  <c r="P121" i="9" s="1"/>
  <c r="J121" i="9"/>
  <c r="O120" i="9"/>
  <c r="P120" i="9" s="1"/>
  <c r="J120" i="9"/>
  <c r="O119" i="9"/>
  <c r="P119" i="9" s="1"/>
  <c r="J119" i="9"/>
  <c r="O118" i="9"/>
  <c r="P118" i="9" s="1"/>
  <c r="J118" i="9"/>
  <c r="O117" i="9"/>
  <c r="P117" i="9" s="1"/>
  <c r="J117" i="9"/>
  <c r="O116" i="9"/>
  <c r="P116" i="9" s="1"/>
  <c r="J116" i="9"/>
  <c r="P115" i="9"/>
  <c r="O115" i="9"/>
  <c r="J115" i="9"/>
  <c r="O114" i="9"/>
  <c r="P114" i="9" s="1"/>
  <c r="J114" i="9"/>
  <c r="O113" i="9"/>
  <c r="P113" i="9" s="1"/>
  <c r="J113" i="9"/>
  <c r="O112" i="9"/>
  <c r="P112" i="9" s="1"/>
  <c r="J112" i="9"/>
  <c r="O111" i="9"/>
  <c r="P111" i="9" s="1"/>
  <c r="J111" i="9"/>
  <c r="O110" i="9"/>
  <c r="P110" i="9" s="1"/>
  <c r="J110" i="9"/>
  <c r="O109" i="9"/>
  <c r="P109" i="9" s="1"/>
  <c r="J109" i="9"/>
  <c r="O108" i="9"/>
  <c r="N108" i="9"/>
  <c r="N107" i="9" s="1"/>
  <c r="M108" i="9"/>
  <c r="L108" i="9"/>
  <c r="P108" i="9" s="1"/>
  <c r="J108" i="9"/>
  <c r="H108" i="9"/>
  <c r="O107" i="9"/>
  <c r="M107" i="9"/>
  <c r="M79" i="9" s="1"/>
  <c r="L107" i="9"/>
  <c r="H107" i="9"/>
  <c r="H79" i="9" s="1"/>
  <c r="M106" i="9"/>
  <c r="L106" i="9"/>
  <c r="H106" i="9"/>
  <c r="K106" i="9" s="1"/>
  <c r="M105" i="9"/>
  <c r="L105" i="9"/>
  <c r="H105" i="9"/>
  <c r="O104" i="9"/>
  <c r="O76" i="9" s="1"/>
  <c r="N104" i="9"/>
  <c r="N76" i="9" s="1"/>
  <c r="M104" i="9"/>
  <c r="M76" i="9" s="1"/>
  <c r="L104" i="9"/>
  <c r="I104" i="9"/>
  <c r="I76" i="9" s="1"/>
  <c r="H104" i="9"/>
  <c r="H76" i="9" s="1"/>
  <c r="O103" i="9"/>
  <c r="N103" i="9"/>
  <c r="M103" i="9"/>
  <c r="L103" i="9"/>
  <c r="P103" i="9" s="1"/>
  <c r="J103" i="9"/>
  <c r="I103" i="9"/>
  <c r="H103" i="9"/>
  <c r="P102" i="9"/>
  <c r="O101" i="9"/>
  <c r="N101" i="9"/>
  <c r="M101" i="9"/>
  <c r="L101" i="9"/>
  <c r="P101" i="9" s="1"/>
  <c r="J101" i="9"/>
  <c r="I101" i="9"/>
  <c r="H101" i="9"/>
  <c r="O100" i="9"/>
  <c r="O75" i="9" s="1"/>
  <c r="N100" i="9"/>
  <c r="N75" i="9" s="1"/>
  <c r="N74" i="9" s="1"/>
  <c r="M100" i="9"/>
  <c r="M75" i="9" s="1"/>
  <c r="M74" i="9" s="1"/>
  <c r="L100" i="9"/>
  <c r="I100" i="9"/>
  <c r="I75" i="9" s="1"/>
  <c r="I74" i="9" s="1"/>
  <c r="I99" i="9"/>
  <c r="O98" i="9"/>
  <c r="O73" i="9" s="1"/>
  <c r="N98" i="9"/>
  <c r="N73" i="9" s="1"/>
  <c r="M98" i="9"/>
  <c r="M73" i="9" s="1"/>
  <c r="L98" i="9"/>
  <c r="I98" i="9"/>
  <c r="I73" i="9" s="1"/>
  <c r="H98" i="9"/>
  <c r="H73" i="9" s="1"/>
  <c r="N96" i="9"/>
  <c r="M96" i="9"/>
  <c r="L96" i="9"/>
  <c r="H96" i="9"/>
  <c r="L95" i="9"/>
  <c r="I95" i="9"/>
  <c r="K95" i="9" s="1"/>
  <c r="H95" i="9"/>
  <c r="L94" i="9"/>
  <c r="H94" i="9"/>
  <c r="N93" i="9"/>
  <c r="M93" i="9"/>
  <c r="L93" i="9"/>
  <c r="I93" i="9"/>
  <c r="K93" i="9" s="1"/>
  <c r="H93" i="9"/>
  <c r="L90" i="9"/>
  <c r="I90" i="9"/>
  <c r="H90" i="9"/>
  <c r="O89" i="9"/>
  <c r="N89" i="9"/>
  <c r="M89" i="9"/>
  <c r="L89" i="9"/>
  <c r="P89" i="9" s="1"/>
  <c r="J89" i="9"/>
  <c r="I89" i="9"/>
  <c r="H89" i="9"/>
  <c r="O88" i="9"/>
  <c r="N88" i="9"/>
  <c r="M88" i="9"/>
  <c r="L88" i="9"/>
  <c r="P88" i="9" s="1"/>
  <c r="J88" i="9"/>
  <c r="I88" i="9"/>
  <c r="H88" i="9"/>
  <c r="N87" i="9"/>
  <c r="M87" i="9"/>
  <c r="L87" i="9"/>
  <c r="I87" i="9"/>
  <c r="H87" i="9"/>
  <c r="O86" i="9"/>
  <c r="Q86" i="9" s="1"/>
  <c r="N86" i="9"/>
  <c r="M86" i="9"/>
  <c r="L86" i="9"/>
  <c r="P86" i="9" s="1"/>
  <c r="I86" i="9"/>
  <c r="K86" i="9" s="1"/>
  <c r="H86" i="9"/>
  <c r="L85" i="9"/>
  <c r="I85" i="9"/>
  <c r="H85" i="9"/>
  <c r="L84" i="9"/>
  <c r="I84" i="9"/>
  <c r="K84" i="9" s="1"/>
  <c r="H84" i="9"/>
  <c r="L83" i="9"/>
  <c r="I83" i="9"/>
  <c r="K83" i="9" s="1"/>
  <c r="H83" i="9"/>
  <c r="I82" i="9"/>
  <c r="O81" i="9"/>
  <c r="N81" i="9"/>
  <c r="M81" i="9"/>
  <c r="L81" i="9"/>
  <c r="P81" i="9" s="1"/>
  <c r="J81" i="9"/>
  <c r="I81" i="9"/>
  <c r="H81" i="9"/>
  <c r="J69" i="9"/>
  <c r="I69" i="9"/>
  <c r="H69" i="9"/>
  <c r="L68" i="9"/>
  <c r="I68" i="9"/>
  <c r="K68" i="9" s="1"/>
  <c r="H68" i="9"/>
  <c r="I67" i="9"/>
  <c r="O66" i="9"/>
  <c r="N66" i="9"/>
  <c r="M66" i="9"/>
  <c r="L66" i="9"/>
  <c r="P66" i="9" s="1"/>
  <c r="J66" i="9"/>
  <c r="I66" i="9"/>
  <c r="H66" i="9"/>
  <c r="N60" i="9"/>
  <c r="M60" i="9"/>
  <c r="L60" i="9"/>
  <c r="H60" i="9"/>
  <c r="O58" i="9"/>
  <c r="K58" i="9"/>
  <c r="J58" i="9"/>
  <c r="O57" i="9"/>
  <c r="Q57" i="9" s="1"/>
  <c r="N57" i="9"/>
  <c r="M57" i="9"/>
  <c r="L57" i="9"/>
  <c r="P57" i="9" s="1"/>
  <c r="J57" i="9"/>
  <c r="I57" i="9"/>
  <c r="K57" i="9" s="1"/>
  <c r="H57" i="9"/>
  <c r="O56" i="9"/>
  <c r="K56" i="9"/>
  <c r="J56" i="9"/>
  <c r="O55" i="9"/>
  <c r="K55" i="9"/>
  <c r="J55" i="9"/>
  <c r="O54" i="9"/>
  <c r="K54" i="9"/>
  <c r="J54" i="9"/>
  <c r="O53" i="9"/>
  <c r="Q53" i="9" s="1"/>
  <c r="N53" i="9"/>
  <c r="M53" i="9"/>
  <c r="L53" i="9"/>
  <c r="J53" i="9"/>
  <c r="I53" i="9"/>
  <c r="K53" i="9" s="1"/>
  <c r="H53" i="9"/>
  <c r="H59" i="9" s="1"/>
  <c r="O52" i="9"/>
  <c r="K52" i="9"/>
  <c r="J52" i="9"/>
  <c r="O51" i="9"/>
  <c r="Q51" i="9" s="1"/>
  <c r="N51" i="9"/>
  <c r="M51" i="9"/>
  <c r="L51" i="9"/>
  <c r="P51" i="9" s="1"/>
  <c r="J51" i="9"/>
  <c r="I51" i="9"/>
  <c r="K51" i="9" s="1"/>
  <c r="H51" i="9"/>
  <c r="O50" i="9"/>
  <c r="K50" i="9"/>
  <c r="J50" i="9"/>
  <c r="N47" i="9"/>
  <c r="M47" i="9"/>
  <c r="O47" i="9" s="1"/>
  <c r="Q47" i="9" s="1"/>
  <c r="L47" i="9"/>
  <c r="P47" i="9" s="1"/>
  <c r="I47" i="9"/>
  <c r="K47" i="9" s="1"/>
  <c r="H47" i="9"/>
  <c r="J47" i="9" s="1"/>
  <c r="O46" i="9"/>
  <c r="I46" i="9" s="1"/>
  <c r="I44" i="9" s="1"/>
  <c r="O45" i="9"/>
  <c r="I45" i="9"/>
  <c r="N44" i="9"/>
  <c r="M44" i="9"/>
  <c r="O44" i="9" s="1"/>
  <c r="Q44" i="9" s="1"/>
  <c r="L44" i="9"/>
  <c r="P44" i="9" s="1"/>
  <c r="H44" i="9"/>
  <c r="J44" i="9" s="1"/>
  <c r="N41" i="9"/>
  <c r="M41" i="9"/>
  <c r="O41" i="9" s="1"/>
  <c r="L41" i="9"/>
  <c r="P41" i="9" s="1"/>
  <c r="I41" i="9"/>
  <c r="K41" i="9" s="1"/>
  <c r="H41" i="9"/>
  <c r="J41" i="9" s="1"/>
  <c r="J40" i="9" s="1"/>
  <c r="N40" i="9"/>
  <c r="M40" i="9"/>
  <c r="L40" i="9"/>
  <c r="H40" i="9"/>
  <c r="O39" i="9"/>
  <c r="K39" i="9"/>
  <c r="J39" i="9"/>
  <c r="O38" i="9"/>
  <c r="Q38" i="9" s="1"/>
  <c r="N38" i="9"/>
  <c r="M38" i="9"/>
  <c r="L38" i="9"/>
  <c r="P38" i="9" s="1"/>
  <c r="J38" i="9"/>
  <c r="I38" i="9"/>
  <c r="K38" i="9" s="1"/>
  <c r="H38" i="9"/>
  <c r="O37" i="9"/>
  <c r="Q37" i="9" s="1"/>
  <c r="N37" i="9"/>
  <c r="M37" i="9"/>
  <c r="L37" i="9"/>
  <c r="P37" i="9" s="1"/>
  <c r="J37" i="9"/>
  <c r="I37" i="9"/>
  <c r="K37" i="9" s="1"/>
  <c r="H37" i="9"/>
  <c r="O36" i="9"/>
  <c r="Q36" i="9" s="1"/>
  <c r="N36" i="9"/>
  <c r="M36" i="9"/>
  <c r="L36" i="9"/>
  <c r="P36" i="9" s="1"/>
  <c r="J36" i="9"/>
  <c r="I36" i="9"/>
  <c r="K36" i="9" s="1"/>
  <c r="H36" i="9"/>
  <c r="O35" i="9"/>
  <c r="K35" i="9"/>
  <c r="J35" i="9"/>
  <c r="O34" i="9"/>
  <c r="Q34" i="9" s="1"/>
  <c r="N34" i="9"/>
  <c r="M34" i="9"/>
  <c r="L34" i="9"/>
  <c r="P34" i="9" s="1"/>
  <c r="J34" i="9"/>
  <c r="I34" i="9"/>
  <c r="K34" i="9" s="1"/>
  <c r="H34" i="9"/>
  <c r="O33" i="9"/>
  <c r="I33" i="9"/>
  <c r="O32" i="9"/>
  <c r="K32" i="9"/>
  <c r="J32" i="9"/>
  <c r="O31" i="9"/>
  <c r="Q31" i="9" s="1"/>
  <c r="N31" i="9"/>
  <c r="M31" i="9"/>
  <c r="L31" i="9"/>
  <c r="P31" i="9" s="1"/>
  <c r="I31" i="9"/>
  <c r="K31" i="9" s="1"/>
  <c r="H31" i="9"/>
  <c r="O30" i="9"/>
  <c r="Q30" i="9" s="1"/>
  <c r="N30" i="9"/>
  <c r="M30" i="9"/>
  <c r="L30" i="9"/>
  <c r="P30" i="9" s="1"/>
  <c r="I30" i="9"/>
  <c r="K30" i="9" s="1"/>
  <c r="H30" i="9"/>
  <c r="O29" i="9"/>
  <c r="K29" i="9"/>
  <c r="J29" i="9"/>
  <c r="O28" i="9"/>
  <c r="K28" i="9"/>
  <c r="J28" i="9"/>
  <c r="O27" i="9"/>
  <c r="Q27" i="9" s="1"/>
  <c r="N27" i="9"/>
  <c r="M27" i="9"/>
  <c r="L27" i="9"/>
  <c r="P27" i="9" s="1"/>
  <c r="I27" i="9"/>
  <c r="K27" i="9" s="1"/>
  <c r="H27" i="9"/>
  <c r="J27" i="9" s="1"/>
  <c r="O26" i="9"/>
  <c r="Q26" i="9" s="1"/>
  <c r="N26" i="9"/>
  <c r="M26" i="9"/>
  <c r="L26" i="9"/>
  <c r="P26" i="9" s="1"/>
  <c r="I26" i="9"/>
  <c r="K26" i="9" s="1"/>
  <c r="H26" i="9"/>
  <c r="J26" i="9" s="1"/>
  <c r="O25" i="9"/>
  <c r="Q25" i="9" s="1"/>
  <c r="N25" i="9"/>
  <c r="N10" i="9" s="1"/>
  <c r="N9" i="9" s="1"/>
  <c r="M25" i="9"/>
  <c r="M10" i="9" s="1"/>
  <c r="M9" i="9" s="1"/>
  <c r="L25" i="9"/>
  <c r="I25" i="9"/>
  <c r="H25" i="9"/>
  <c r="O24" i="9"/>
  <c r="K24" i="9"/>
  <c r="J24" i="9"/>
  <c r="O23" i="9"/>
  <c r="K23" i="9"/>
  <c r="J23" i="9"/>
  <c r="O22" i="9"/>
  <c r="K22" i="9"/>
  <c r="J22" i="9"/>
  <c r="O21" i="9"/>
  <c r="I21" i="9"/>
  <c r="N20" i="9"/>
  <c r="N59" i="9" s="1"/>
  <c r="M20" i="9"/>
  <c r="I20" i="9"/>
  <c r="N19" i="9"/>
  <c r="M19" i="9"/>
  <c r="L19" i="9"/>
  <c r="I19" i="9"/>
  <c r="K19" i="9" s="1"/>
  <c r="H19" i="9"/>
  <c r="J19" i="9" s="1"/>
  <c r="O18" i="9"/>
  <c r="I18" i="9"/>
  <c r="O17" i="9"/>
  <c r="I17" i="9"/>
  <c r="O16" i="9"/>
  <c r="I16" i="9"/>
  <c r="O15" i="9"/>
  <c r="I15" i="9"/>
  <c r="O14" i="9"/>
  <c r="Q14" i="9" s="1"/>
  <c r="N14" i="9"/>
  <c r="M14" i="9"/>
  <c r="L14" i="9"/>
  <c r="P14" i="9" s="1"/>
  <c r="I14" i="9"/>
  <c r="K14" i="9" s="1"/>
  <c r="H14" i="9"/>
  <c r="N13" i="9"/>
  <c r="M13" i="9"/>
  <c r="L13" i="9"/>
  <c r="I13" i="9"/>
  <c r="K13" i="9" s="1"/>
  <c r="H13" i="9"/>
  <c r="O12" i="9"/>
  <c r="K12" i="9"/>
  <c r="J12" i="9"/>
  <c r="O11" i="9"/>
  <c r="K11" i="9"/>
  <c r="J11" i="9"/>
  <c r="I248" i="8"/>
  <c r="O416" i="12" l="1"/>
  <c r="P418" i="12"/>
  <c r="L451" i="12"/>
  <c r="I451" i="12"/>
  <c r="K413" i="12"/>
  <c r="H451" i="12"/>
  <c r="J413" i="12"/>
  <c r="J383" i="12" s="1"/>
  <c r="J382" i="12" s="1"/>
  <c r="Q409" i="12"/>
  <c r="O399" i="12"/>
  <c r="J408" i="12"/>
  <c r="K408" i="12"/>
  <c r="K407" i="12"/>
  <c r="J407" i="12"/>
  <c r="K403" i="12"/>
  <c r="J403" i="12"/>
  <c r="Q398" i="12"/>
  <c r="P398" i="12"/>
  <c r="Q397" i="12"/>
  <c r="P397" i="12"/>
  <c r="P396" i="12"/>
  <c r="Q396" i="12"/>
  <c r="Q395" i="12"/>
  <c r="P395" i="12"/>
  <c r="Q394" i="12"/>
  <c r="P394" i="12"/>
  <c r="Q393" i="12"/>
  <c r="P393" i="12"/>
  <c r="P392" i="12"/>
  <c r="Q392" i="12"/>
  <c r="Q391" i="12"/>
  <c r="P391" i="12"/>
  <c r="P390" i="12"/>
  <c r="Q390" i="12"/>
  <c r="Q388" i="12"/>
  <c r="P388" i="12"/>
  <c r="Q387" i="12"/>
  <c r="P387" i="12"/>
  <c r="Q386" i="12"/>
  <c r="P386" i="12"/>
  <c r="O450" i="12"/>
  <c r="Q385" i="12"/>
  <c r="M384" i="12"/>
  <c r="M450" i="12"/>
  <c r="P385" i="12"/>
  <c r="L384" i="12"/>
  <c r="L450" i="12"/>
  <c r="K385" i="12"/>
  <c r="H384" i="12"/>
  <c r="H450" i="12"/>
  <c r="Q384" i="12"/>
  <c r="N452" i="12"/>
  <c r="N449" i="12" s="1"/>
  <c r="N380" i="12"/>
  <c r="K378" i="12"/>
  <c r="J378" i="12"/>
  <c r="J376" i="12"/>
  <c r="K376" i="12"/>
  <c r="K375" i="12"/>
  <c r="J375" i="12"/>
  <c r="Q371" i="12"/>
  <c r="P371" i="12"/>
  <c r="Q370" i="12"/>
  <c r="P370" i="12"/>
  <c r="P369" i="12"/>
  <c r="Q369" i="12"/>
  <c r="P368" i="12"/>
  <c r="Q368" i="12"/>
  <c r="P367" i="12"/>
  <c r="Q367" i="12"/>
  <c r="P366" i="12"/>
  <c r="Q366" i="12"/>
  <c r="Q365" i="12"/>
  <c r="P365" i="12"/>
  <c r="P364" i="12"/>
  <c r="Q364" i="12"/>
  <c r="P363" i="12"/>
  <c r="Q363" i="12"/>
  <c r="J362" i="12"/>
  <c r="K362" i="12"/>
  <c r="J361" i="12"/>
  <c r="J100" i="12" s="1"/>
  <c r="J99" i="12" s="1"/>
  <c r="K361" i="12"/>
  <c r="J360" i="12"/>
  <c r="K360" i="12"/>
  <c r="Q359" i="12"/>
  <c r="P359" i="12"/>
  <c r="P358" i="12"/>
  <c r="Q358" i="12"/>
  <c r="J357" i="12"/>
  <c r="K357" i="12"/>
  <c r="Q353" i="12"/>
  <c r="O376" i="12"/>
  <c r="P353" i="12"/>
  <c r="K352" i="12"/>
  <c r="J352" i="12"/>
  <c r="J95" i="12" s="1"/>
  <c r="Q333" i="12"/>
  <c r="O93" i="12"/>
  <c r="L93" i="12"/>
  <c r="P93" i="12" s="1"/>
  <c r="P333" i="12"/>
  <c r="I93" i="12"/>
  <c r="K93" i="12" s="1"/>
  <c r="J333" i="12"/>
  <c r="K333" i="12"/>
  <c r="Q332" i="12"/>
  <c r="L92" i="12"/>
  <c r="P332" i="12"/>
  <c r="K332" i="12"/>
  <c r="I92" i="12"/>
  <c r="P331" i="12"/>
  <c r="O89" i="12"/>
  <c r="P329" i="12"/>
  <c r="Q329" i="12"/>
  <c r="J329" i="12"/>
  <c r="K329" i="12"/>
  <c r="O374" i="12"/>
  <c r="Q374" i="12" s="1"/>
  <c r="Q328" i="12"/>
  <c r="L374" i="12"/>
  <c r="P374" i="12" s="1"/>
  <c r="P328" i="12"/>
  <c r="P324" i="12"/>
  <c r="O163" i="12"/>
  <c r="Q323" i="12"/>
  <c r="P323" i="12"/>
  <c r="J323" i="12"/>
  <c r="K323" i="12"/>
  <c r="O378" i="12"/>
  <c r="Q321" i="12"/>
  <c r="P321" i="12"/>
  <c r="J321" i="12"/>
  <c r="K321" i="12"/>
  <c r="P320" i="12"/>
  <c r="Q320" i="12"/>
  <c r="K320" i="12"/>
  <c r="J320" i="12"/>
  <c r="P319" i="12"/>
  <c r="I319" i="12"/>
  <c r="P317" i="12"/>
  <c r="Q317" i="12"/>
  <c r="P313" i="12"/>
  <c r="Q313" i="12"/>
  <c r="Q311" i="12"/>
  <c r="P311" i="12"/>
  <c r="Q309" i="12"/>
  <c r="P309" i="12"/>
  <c r="K309" i="12"/>
  <c r="J309" i="12"/>
  <c r="Q303" i="12"/>
  <c r="P303" i="12"/>
  <c r="P302" i="12"/>
  <c r="Q302" i="12"/>
  <c r="J302" i="12"/>
  <c r="K302" i="12"/>
  <c r="P301" i="12"/>
  <c r="Q301" i="12"/>
  <c r="K301" i="12"/>
  <c r="J301" i="12"/>
  <c r="Q300" i="12"/>
  <c r="P300" i="12"/>
  <c r="J300" i="12"/>
  <c r="K300" i="12"/>
  <c r="Q298" i="12"/>
  <c r="P298" i="12"/>
  <c r="Q297" i="12"/>
  <c r="P297" i="12"/>
  <c r="J297" i="12"/>
  <c r="K297" i="12"/>
  <c r="P296" i="12"/>
  <c r="Q296" i="12"/>
  <c r="K296" i="12"/>
  <c r="J296" i="12"/>
  <c r="Q295" i="12"/>
  <c r="P295" i="12"/>
  <c r="J295" i="12"/>
  <c r="K295" i="12"/>
  <c r="P293" i="12"/>
  <c r="Q293" i="12"/>
  <c r="K293" i="12"/>
  <c r="J293" i="12"/>
  <c r="J292" i="12" s="1"/>
  <c r="J291" i="12" s="1"/>
  <c r="O291" i="12"/>
  <c r="Q292" i="12"/>
  <c r="P292" i="12"/>
  <c r="L291" i="12"/>
  <c r="Q290" i="12"/>
  <c r="P290" i="12"/>
  <c r="Q289" i="12"/>
  <c r="P289" i="12"/>
  <c r="P287" i="12"/>
  <c r="Q287" i="12"/>
  <c r="P285" i="12"/>
  <c r="Q285" i="12"/>
  <c r="K284" i="12"/>
  <c r="J284" i="12"/>
  <c r="P283" i="12"/>
  <c r="Q283" i="12"/>
  <c r="Q276" i="12"/>
  <c r="P276" i="12"/>
  <c r="Q275" i="12"/>
  <c r="P275" i="12"/>
  <c r="K275" i="12"/>
  <c r="J275" i="12"/>
  <c r="Q272" i="12"/>
  <c r="P272" i="12"/>
  <c r="J272" i="12"/>
  <c r="K272" i="12"/>
  <c r="Q271" i="12"/>
  <c r="P271" i="12"/>
  <c r="P265" i="12"/>
  <c r="Q265" i="12"/>
  <c r="Q264" i="12"/>
  <c r="P264" i="12"/>
  <c r="I264" i="12"/>
  <c r="Q263" i="12"/>
  <c r="P263" i="12"/>
  <c r="Q261" i="12"/>
  <c r="P261" i="12"/>
  <c r="J261" i="12"/>
  <c r="K261" i="12"/>
  <c r="L161" i="12"/>
  <c r="P259" i="12"/>
  <c r="J161" i="12"/>
  <c r="K161" i="12"/>
  <c r="K257" i="12"/>
  <c r="H379" i="12"/>
  <c r="K255" i="12"/>
  <c r="J255" i="12"/>
  <c r="P247" i="12"/>
  <c r="O246" i="12"/>
  <c r="N100" i="12"/>
  <c r="N75" i="12" s="1"/>
  <c r="N74" i="12" s="1"/>
  <c r="N244" i="12"/>
  <c r="P243" i="12"/>
  <c r="Q243" i="12"/>
  <c r="J243" i="12"/>
  <c r="J96" i="12" s="1"/>
  <c r="K243" i="12"/>
  <c r="Q238" i="12"/>
  <c r="P238" i="12"/>
  <c r="Q237" i="12"/>
  <c r="P237" i="12"/>
  <c r="P236" i="12"/>
  <c r="Q236" i="12"/>
  <c r="P235" i="12"/>
  <c r="Q235" i="12"/>
  <c r="O166" i="12"/>
  <c r="O91" i="12"/>
  <c r="Q231" i="12"/>
  <c r="P231" i="12"/>
  <c r="P230" i="12"/>
  <c r="L164" i="12"/>
  <c r="K230" i="12"/>
  <c r="H164" i="12"/>
  <c r="H160" i="12" s="1"/>
  <c r="J230" i="12"/>
  <c r="J82" i="12" s="1"/>
  <c r="J67" i="12" s="1"/>
  <c r="O201" i="12"/>
  <c r="P214" i="12"/>
  <c r="P212" i="12"/>
  <c r="I212" i="12"/>
  <c r="Q212" i="12"/>
  <c r="P211" i="12"/>
  <c r="Q211" i="12"/>
  <c r="Q210" i="12"/>
  <c r="P210" i="12"/>
  <c r="K210" i="12"/>
  <c r="J210" i="12"/>
  <c r="P206" i="12"/>
  <c r="I206" i="12"/>
  <c r="P205" i="12"/>
  <c r="Q205" i="12"/>
  <c r="L162" i="12"/>
  <c r="P201" i="12"/>
  <c r="J162" i="12"/>
  <c r="K162" i="12"/>
  <c r="P174" i="12"/>
  <c r="O161" i="12"/>
  <c r="L256" i="12"/>
  <c r="H256" i="12"/>
  <c r="K172" i="12"/>
  <c r="K170" i="12"/>
  <c r="J170" i="12"/>
  <c r="J75" i="12" s="1"/>
  <c r="J74" i="12" s="1"/>
  <c r="K169" i="12"/>
  <c r="J169" i="12"/>
  <c r="J168" i="12"/>
  <c r="K168" i="12"/>
  <c r="K167" i="12"/>
  <c r="J167" i="12"/>
  <c r="J166" i="12"/>
  <c r="K166" i="12"/>
  <c r="J165" i="12"/>
  <c r="K165" i="12"/>
  <c r="K163" i="12"/>
  <c r="J163" i="12"/>
  <c r="J157" i="12"/>
  <c r="K157" i="12"/>
  <c r="Q153" i="12"/>
  <c r="P153" i="12"/>
  <c r="J153" i="12"/>
  <c r="J152" i="12" s="1"/>
  <c r="J97" i="12" s="1"/>
  <c r="J72" i="12" s="1"/>
  <c r="K153" i="12"/>
  <c r="O155" i="12"/>
  <c r="Q155" i="12" s="1"/>
  <c r="Q152" i="12"/>
  <c r="L155" i="12"/>
  <c r="P155" i="12" s="1"/>
  <c r="P152" i="12"/>
  <c r="J155" i="12"/>
  <c r="K155" i="12"/>
  <c r="P150" i="12"/>
  <c r="O157" i="12"/>
  <c r="O106" i="12"/>
  <c r="O80" i="12"/>
  <c r="P134" i="12"/>
  <c r="L80" i="12"/>
  <c r="J134" i="12"/>
  <c r="H80" i="12"/>
  <c r="H65" i="12" s="1"/>
  <c r="O79" i="12"/>
  <c r="Q107" i="12"/>
  <c r="N64" i="12"/>
  <c r="N63" i="12" s="1"/>
  <c r="N62" i="12" s="1"/>
  <c r="N78" i="12"/>
  <c r="M64" i="12"/>
  <c r="P107" i="12"/>
  <c r="L79" i="12"/>
  <c r="H64" i="12"/>
  <c r="H63" i="12" s="1"/>
  <c r="H62" i="12" s="1"/>
  <c r="H78" i="12"/>
  <c r="H77" i="12" s="1"/>
  <c r="N457" i="12"/>
  <c r="N158" i="12"/>
  <c r="N156" i="12" s="1"/>
  <c r="N454" i="12"/>
  <c r="M158" i="12"/>
  <c r="M156" i="12" s="1"/>
  <c r="M457" i="12"/>
  <c r="M454" i="12"/>
  <c r="L158" i="12"/>
  <c r="L454" i="12"/>
  <c r="L457" i="12" s="1"/>
  <c r="H454" i="12"/>
  <c r="K105" i="12"/>
  <c r="H457" i="12"/>
  <c r="H158" i="12"/>
  <c r="P104" i="12"/>
  <c r="L76" i="12"/>
  <c r="L75" i="12"/>
  <c r="L73" i="12"/>
  <c r="P73" i="12" s="1"/>
  <c r="P98" i="12"/>
  <c r="Q97" i="12"/>
  <c r="O72" i="12"/>
  <c r="Q72" i="12" s="1"/>
  <c r="L72" i="12"/>
  <c r="P72" i="12" s="1"/>
  <c r="P97" i="12"/>
  <c r="K97" i="12"/>
  <c r="I72" i="12"/>
  <c r="L94" i="12"/>
  <c r="I94" i="12"/>
  <c r="K94" i="12" s="1"/>
  <c r="K95" i="12"/>
  <c r="P58" i="12"/>
  <c r="Q58" i="12"/>
  <c r="P56" i="12"/>
  <c r="Q56" i="12"/>
  <c r="P55" i="12"/>
  <c r="Q55" i="12"/>
  <c r="P54" i="12"/>
  <c r="Q54" i="12"/>
  <c r="N9" i="12"/>
  <c r="N59" i="12"/>
  <c r="M9" i="12"/>
  <c r="M59" i="12"/>
  <c r="L9" i="12"/>
  <c r="L59" i="12"/>
  <c r="P53" i="12"/>
  <c r="I9" i="12"/>
  <c r="I59" i="12"/>
  <c r="K53" i="12"/>
  <c r="H59" i="12"/>
  <c r="H9" i="12"/>
  <c r="H455" i="12" s="1"/>
  <c r="Q52" i="12"/>
  <c r="P52" i="12"/>
  <c r="Q51" i="12"/>
  <c r="P51" i="12"/>
  <c r="Q50" i="12"/>
  <c r="P50" i="12"/>
  <c r="Q41" i="12"/>
  <c r="O40" i="12"/>
  <c r="Q39" i="12"/>
  <c r="P39" i="12"/>
  <c r="Q35" i="12"/>
  <c r="P35" i="12"/>
  <c r="Q33" i="12"/>
  <c r="P33" i="12"/>
  <c r="J33" i="12"/>
  <c r="J31" i="12" s="1"/>
  <c r="J30" i="12" s="1"/>
  <c r="K33" i="12"/>
  <c r="P32" i="12"/>
  <c r="Q32" i="12"/>
  <c r="P29" i="12"/>
  <c r="Q29" i="12"/>
  <c r="Q28" i="12"/>
  <c r="P28" i="12"/>
  <c r="Q24" i="12"/>
  <c r="P24" i="12"/>
  <c r="Q23" i="12"/>
  <c r="P23" i="12"/>
  <c r="Q22" i="12"/>
  <c r="P22" i="12"/>
  <c r="Q21" i="12"/>
  <c r="P21" i="12"/>
  <c r="K21" i="12"/>
  <c r="J21" i="12"/>
  <c r="P20" i="12"/>
  <c r="Q20" i="12"/>
  <c r="O59" i="12"/>
  <c r="Q59" i="12" s="1"/>
  <c r="O19" i="12"/>
  <c r="J20" i="12"/>
  <c r="K20" i="12"/>
  <c r="Q18" i="12"/>
  <c r="P18" i="12"/>
  <c r="J18" i="12"/>
  <c r="K18" i="12"/>
  <c r="P17" i="12"/>
  <c r="Q17" i="12"/>
  <c r="K17" i="12"/>
  <c r="J17" i="12"/>
  <c r="Q16" i="12"/>
  <c r="P16" i="12"/>
  <c r="J16" i="12"/>
  <c r="J60" i="12" s="1"/>
  <c r="K16" i="12"/>
  <c r="Q15" i="12"/>
  <c r="P15" i="12"/>
  <c r="K15" i="12"/>
  <c r="J15" i="12"/>
  <c r="Q12" i="12"/>
  <c r="P12" i="12"/>
  <c r="Q11" i="12"/>
  <c r="P11" i="12"/>
  <c r="J107" i="12"/>
  <c r="P44" i="12"/>
  <c r="P447" i="11"/>
  <c r="I447" i="11"/>
  <c r="O98" i="11"/>
  <c r="O381" i="11"/>
  <c r="P381" i="11" s="1"/>
  <c r="P437" i="11"/>
  <c r="I437" i="11"/>
  <c r="O416" i="11"/>
  <c r="P418" i="11"/>
  <c r="L451" i="11"/>
  <c r="H451" i="11"/>
  <c r="Q409" i="11"/>
  <c r="O399" i="11"/>
  <c r="Q399" i="11" s="1"/>
  <c r="J408" i="11"/>
  <c r="K408" i="11"/>
  <c r="K407" i="11"/>
  <c r="J407" i="11"/>
  <c r="J403" i="11"/>
  <c r="K403" i="11"/>
  <c r="L166" i="11"/>
  <c r="L383" i="11"/>
  <c r="L91" i="11"/>
  <c r="P399" i="11"/>
  <c r="K399" i="11"/>
  <c r="I91" i="11"/>
  <c r="H166" i="11"/>
  <c r="H383" i="11"/>
  <c r="J399" i="11"/>
  <c r="H91" i="11"/>
  <c r="H70" i="11" s="1"/>
  <c r="Q398" i="11"/>
  <c r="P398" i="11"/>
  <c r="Q397" i="11"/>
  <c r="P397" i="11"/>
  <c r="Q396" i="11"/>
  <c r="P396" i="11"/>
  <c r="P395" i="11"/>
  <c r="Q395" i="11"/>
  <c r="P394" i="11"/>
  <c r="Q394" i="11"/>
  <c r="P393" i="11"/>
  <c r="Q393" i="11"/>
  <c r="O90" i="11"/>
  <c r="O87" i="11"/>
  <c r="P87" i="11" s="1"/>
  <c r="Q392" i="11"/>
  <c r="P392" i="11"/>
  <c r="P391" i="11"/>
  <c r="Q391" i="11"/>
  <c r="P390" i="11"/>
  <c r="Q390" i="11"/>
  <c r="Q389" i="11"/>
  <c r="P389" i="11"/>
  <c r="P388" i="11"/>
  <c r="Q388" i="11"/>
  <c r="P387" i="11"/>
  <c r="Q387" i="11"/>
  <c r="M383" i="11"/>
  <c r="M382" i="11" s="1"/>
  <c r="M451" i="11"/>
  <c r="Q386" i="11"/>
  <c r="P386" i="11"/>
  <c r="Q385" i="11"/>
  <c r="O384" i="11"/>
  <c r="P385" i="11"/>
  <c r="O450" i="11"/>
  <c r="N384" i="11"/>
  <c r="N450" i="11"/>
  <c r="H450" i="11"/>
  <c r="K385" i="11"/>
  <c r="J378" i="11"/>
  <c r="K378" i="11"/>
  <c r="J376" i="11"/>
  <c r="K376" i="11"/>
  <c r="K375" i="11"/>
  <c r="J375" i="11"/>
  <c r="P371" i="11"/>
  <c r="Q371" i="11"/>
  <c r="Q370" i="11"/>
  <c r="P370" i="11"/>
  <c r="Q369" i="11"/>
  <c r="P369" i="11"/>
  <c r="Q368" i="11"/>
  <c r="P368" i="11"/>
  <c r="P367" i="11"/>
  <c r="Q367" i="11"/>
  <c r="Q366" i="11"/>
  <c r="P366" i="11"/>
  <c r="Q365" i="11"/>
  <c r="P365" i="11"/>
  <c r="P364" i="11"/>
  <c r="Q364" i="11"/>
  <c r="Q363" i="11"/>
  <c r="P363" i="11"/>
  <c r="K362" i="11"/>
  <c r="J362" i="11"/>
  <c r="J361" i="11"/>
  <c r="J100" i="11" s="1"/>
  <c r="J99" i="11" s="1"/>
  <c r="K361" i="11"/>
  <c r="L99" i="11"/>
  <c r="P99" i="11" s="1"/>
  <c r="P360" i="11"/>
  <c r="H99" i="11"/>
  <c r="K360" i="11"/>
  <c r="J360" i="11"/>
  <c r="Q359" i="11"/>
  <c r="P359" i="11"/>
  <c r="P358" i="11"/>
  <c r="Q358" i="11"/>
  <c r="O97" i="11"/>
  <c r="Q357" i="11"/>
  <c r="M97" i="11"/>
  <c r="M72" i="11" s="1"/>
  <c r="M168" i="11"/>
  <c r="L97" i="11"/>
  <c r="P357" i="11"/>
  <c r="L168" i="11"/>
  <c r="H97" i="11"/>
  <c r="K357" i="11"/>
  <c r="H168" i="11"/>
  <c r="J357" i="11"/>
  <c r="P353" i="11"/>
  <c r="Q353" i="11"/>
  <c r="O376" i="11"/>
  <c r="N95" i="11"/>
  <c r="N94" i="11" s="1"/>
  <c r="N376" i="11"/>
  <c r="N375" i="11" s="1"/>
  <c r="M95" i="11"/>
  <c r="M94" i="11" s="1"/>
  <c r="M376" i="11"/>
  <c r="M375" i="11" s="1"/>
  <c r="K352" i="11"/>
  <c r="J352" i="11"/>
  <c r="O347" i="11"/>
  <c r="P348" i="11"/>
  <c r="P346" i="11"/>
  <c r="I346" i="11"/>
  <c r="N332" i="11"/>
  <c r="N93" i="11"/>
  <c r="L333" i="11"/>
  <c r="P334" i="11"/>
  <c r="O89" i="11"/>
  <c r="P89" i="11" s="1"/>
  <c r="P331" i="11"/>
  <c r="O88" i="11"/>
  <c r="P88" i="11" s="1"/>
  <c r="P330" i="11"/>
  <c r="Q329" i="11"/>
  <c r="O86" i="11"/>
  <c r="K329" i="11"/>
  <c r="I86" i="11"/>
  <c r="Q328" i="11"/>
  <c r="L374" i="11"/>
  <c r="P328" i="11"/>
  <c r="O83" i="11"/>
  <c r="Q327" i="11"/>
  <c r="L165" i="11"/>
  <c r="P165" i="11" s="1"/>
  <c r="L83" i="11"/>
  <c r="P327" i="11"/>
  <c r="K327" i="11"/>
  <c r="I83" i="11"/>
  <c r="H165" i="11"/>
  <c r="H258" i="11"/>
  <c r="H83" i="11"/>
  <c r="H68" i="11" s="1"/>
  <c r="O163" i="11"/>
  <c r="O81" i="11"/>
  <c r="P324" i="11"/>
  <c r="N81" i="11"/>
  <c r="N66" i="11" s="1"/>
  <c r="N258" i="11"/>
  <c r="N257" i="11" s="1"/>
  <c r="N379" i="11" s="1"/>
  <c r="N377" i="11" s="1"/>
  <c r="N163" i="11"/>
  <c r="M258" i="11"/>
  <c r="M257" i="11" s="1"/>
  <c r="M379" i="11" s="1"/>
  <c r="M377" i="11" s="1"/>
  <c r="M81" i="11"/>
  <c r="M66" i="11" s="1"/>
  <c r="M163" i="11"/>
  <c r="M160" i="11" s="1"/>
  <c r="M159" i="11" s="1"/>
  <c r="Q323" i="11"/>
  <c r="P323" i="11"/>
  <c r="I323" i="11"/>
  <c r="Q321" i="11"/>
  <c r="O317" i="11"/>
  <c r="O378" i="11"/>
  <c r="I321" i="11"/>
  <c r="P321" i="11"/>
  <c r="P320" i="11"/>
  <c r="Q320" i="11"/>
  <c r="J320" i="11"/>
  <c r="K320" i="11"/>
  <c r="Q313" i="11"/>
  <c r="P313" i="11"/>
  <c r="P311" i="11"/>
  <c r="Q311" i="11"/>
  <c r="Q309" i="11"/>
  <c r="P309" i="11"/>
  <c r="J309" i="11"/>
  <c r="K309" i="11"/>
  <c r="P303" i="11"/>
  <c r="Q303" i="11"/>
  <c r="Q302" i="11"/>
  <c r="P302" i="11"/>
  <c r="K302" i="11"/>
  <c r="J302" i="11"/>
  <c r="Q301" i="11"/>
  <c r="P301" i="11"/>
  <c r="K301" i="11"/>
  <c r="J301" i="11"/>
  <c r="P300" i="11"/>
  <c r="Q300" i="11"/>
  <c r="K300" i="11"/>
  <c r="J300" i="11"/>
  <c r="Q298" i="11"/>
  <c r="P298" i="11"/>
  <c r="P297" i="11"/>
  <c r="Q297" i="11"/>
  <c r="K297" i="11"/>
  <c r="J297" i="11"/>
  <c r="Q296" i="11"/>
  <c r="P296" i="11"/>
  <c r="K296" i="11"/>
  <c r="J296" i="11"/>
  <c r="Q295" i="11"/>
  <c r="P295" i="11"/>
  <c r="K295" i="11"/>
  <c r="J295" i="11"/>
  <c r="Q293" i="11"/>
  <c r="P293" i="11"/>
  <c r="K293" i="11"/>
  <c r="J293" i="11"/>
  <c r="J292" i="11" s="1"/>
  <c r="Q290" i="11"/>
  <c r="P290" i="11"/>
  <c r="K290" i="11"/>
  <c r="J290" i="11"/>
  <c r="Q289" i="11"/>
  <c r="P289" i="11"/>
  <c r="Q288" i="11"/>
  <c r="P288" i="11"/>
  <c r="Q287" i="11"/>
  <c r="P287" i="11"/>
  <c r="Q286" i="11"/>
  <c r="P286" i="11"/>
  <c r="Q285" i="11"/>
  <c r="P285" i="11"/>
  <c r="K284" i="11"/>
  <c r="J284" i="11"/>
  <c r="Q283" i="11"/>
  <c r="P283" i="11"/>
  <c r="Q276" i="11"/>
  <c r="P276" i="11"/>
  <c r="Q275" i="11"/>
  <c r="P275" i="11"/>
  <c r="K275" i="11"/>
  <c r="J275" i="11"/>
  <c r="Q272" i="11"/>
  <c r="P272" i="11"/>
  <c r="K272" i="11"/>
  <c r="J272" i="11"/>
  <c r="Q271" i="11"/>
  <c r="P271" i="11"/>
  <c r="K271" i="11"/>
  <c r="J271" i="11"/>
  <c r="Q265" i="11"/>
  <c r="P265" i="11"/>
  <c r="Q264" i="11"/>
  <c r="P264" i="11"/>
  <c r="K264" i="11"/>
  <c r="J264" i="11"/>
  <c r="Q263" i="11"/>
  <c r="P263" i="11"/>
  <c r="Q262" i="11"/>
  <c r="P262" i="11"/>
  <c r="Q261" i="11"/>
  <c r="P261" i="11"/>
  <c r="K261" i="11"/>
  <c r="J261" i="11"/>
  <c r="J260" i="11" s="1"/>
  <c r="J259" i="11" s="1"/>
  <c r="J79" i="11" s="1"/>
  <c r="P259" i="11"/>
  <c r="L161" i="11"/>
  <c r="K259" i="11"/>
  <c r="I79" i="11"/>
  <c r="J161" i="11"/>
  <c r="K161" i="11"/>
  <c r="H160" i="11"/>
  <c r="J255" i="11"/>
  <c r="K255" i="11"/>
  <c r="H254" i="11"/>
  <c r="Q243" i="11"/>
  <c r="P243" i="11"/>
  <c r="K243" i="11"/>
  <c r="J243" i="11"/>
  <c r="J96" i="11" s="1"/>
  <c r="Q239" i="11"/>
  <c r="P239" i="11"/>
  <c r="J239" i="11"/>
  <c r="H167" i="11"/>
  <c r="P238" i="11"/>
  <c r="Q238" i="11"/>
  <c r="P237" i="11"/>
  <c r="Q237" i="11"/>
  <c r="P236" i="11"/>
  <c r="Q236" i="11"/>
  <c r="O235" i="11"/>
  <c r="M166" i="11"/>
  <c r="O165" i="11"/>
  <c r="P232" i="11"/>
  <c r="P231" i="11"/>
  <c r="Q231" i="11"/>
  <c r="O82" i="11"/>
  <c r="Q230" i="11"/>
  <c r="O164" i="11"/>
  <c r="N82" i="11"/>
  <c r="N67" i="11" s="1"/>
  <c r="N164" i="11"/>
  <c r="M164" i="11"/>
  <c r="M82" i="11"/>
  <c r="M67" i="11" s="1"/>
  <c r="L82" i="11"/>
  <c r="L164" i="11"/>
  <c r="P164" i="11" s="1"/>
  <c r="P230" i="11"/>
  <c r="J230" i="11"/>
  <c r="J82" i="11" s="1"/>
  <c r="J67" i="11" s="1"/>
  <c r="H82" i="11"/>
  <c r="K230" i="11"/>
  <c r="H164" i="11"/>
  <c r="P212" i="11"/>
  <c r="Q212" i="11"/>
  <c r="J212" i="11"/>
  <c r="K212" i="11"/>
  <c r="P211" i="11"/>
  <c r="Q211" i="11"/>
  <c r="Q210" i="11"/>
  <c r="P210" i="11"/>
  <c r="K210" i="11"/>
  <c r="J210" i="11"/>
  <c r="I205" i="11"/>
  <c r="Q205" i="11"/>
  <c r="P205" i="11"/>
  <c r="Q201" i="11"/>
  <c r="P201" i="11"/>
  <c r="L162" i="11"/>
  <c r="J162" i="11"/>
  <c r="K162" i="11"/>
  <c r="P176" i="11"/>
  <c r="O175" i="11"/>
  <c r="N173" i="11"/>
  <c r="N172" i="11" s="1"/>
  <c r="N256" i="11" s="1"/>
  <c r="N161" i="11"/>
  <c r="L256" i="11"/>
  <c r="K172" i="11"/>
  <c r="H256" i="11"/>
  <c r="K170" i="11"/>
  <c r="J170" i="11"/>
  <c r="J75" i="11" s="1"/>
  <c r="J74" i="11" s="1"/>
  <c r="K169" i="11"/>
  <c r="J169" i="11"/>
  <c r="K163" i="11"/>
  <c r="J163" i="11"/>
  <c r="J157" i="11"/>
  <c r="K157" i="11"/>
  <c r="P153" i="11"/>
  <c r="Q153" i="11"/>
  <c r="J153" i="11"/>
  <c r="J152" i="11" s="1"/>
  <c r="J97" i="11" s="1"/>
  <c r="J72" i="11" s="1"/>
  <c r="K153" i="11"/>
  <c r="Q152" i="11"/>
  <c r="O155" i="11"/>
  <c r="L155" i="11"/>
  <c r="P155" i="11" s="1"/>
  <c r="P152" i="11"/>
  <c r="J155" i="11"/>
  <c r="K155" i="11"/>
  <c r="O157" i="11"/>
  <c r="P150" i="11"/>
  <c r="P134" i="11"/>
  <c r="L80" i="11"/>
  <c r="H80" i="11"/>
  <c r="H65" i="11" s="1"/>
  <c r="J134" i="11"/>
  <c r="J106" i="11"/>
  <c r="J105" i="11" s="1"/>
  <c r="O125" i="11"/>
  <c r="P126" i="11"/>
  <c r="N64" i="11"/>
  <c r="M64" i="11"/>
  <c r="M63" i="11" s="1"/>
  <c r="M62" i="11" s="1"/>
  <c r="M78" i="11"/>
  <c r="M77" i="11" s="1"/>
  <c r="L79" i="11"/>
  <c r="H64" i="11"/>
  <c r="H78" i="11"/>
  <c r="H77" i="11" s="1"/>
  <c r="N158" i="11"/>
  <c r="N156" i="11" s="1"/>
  <c r="N454" i="11"/>
  <c r="N457" i="11" s="1"/>
  <c r="M454" i="11"/>
  <c r="M158" i="11"/>
  <c r="M156" i="11" s="1"/>
  <c r="M457" i="11"/>
  <c r="L454" i="11"/>
  <c r="L457" i="11"/>
  <c r="L158" i="11"/>
  <c r="H158" i="11"/>
  <c r="H454" i="11"/>
  <c r="H457" i="11" s="1"/>
  <c r="K105" i="11"/>
  <c r="L76" i="11"/>
  <c r="P104" i="11"/>
  <c r="O74" i="11"/>
  <c r="L75" i="11"/>
  <c r="Q75" i="11" s="1"/>
  <c r="P100" i="11"/>
  <c r="P58" i="11"/>
  <c r="Q58" i="11"/>
  <c r="P56" i="11"/>
  <c r="Q56" i="11"/>
  <c r="P55" i="11"/>
  <c r="Q55" i="11"/>
  <c r="Q54" i="11"/>
  <c r="P54" i="11"/>
  <c r="P53" i="11"/>
  <c r="L59" i="11"/>
  <c r="Q52" i="11"/>
  <c r="P52" i="11"/>
  <c r="P50" i="11"/>
  <c r="Q50" i="11"/>
  <c r="Q41" i="11"/>
  <c r="O40" i="11"/>
  <c r="Q39" i="11"/>
  <c r="P39" i="11"/>
  <c r="Q35" i="11"/>
  <c r="P35" i="11"/>
  <c r="Q33" i="11"/>
  <c r="P33" i="11"/>
  <c r="J33" i="11"/>
  <c r="J31" i="11" s="1"/>
  <c r="J30" i="11" s="1"/>
  <c r="K33" i="11"/>
  <c r="Q32" i="11"/>
  <c r="P32" i="11"/>
  <c r="Q29" i="11"/>
  <c r="P29" i="11"/>
  <c r="P28" i="11"/>
  <c r="Q28" i="11"/>
  <c r="P24" i="11"/>
  <c r="Q24" i="11"/>
  <c r="Q23" i="11"/>
  <c r="P23" i="11"/>
  <c r="Q22" i="11"/>
  <c r="P22" i="11"/>
  <c r="Q21" i="11"/>
  <c r="P21" i="11"/>
  <c r="K21" i="11"/>
  <c r="J21" i="11"/>
  <c r="M59" i="11"/>
  <c r="O20" i="11"/>
  <c r="K20" i="11"/>
  <c r="J20" i="11"/>
  <c r="Q18" i="11"/>
  <c r="P18" i="11"/>
  <c r="K18" i="11"/>
  <c r="J18" i="11"/>
  <c r="Q17" i="11"/>
  <c r="P17" i="11"/>
  <c r="J17" i="11"/>
  <c r="K17" i="11"/>
  <c r="P16" i="11"/>
  <c r="Q16" i="11"/>
  <c r="O60" i="11"/>
  <c r="J16" i="11"/>
  <c r="J60" i="11" s="1"/>
  <c r="K16" i="11"/>
  <c r="I60" i="11"/>
  <c r="K60" i="11" s="1"/>
  <c r="P15" i="11"/>
  <c r="Q15" i="11"/>
  <c r="O59" i="11"/>
  <c r="Q59" i="11" s="1"/>
  <c r="J15" i="11"/>
  <c r="K15" i="11"/>
  <c r="I59" i="11"/>
  <c r="K59" i="11" s="1"/>
  <c r="Q12" i="11"/>
  <c r="P12" i="11"/>
  <c r="Q11" i="11"/>
  <c r="P11" i="11"/>
  <c r="P418" i="10"/>
  <c r="O416" i="10"/>
  <c r="L451" i="10"/>
  <c r="I451" i="10"/>
  <c r="K413" i="10"/>
  <c r="H451" i="10"/>
  <c r="J413" i="10"/>
  <c r="Q409" i="10"/>
  <c r="O399" i="10"/>
  <c r="J408" i="10"/>
  <c r="K408" i="10"/>
  <c r="K407" i="10"/>
  <c r="J407" i="10"/>
  <c r="I399" i="10"/>
  <c r="K406" i="10"/>
  <c r="H399" i="10"/>
  <c r="J403" i="10"/>
  <c r="K403" i="10"/>
  <c r="Q398" i="10"/>
  <c r="P398" i="10"/>
  <c r="P397" i="10"/>
  <c r="Q397" i="10"/>
  <c r="Q396" i="10"/>
  <c r="P396" i="10"/>
  <c r="P395" i="10"/>
  <c r="Q395" i="10"/>
  <c r="Q394" i="10"/>
  <c r="P394" i="10"/>
  <c r="P393" i="10"/>
  <c r="Q393" i="10"/>
  <c r="P392" i="10"/>
  <c r="Q392" i="10"/>
  <c r="P391" i="10"/>
  <c r="Q391" i="10"/>
  <c r="P390" i="10"/>
  <c r="Q390" i="10"/>
  <c r="P389" i="10"/>
  <c r="Q389" i="10"/>
  <c r="P388" i="10"/>
  <c r="Q388" i="10"/>
  <c r="Q387" i="10"/>
  <c r="P387" i="10"/>
  <c r="P386" i="10"/>
  <c r="Q386" i="10"/>
  <c r="Q385" i="10"/>
  <c r="O450" i="10"/>
  <c r="P385" i="10"/>
  <c r="L450" i="10"/>
  <c r="K385" i="10"/>
  <c r="H450" i="10"/>
  <c r="L452" i="10"/>
  <c r="J378" i="10"/>
  <c r="K378" i="10"/>
  <c r="J376" i="10"/>
  <c r="K376" i="10"/>
  <c r="J375" i="10"/>
  <c r="K375" i="10"/>
  <c r="Q371" i="10"/>
  <c r="P371" i="10"/>
  <c r="Q370" i="10"/>
  <c r="P370" i="10"/>
  <c r="P369" i="10"/>
  <c r="Q369" i="10"/>
  <c r="P368" i="10"/>
  <c r="Q368" i="10"/>
  <c r="Q367" i="10"/>
  <c r="P367" i="10"/>
  <c r="P366" i="10"/>
  <c r="Q366" i="10"/>
  <c r="P365" i="10"/>
  <c r="Q365" i="10"/>
  <c r="Q364" i="10"/>
  <c r="P364" i="10"/>
  <c r="P363" i="10"/>
  <c r="Q363" i="10"/>
  <c r="J362" i="10"/>
  <c r="K362" i="10"/>
  <c r="K361" i="10"/>
  <c r="J361" i="10"/>
  <c r="J100" i="10" s="1"/>
  <c r="J99" i="10" s="1"/>
  <c r="J360" i="10"/>
  <c r="K360" i="10"/>
  <c r="P359" i="10"/>
  <c r="O357" i="10"/>
  <c r="Q359" i="10"/>
  <c r="K357" i="10"/>
  <c r="J357" i="10"/>
  <c r="P353" i="10"/>
  <c r="Q353" i="10"/>
  <c r="K352" i="10"/>
  <c r="J352" i="10"/>
  <c r="J95" i="10" s="1"/>
  <c r="K333" i="10"/>
  <c r="J333" i="10"/>
  <c r="P329" i="10"/>
  <c r="Q329" i="10"/>
  <c r="K329" i="10"/>
  <c r="J329" i="10"/>
  <c r="P323" i="10"/>
  <c r="Q323" i="10"/>
  <c r="J323" i="10"/>
  <c r="K323" i="10"/>
  <c r="P321" i="10"/>
  <c r="Q321" i="10"/>
  <c r="J321" i="10"/>
  <c r="K321" i="10"/>
  <c r="P320" i="10"/>
  <c r="Q320" i="10"/>
  <c r="J320" i="10"/>
  <c r="J317" i="10" s="1"/>
  <c r="K320" i="10"/>
  <c r="P313" i="10"/>
  <c r="Q313" i="10"/>
  <c r="Q311" i="10"/>
  <c r="P311" i="10"/>
  <c r="Q309" i="10"/>
  <c r="P309" i="10"/>
  <c r="K309" i="10"/>
  <c r="J309" i="10"/>
  <c r="Q303" i="10"/>
  <c r="P303" i="10"/>
  <c r="Q302" i="10"/>
  <c r="P302" i="10"/>
  <c r="J302" i="10"/>
  <c r="K302" i="10"/>
  <c r="P301" i="10"/>
  <c r="Q301" i="10"/>
  <c r="J301" i="10"/>
  <c r="K301" i="10"/>
  <c r="P300" i="10"/>
  <c r="Q300" i="10"/>
  <c r="K300" i="10"/>
  <c r="J300" i="10"/>
  <c r="P298" i="10"/>
  <c r="Q298" i="10"/>
  <c r="P297" i="10"/>
  <c r="Q297" i="10"/>
  <c r="K297" i="10"/>
  <c r="J297" i="10"/>
  <c r="Q296" i="10"/>
  <c r="P296" i="10"/>
  <c r="J296" i="10"/>
  <c r="K296" i="10"/>
  <c r="P295" i="10"/>
  <c r="Q295" i="10"/>
  <c r="J295" i="10"/>
  <c r="K295" i="10"/>
  <c r="P293" i="10"/>
  <c r="Q293" i="10"/>
  <c r="J293" i="10"/>
  <c r="J292" i="10" s="1"/>
  <c r="J291" i="10" s="1"/>
  <c r="K293" i="10"/>
  <c r="Q290" i="10"/>
  <c r="P290" i="10"/>
  <c r="J290" i="10"/>
  <c r="K290" i="10"/>
  <c r="P289" i="10"/>
  <c r="Q289" i="10"/>
  <c r="Q288" i="10"/>
  <c r="P288" i="10"/>
  <c r="Q287" i="10"/>
  <c r="P287" i="10"/>
  <c r="P286" i="10"/>
  <c r="Q286" i="10"/>
  <c r="P285" i="10"/>
  <c r="Q285" i="10"/>
  <c r="J284" i="10"/>
  <c r="K284" i="10"/>
  <c r="P283" i="10"/>
  <c r="Q283" i="10"/>
  <c r="Q276" i="10"/>
  <c r="P276" i="10"/>
  <c r="Q275" i="10"/>
  <c r="P275" i="10"/>
  <c r="K275" i="10"/>
  <c r="J275" i="10"/>
  <c r="J272" i="10"/>
  <c r="K272" i="10"/>
  <c r="P271" i="10"/>
  <c r="Q271" i="10"/>
  <c r="J271" i="10"/>
  <c r="K271" i="10"/>
  <c r="P265" i="10"/>
  <c r="Q265" i="10"/>
  <c r="Q264" i="10"/>
  <c r="P264" i="10"/>
  <c r="J264" i="10"/>
  <c r="K264" i="10"/>
  <c r="Q263" i="10"/>
  <c r="P263" i="10"/>
  <c r="Q262" i="10"/>
  <c r="P262" i="10"/>
  <c r="Q261" i="10"/>
  <c r="P261" i="10"/>
  <c r="K261" i="10"/>
  <c r="J261" i="10"/>
  <c r="J260" i="10" s="1"/>
  <c r="J259" i="10" s="1"/>
  <c r="H161" i="10"/>
  <c r="H79" i="10"/>
  <c r="H258" i="10"/>
  <c r="L379" i="10"/>
  <c r="K255" i="10"/>
  <c r="J255" i="10"/>
  <c r="P246" i="10"/>
  <c r="O245" i="10"/>
  <c r="P243" i="10"/>
  <c r="Q243" i="10"/>
  <c r="J243" i="10"/>
  <c r="J96" i="10" s="1"/>
  <c r="K243" i="10"/>
  <c r="Q238" i="10"/>
  <c r="P238" i="10"/>
  <c r="Q237" i="10"/>
  <c r="P237" i="10"/>
  <c r="P236" i="10"/>
  <c r="Q236" i="10"/>
  <c r="P235" i="10"/>
  <c r="Q235" i="10"/>
  <c r="O166" i="10"/>
  <c r="O91" i="10"/>
  <c r="P231" i="10"/>
  <c r="Q231" i="10"/>
  <c r="K230" i="10"/>
  <c r="J230" i="10"/>
  <c r="J82" i="10" s="1"/>
  <c r="J67" i="10" s="1"/>
  <c r="Q212" i="10"/>
  <c r="P212" i="10"/>
  <c r="P211" i="10"/>
  <c r="Q211" i="10"/>
  <c r="Q210" i="10"/>
  <c r="P210" i="10"/>
  <c r="Q205" i="10"/>
  <c r="P205" i="10"/>
  <c r="J205" i="10"/>
  <c r="J202" i="10" s="1"/>
  <c r="J201" i="10" s="1"/>
  <c r="J173" i="10" s="1"/>
  <c r="J172" i="10" s="1"/>
  <c r="K205" i="10"/>
  <c r="Q202" i="10"/>
  <c r="O201" i="10"/>
  <c r="L256" i="10"/>
  <c r="H256" i="10"/>
  <c r="K172" i="10"/>
  <c r="K169" i="10"/>
  <c r="J169" i="10"/>
  <c r="J167" i="10"/>
  <c r="K167" i="10"/>
  <c r="J165" i="10"/>
  <c r="K165" i="10"/>
  <c r="K164" i="10"/>
  <c r="J164" i="10"/>
  <c r="K163" i="10"/>
  <c r="J163" i="10"/>
  <c r="K157" i="10"/>
  <c r="J157" i="10"/>
  <c r="Q153" i="10"/>
  <c r="P153" i="10"/>
  <c r="K153" i="10"/>
  <c r="J153" i="10"/>
  <c r="J152" i="10" s="1"/>
  <c r="J97" i="10" s="1"/>
  <c r="J72" i="10" s="1"/>
  <c r="Q152" i="10"/>
  <c r="O155" i="10"/>
  <c r="N155" i="10"/>
  <c r="N168" i="10"/>
  <c r="N160" i="10" s="1"/>
  <c r="N159" i="10" s="1"/>
  <c r="M168" i="10"/>
  <c r="M155" i="10"/>
  <c r="L168" i="10"/>
  <c r="L155" i="10"/>
  <c r="P155" i="10" s="1"/>
  <c r="H155" i="10"/>
  <c r="H168" i="10"/>
  <c r="P150" i="10"/>
  <c r="O157" i="10"/>
  <c r="P136" i="10"/>
  <c r="O135" i="10"/>
  <c r="L162" i="10"/>
  <c r="J134" i="10"/>
  <c r="J80" i="10" s="1"/>
  <c r="J65" i="10" s="1"/>
  <c r="H162" i="10"/>
  <c r="M79" i="10"/>
  <c r="M161" i="10"/>
  <c r="M160" i="10" s="1"/>
  <c r="M159" i="10" s="1"/>
  <c r="M106" i="10"/>
  <c r="M105" i="10" s="1"/>
  <c r="Q107" i="10"/>
  <c r="O161" i="10"/>
  <c r="P107" i="10"/>
  <c r="L161" i="10"/>
  <c r="N454" i="10"/>
  <c r="N453" i="10" s="1"/>
  <c r="N456" i="10" s="1"/>
  <c r="N158" i="10"/>
  <c r="N156" i="10" s="1"/>
  <c r="N457" i="10"/>
  <c r="L454" i="10"/>
  <c r="L158" i="10"/>
  <c r="L457" i="10"/>
  <c r="H158" i="10"/>
  <c r="H454" i="10"/>
  <c r="H457" i="10" s="1"/>
  <c r="K105" i="10"/>
  <c r="P85" i="10"/>
  <c r="L84" i="10"/>
  <c r="L453" i="10"/>
  <c r="L456" i="10"/>
  <c r="P58" i="10"/>
  <c r="Q58" i="10"/>
  <c r="P56" i="10"/>
  <c r="Q56" i="10"/>
  <c r="L59" i="10"/>
  <c r="P53" i="10"/>
  <c r="Q52" i="10"/>
  <c r="P52" i="10"/>
  <c r="P50" i="10"/>
  <c r="Q50" i="10"/>
  <c r="K44" i="10"/>
  <c r="I40" i="10"/>
  <c r="K40" i="10" s="1"/>
  <c r="P44" i="10"/>
  <c r="Q44" i="10"/>
  <c r="Q41" i="10"/>
  <c r="O40" i="10"/>
  <c r="P39" i="10"/>
  <c r="Q39" i="10"/>
  <c r="Q35" i="10"/>
  <c r="P35" i="10"/>
  <c r="P34" i="10"/>
  <c r="Q34" i="10"/>
  <c r="Q33" i="10"/>
  <c r="P33" i="10"/>
  <c r="J33" i="10"/>
  <c r="J31" i="10" s="1"/>
  <c r="J30" i="10" s="1"/>
  <c r="K33" i="10"/>
  <c r="P32" i="10"/>
  <c r="Q32" i="10"/>
  <c r="Q28" i="10"/>
  <c r="P28" i="10"/>
  <c r="P24" i="10"/>
  <c r="Q24" i="10"/>
  <c r="Q23" i="10"/>
  <c r="P23" i="10"/>
  <c r="Q22" i="10"/>
  <c r="P22" i="10"/>
  <c r="Q21" i="10"/>
  <c r="P21" i="10"/>
  <c r="K21" i="10"/>
  <c r="J21" i="10"/>
  <c r="M59" i="10"/>
  <c r="O20" i="10"/>
  <c r="P18" i="10"/>
  <c r="Q18" i="10"/>
  <c r="K18" i="10"/>
  <c r="J18" i="10"/>
  <c r="J17" i="10"/>
  <c r="K17" i="10"/>
  <c r="Q16" i="10"/>
  <c r="O60" i="10"/>
  <c r="P16" i="10"/>
  <c r="J16" i="10"/>
  <c r="J60" i="10" s="1"/>
  <c r="K16" i="10"/>
  <c r="I60" i="10"/>
  <c r="K60" i="10" s="1"/>
  <c r="P15" i="10"/>
  <c r="O59" i="10"/>
  <c r="Q59" i="10" s="1"/>
  <c r="I15" i="10"/>
  <c r="Q15" i="10"/>
  <c r="Q12" i="10"/>
  <c r="P12" i="10"/>
  <c r="P11" i="10"/>
  <c r="Q11" i="10"/>
  <c r="N449" i="10"/>
  <c r="M449" i="10"/>
  <c r="J107" i="10"/>
  <c r="K84" i="10"/>
  <c r="P41" i="10"/>
  <c r="O418" i="9"/>
  <c r="M416" i="9"/>
  <c r="M415" i="9" s="1"/>
  <c r="M414" i="9" s="1"/>
  <c r="M413" i="9" s="1"/>
  <c r="J414" i="9"/>
  <c r="H413" i="9"/>
  <c r="L451" i="9"/>
  <c r="I451" i="9"/>
  <c r="K413" i="9"/>
  <c r="Q409" i="9"/>
  <c r="O399" i="9"/>
  <c r="J408" i="9"/>
  <c r="K408" i="9"/>
  <c r="J407" i="9"/>
  <c r="K407" i="9"/>
  <c r="J403" i="9"/>
  <c r="K403" i="9"/>
  <c r="P399" i="9"/>
  <c r="L166" i="9"/>
  <c r="L91" i="9"/>
  <c r="K399" i="9"/>
  <c r="I91" i="9"/>
  <c r="J399" i="9"/>
  <c r="H166" i="9"/>
  <c r="H91" i="9"/>
  <c r="H70" i="9" s="1"/>
  <c r="Q398" i="9"/>
  <c r="P398" i="9"/>
  <c r="Q397" i="9"/>
  <c r="P397" i="9"/>
  <c r="P396" i="9"/>
  <c r="Q396" i="9"/>
  <c r="Q395" i="9"/>
  <c r="P395" i="9"/>
  <c r="P394" i="9"/>
  <c r="Q394" i="9"/>
  <c r="O90" i="9"/>
  <c r="O69" i="9" s="1"/>
  <c r="P393" i="9"/>
  <c r="Q393" i="9"/>
  <c r="O87" i="9"/>
  <c r="P87" i="9" s="1"/>
  <c r="P392" i="9"/>
  <c r="P391" i="9"/>
  <c r="Q391" i="9"/>
  <c r="P390" i="9"/>
  <c r="Q390" i="9"/>
  <c r="Q389" i="9"/>
  <c r="P389" i="9"/>
  <c r="P388" i="9"/>
  <c r="Q388" i="9"/>
  <c r="Q387" i="9"/>
  <c r="P387" i="9"/>
  <c r="Q386" i="9"/>
  <c r="P386" i="9"/>
  <c r="O450" i="9"/>
  <c r="Q385" i="9"/>
  <c r="L450" i="9"/>
  <c r="L449" i="9" s="1"/>
  <c r="P385" i="9"/>
  <c r="K385" i="9"/>
  <c r="H450" i="9"/>
  <c r="N380" i="9"/>
  <c r="N452" i="9"/>
  <c r="N449" i="9" s="1"/>
  <c r="L380" i="9"/>
  <c r="L452" i="9"/>
  <c r="K378" i="9"/>
  <c r="J378" i="9"/>
  <c r="K376" i="9"/>
  <c r="J376" i="9"/>
  <c r="K375" i="9"/>
  <c r="J375" i="9"/>
  <c r="Q371" i="9"/>
  <c r="P371" i="9"/>
  <c r="Q370" i="9"/>
  <c r="P370" i="9"/>
  <c r="Q369" i="9"/>
  <c r="P369" i="9"/>
  <c r="Q368" i="9"/>
  <c r="P368" i="9"/>
  <c r="Q367" i="9"/>
  <c r="P367" i="9"/>
  <c r="Q366" i="9"/>
  <c r="P366" i="9"/>
  <c r="Q365" i="9"/>
  <c r="P365" i="9"/>
  <c r="Q364" i="9"/>
  <c r="P364" i="9"/>
  <c r="Q363" i="9"/>
  <c r="P363" i="9"/>
  <c r="K362" i="9"/>
  <c r="J362" i="9"/>
  <c r="P361" i="9"/>
  <c r="L170" i="9"/>
  <c r="J361" i="9"/>
  <c r="J100" i="9" s="1"/>
  <c r="J99" i="9" s="1"/>
  <c r="H100" i="9"/>
  <c r="H75" i="9" s="1"/>
  <c r="H74" i="9" s="1"/>
  <c r="H170" i="9"/>
  <c r="K361" i="9"/>
  <c r="P360" i="9"/>
  <c r="L99" i="9"/>
  <c r="H99" i="9"/>
  <c r="J360" i="9"/>
  <c r="K360" i="9"/>
  <c r="P359" i="9"/>
  <c r="Q359" i="9"/>
  <c r="P358" i="9"/>
  <c r="Q358" i="9"/>
  <c r="O168" i="9"/>
  <c r="Q357" i="9"/>
  <c r="L168" i="9"/>
  <c r="P168" i="9" s="1"/>
  <c r="P357" i="9"/>
  <c r="K357" i="9"/>
  <c r="H168" i="9"/>
  <c r="J357" i="9"/>
  <c r="P353" i="9"/>
  <c r="Q353" i="9"/>
  <c r="O376" i="9"/>
  <c r="N376" i="9"/>
  <c r="N375" i="9" s="1"/>
  <c r="N379" i="9" s="1"/>
  <c r="N377" i="9" s="1"/>
  <c r="N95" i="9"/>
  <c r="N94" i="9" s="1"/>
  <c r="M95" i="9"/>
  <c r="M94" i="9" s="1"/>
  <c r="M376" i="9"/>
  <c r="M375" i="9" s="1"/>
  <c r="M379" i="9" s="1"/>
  <c r="M377" i="9" s="1"/>
  <c r="J352" i="9"/>
  <c r="J95" i="9" s="1"/>
  <c r="K352" i="9"/>
  <c r="O333" i="9"/>
  <c r="P347" i="9"/>
  <c r="J333" i="9"/>
  <c r="K333" i="9"/>
  <c r="Q329" i="9"/>
  <c r="P329" i="9"/>
  <c r="K329" i="9"/>
  <c r="J329" i="9"/>
  <c r="O163" i="9"/>
  <c r="P324" i="9"/>
  <c r="Q323" i="9"/>
  <c r="P323" i="9"/>
  <c r="K323" i="9"/>
  <c r="J323" i="9"/>
  <c r="P321" i="9"/>
  <c r="O378" i="9"/>
  <c r="Q321" i="9"/>
  <c r="K321" i="9"/>
  <c r="J321" i="9"/>
  <c r="Q320" i="9"/>
  <c r="P320" i="9"/>
  <c r="J320" i="9"/>
  <c r="J317" i="9" s="1"/>
  <c r="K320" i="9"/>
  <c r="Q313" i="9"/>
  <c r="P313" i="9"/>
  <c r="Q311" i="9"/>
  <c r="P311" i="9"/>
  <c r="Q309" i="9"/>
  <c r="P309" i="9"/>
  <c r="K309" i="9"/>
  <c r="J309" i="9"/>
  <c r="P303" i="9"/>
  <c r="Q303" i="9"/>
  <c r="Q302" i="9"/>
  <c r="P302" i="9"/>
  <c r="J302" i="9"/>
  <c r="K302" i="9"/>
  <c r="P301" i="9"/>
  <c r="Q301" i="9"/>
  <c r="J301" i="9"/>
  <c r="K301" i="9"/>
  <c r="Q300" i="9"/>
  <c r="P300" i="9"/>
  <c r="Q298" i="9"/>
  <c r="P298" i="9"/>
  <c r="P297" i="9"/>
  <c r="Q297" i="9"/>
  <c r="K297" i="9"/>
  <c r="J297" i="9"/>
  <c r="Q296" i="9"/>
  <c r="P296" i="9"/>
  <c r="K296" i="9"/>
  <c r="J296" i="9"/>
  <c r="P295" i="9"/>
  <c r="Q295" i="9"/>
  <c r="K295" i="9"/>
  <c r="J295" i="9"/>
  <c r="J292" i="9" s="1"/>
  <c r="J291" i="9" s="1"/>
  <c r="P293" i="9"/>
  <c r="Q293" i="9"/>
  <c r="Q292" i="9"/>
  <c r="O291" i="9"/>
  <c r="Q291" i="9" s="1"/>
  <c r="P292" i="9"/>
  <c r="L291" i="9"/>
  <c r="H257" i="9"/>
  <c r="K258" i="9"/>
  <c r="Q290" i="9"/>
  <c r="P290" i="9"/>
  <c r="K290" i="9"/>
  <c r="J290" i="9"/>
  <c r="P289" i="9"/>
  <c r="Q289" i="9"/>
  <c r="Q288" i="9"/>
  <c r="P288" i="9"/>
  <c r="Q287" i="9"/>
  <c r="P287" i="9"/>
  <c r="P285" i="9"/>
  <c r="Q285" i="9"/>
  <c r="K284" i="9"/>
  <c r="J284" i="9"/>
  <c r="P283" i="9"/>
  <c r="Q283" i="9"/>
  <c r="Q276" i="9"/>
  <c r="P276" i="9"/>
  <c r="Q275" i="9"/>
  <c r="P275" i="9"/>
  <c r="K275" i="9"/>
  <c r="J275" i="9"/>
  <c r="Q272" i="9"/>
  <c r="P272" i="9"/>
  <c r="K272" i="9"/>
  <c r="J272" i="9"/>
  <c r="P271" i="9"/>
  <c r="Q271" i="9"/>
  <c r="K271" i="9"/>
  <c r="J271" i="9"/>
  <c r="Q265" i="9"/>
  <c r="P265" i="9"/>
  <c r="O260" i="9"/>
  <c r="J264" i="9"/>
  <c r="K264" i="9"/>
  <c r="Q263" i="9"/>
  <c r="P263" i="9"/>
  <c r="Q262" i="9"/>
  <c r="P262" i="9"/>
  <c r="P261" i="9"/>
  <c r="Q261" i="9"/>
  <c r="K261" i="9"/>
  <c r="J261" i="9"/>
  <c r="J260" i="9" s="1"/>
  <c r="J259" i="9" s="1"/>
  <c r="L161" i="9"/>
  <c r="K259" i="9"/>
  <c r="I79" i="9"/>
  <c r="J161" i="9"/>
  <c r="K161" i="9"/>
  <c r="J255" i="9"/>
  <c r="K255" i="9"/>
  <c r="O170" i="9"/>
  <c r="O99" i="9"/>
  <c r="N170" i="9"/>
  <c r="N169" i="9" s="1"/>
  <c r="N99" i="9"/>
  <c r="M99" i="9"/>
  <c r="M170" i="9"/>
  <c r="M169" i="9" s="1"/>
  <c r="O96" i="9"/>
  <c r="Q243" i="9"/>
  <c r="P243" i="9"/>
  <c r="I96" i="9"/>
  <c r="I241" i="9"/>
  <c r="K243" i="9"/>
  <c r="J243" i="9"/>
  <c r="J96" i="9" s="1"/>
  <c r="P242" i="9"/>
  <c r="Q239" i="9"/>
  <c r="N167" i="9"/>
  <c r="N92" i="9"/>
  <c r="N71" i="9" s="1"/>
  <c r="M92" i="9"/>
  <c r="M71" i="9" s="1"/>
  <c r="M167" i="9"/>
  <c r="L92" i="9"/>
  <c r="L167" i="9"/>
  <c r="P239" i="9"/>
  <c r="H167" i="9"/>
  <c r="H92" i="9"/>
  <c r="H71" i="9" s="1"/>
  <c r="Q238" i="9"/>
  <c r="P238" i="9"/>
  <c r="P237" i="9"/>
  <c r="Q237" i="9"/>
  <c r="P236" i="9"/>
  <c r="Q236" i="9"/>
  <c r="N166" i="9"/>
  <c r="N91" i="9"/>
  <c r="N70" i="9" s="1"/>
  <c r="M91" i="9"/>
  <c r="M70" i="9" s="1"/>
  <c r="O235" i="9"/>
  <c r="M166" i="9"/>
  <c r="O232" i="9"/>
  <c r="P233" i="9"/>
  <c r="N255" i="9"/>
  <c r="N254" i="9" s="1"/>
  <c r="N83" i="9"/>
  <c r="N68" i="9" s="1"/>
  <c r="N85" i="9"/>
  <c r="N84" i="9" s="1"/>
  <c r="N165" i="9"/>
  <c r="M255" i="9"/>
  <c r="M254" i="9" s="1"/>
  <c r="M83" i="9"/>
  <c r="M68" i="9" s="1"/>
  <c r="M85" i="9"/>
  <c r="M84" i="9" s="1"/>
  <c r="M165" i="9"/>
  <c r="J85" i="9"/>
  <c r="Q231" i="9"/>
  <c r="P231" i="9"/>
  <c r="Q230" i="9"/>
  <c r="O82" i="9"/>
  <c r="O164" i="9"/>
  <c r="N82" i="9"/>
  <c r="N67" i="9" s="1"/>
  <c r="N164" i="9"/>
  <c r="M82" i="9"/>
  <c r="M67" i="9" s="1"/>
  <c r="M164" i="9"/>
  <c r="L82" i="9"/>
  <c r="P230" i="9"/>
  <c r="L164" i="9"/>
  <c r="P164" i="9" s="1"/>
  <c r="H82" i="9"/>
  <c r="K230" i="9"/>
  <c r="H164" i="9"/>
  <c r="J230" i="9"/>
  <c r="J82" i="9" s="1"/>
  <c r="J67" i="9" s="1"/>
  <c r="P229" i="9"/>
  <c r="O224" i="9"/>
  <c r="Q212" i="9"/>
  <c r="P212" i="9"/>
  <c r="P211" i="9"/>
  <c r="Q211" i="9"/>
  <c r="P210" i="9"/>
  <c r="Q210" i="9"/>
  <c r="K210" i="9"/>
  <c r="J210" i="9"/>
  <c r="P205" i="9"/>
  <c r="Q205" i="9"/>
  <c r="J205" i="9"/>
  <c r="J202" i="9" s="1"/>
  <c r="J201" i="9" s="1"/>
  <c r="K205" i="9"/>
  <c r="L173" i="9"/>
  <c r="L162" i="9"/>
  <c r="K201" i="9"/>
  <c r="I80" i="9"/>
  <c r="H162" i="9"/>
  <c r="H160" i="9" s="1"/>
  <c r="H173" i="9"/>
  <c r="P176" i="9"/>
  <c r="O175" i="9"/>
  <c r="M161" i="9"/>
  <c r="M173" i="9"/>
  <c r="M172" i="9" s="1"/>
  <c r="M256" i="9" s="1"/>
  <c r="N161" i="9"/>
  <c r="N173" i="9"/>
  <c r="N172" i="9" s="1"/>
  <c r="N256" i="9" s="1"/>
  <c r="K165" i="9"/>
  <c r="J165" i="9"/>
  <c r="K163" i="9"/>
  <c r="J163" i="9"/>
  <c r="J157" i="9"/>
  <c r="K157" i="9"/>
  <c r="Q153" i="9"/>
  <c r="P153" i="9"/>
  <c r="J153" i="9"/>
  <c r="J152" i="9" s="1"/>
  <c r="J97" i="9" s="1"/>
  <c r="J72" i="9" s="1"/>
  <c r="K153" i="9"/>
  <c r="O97" i="9"/>
  <c r="O155" i="9"/>
  <c r="Q152" i="9"/>
  <c r="N155" i="9"/>
  <c r="N97" i="9"/>
  <c r="N72" i="9" s="1"/>
  <c r="M155" i="9"/>
  <c r="M97" i="9"/>
  <c r="M72" i="9" s="1"/>
  <c r="L155" i="9"/>
  <c r="P155" i="9" s="1"/>
  <c r="P152" i="9"/>
  <c r="L97" i="9"/>
  <c r="K152" i="9"/>
  <c r="I97" i="9"/>
  <c r="H155" i="9"/>
  <c r="H97" i="9"/>
  <c r="H72" i="9" s="1"/>
  <c r="O157" i="9"/>
  <c r="P150" i="9"/>
  <c r="O106" i="9"/>
  <c r="P134" i="9"/>
  <c r="L80" i="9"/>
  <c r="J134" i="9"/>
  <c r="J80" i="9" s="1"/>
  <c r="J65" i="9" s="1"/>
  <c r="H80" i="9"/>
  <c r="H65" i="9" s="1"/>
  <c r="N106" i="9"/>
  <c r="N105" i="9" s="1"/>
  <c r="N79" i="9"/>
  <c r="Q107" i="9"/>
  <c r="M64" i="9"/>
  <c r="L79" i="9"/>
  <c r="P107" i="9"/>
  <c r="H78" i="9"/>
  <c r="H77" i="9" s="1"/>
  <c r="H64" i="9"/>
  <c r="M158" i="9"/>
  <c r="M156" i="9" s="1"/>
  <c r="M454" i="9"/>
  <c r="M457" i="9" s="1"/>
  <c r="L454" i="9"/>
  <c r="L457" i="9" s="1"/>
  <c r="L158" i="9"/>
  <c r="K105" i="9"/>
  <c r="H454" i="9"/>
  <c r="H457" i="9" s="1"/>
  <c r="H158" i="9"/>
  <c r="L76" i="9"/>
  <c r="P104" i="9"/>
  <c r="O74" i="9"/>
  <c r="L75" i="9"/>
  <c r="Q75" i="9" s="1"/>
  <c r="P100" i="9"/>
  <c r="P98" i="9"/>
  <c r="L73" i="9"/>
  <c r="P73" i="9" s="1"/>
  <c r="P90" i="9"/>
  <c r="L69" i="9"/>
  <c r="P69" i="9" s="1"/>
  <c r="Q58" i="9"/>
  <c r="P58" i="9"/>
  <c r="Q56" i="9"/>
  <c r="P56" i="9"/>
  <c r="Q55" i="9"/>
  <c r="P55" i="9"/>
  <c r="Q54" i="9"/>
  <c r="P54" i="9"/>
  <c r="P53" i="9"/>
  <c r="L59" i="9"/>
  <c r="Q52" i="9"/>
  <c r="P52" i="9"/>
  <c r="Q50" i="9"/>
  <c r="P50" i="9"/>
  <c r="K44" i="9"/>
  <c r="I40" i="9"/>
  <c r="K40" i="9" s="1"/>
  <c r="Q41" i="9"/>
  <c r="O40" i="9"/>
  <c r="Q39" i="9"/>
  <c r="P39" i="9"/>
  <c r="P35" i="9"/>
  <c r="Q35" i="9"/>
  <c r="P33" i="9"/>
  <c r="Q33" i="9"/>
  <c r="K33" i="9"/>
  <c r="J33" i="9"/>
  <c r="J31" i="9" s="1"/>
  <c r="J30" i="9" s="1"/>
  <c r="Q32" i="9"/>
  <c r="P32" i="9"/>
  <c r="P29" i="9"/>
  <c r="Q29" i="9"/>
  <c r="Q28" i="9"/>
  <c r="P28" i="9"/>
  <c r="P25" i="9"/>
  <c r="L10" i="9"/>
  <c r="K25" i="9"/>
  <c r="I10" i="9"/>
  <c r="J25" i="9"/>
  <c r="H10" i="9"/>
  <c r="H9" i="9" s="1"/>
  <c r="H455" i="9" s="1"/>
  <c r="Q24" i="9"/>
  <c r="P24" i="9"/>
  <c r="P23" i="9"/>
  <c r="Q23" i="9"/>
  <c r="Q22" i="9"/>
  <c r="P22" i="9"/>
  <c r="P21" i="9"/>
  <c r="Q21" i="9"/>
  <c r="K21" i="9"/>
  <c r="J21" i="9"/>
  <c r="O20" i="9"/>
  <c r="M59" i="9"/>
  <c r="K20" i="9"/>
  <c r="J20" i="9"/>
  <c r="Q18" i="9"/>
  <c r="P18" i="9"/>
  <c r="K18" i="9"/>
  <c r="J18" i="9"/>
  <c r="Q17" i="9"/>
  <c r="P17" i="9"/>
  <c r="K17" i="9"/>
  <c r="J17" i="9"/>
  <c r="Q16" i="9"/>
  <c r="P16" i="9"/>
  <c r="O60" i="9"/>
  <c r="J16" i="9"/>
  <c r="J60" i="9" s="1"/>
  <c r="I60" i="9"/>
  <c r="K60" i="9" s="1"/>
  <c r="K16" i="9"/>
  <c r="O59" i="9"/>
  <c r="Q59" i="9" s="1"/>
  <c r="P15" i="9"/>
  <c r="Q15" i="9"/>
  <c r="I59" i="9"/>
  <c r="K59" i="9" s="1"/>
  <c r="J15" i="9"/>
  <c r="K15" i="9"/>
  <c r="Q12" i="9"/>
  <c r="P12" i="9"/>
  <c r="Q11" i="9"/>
  <c r="P11" i="9"/>
  <c r="N162" i="9"/>
  <c r="M162" i="9"/>
  <c r="N80" i="9"/>
  <c r="N65" i="9" s="1"/>
  <c r="M80" i="9"/>
  <c r="J107" i="9"/>
  <c r="P452" i="8"/>
  <c r="J452" i="8"/>
  <c r="O451" i="8"/>
  <c r="P451" i="8" s="1"/>
  <c r="O450" i="8"/>
  <c r="J450" i="8"/>
  <c r="O449" i="8"/>
  <c r="J449" i="8"/>
  <c r="P448" i="8"/>
  <c r="O448" i="8"/>
  <c r="N448" i="8"/>
  <c r="M448" i="8"/>
  <c r="L448" i="8"/>
  <c r="I448" i="8"/>
  <c r="H448" i="8"/>
  <c r="O446" i="8"/>
  <c r="J446" i="8"/>
  <c r="P445" i="8"/>
  <c r="O445" i="8"/>
  <c r="J445" i="8"/>
  <c r="O443" i="8"/>
  <c r="I443" i="8" s="1"/>
  <c r="J443" i="8" s="1"/>
  <c r="O442" i="8"/>
  <c r="P442" i="8" s="1"/>
  <c r="O441" i="8"/>
  <c r="P441" i="8" s="1"/>
  <c r="I441" i="8"/>
  <c r="J441" i="8" s="1"/>
  <c r="O440" i="8"/>
  <c r="P440" i="8" s="1"/>
  <c r="J440" i="8"/>
  <c r="O439" i="8"/>
  <c r="P439" i="8" s="1"/>
  <c r="J439" i="8"/>
  <c r="O438" i="8"/>
  <c r="O436" i="8" s="1"/>
  <c r="J438" i="8"/>
  <c r="P437" i="8"/>
  <c r="O437" i="8"/>
  <c r="J437" i="8"/>
  <c r="N436" i="8"/>
  <c r="M436" i="8"/>
  <c r="L436" i="8"/>
  <c r="P436" i="8" s="1"/>
  <c r="I436" i="8"/>
  <c r="H436" i="8"/>
  <c r="J436" i="8" s="1"/>
  <c r="O434" i="8"/>
  <c r="P434" i="8" s="1"/>
  <c r="J434" i="8"/>
  <c r="O433" i="8"/>
  <c r="P433" i="8" s="1"/>
  <c r="N433" i="8"/>
  <c r="M433" i="8"/>
  <c r="L433" i="8"/>
  <c r="I433" i="8"/>
  <c r="J433" i="8" s="1"/>
  <c r="H433" i="8"/>
  <c r="P432" i="8"/>
  <c r="O432" i="8"/>
  <c r="I432" i="8" s="1"/>
  <c r="J432" i="8" s="1"/>
  <c r="O431" i="8"/>
  <c r="N431" i="8"/>
  <c r="M431" i="8"/>
  <c r="L431" i="8"/>
  <c r="H431" i="8"/>
  <c r="P430" i="8"/>
  <c r="O430" i="8"/>
  <c r="J430" i="8"/>
  <c r="O429" i="8"/>
  <c r="P429" i="8" s="1"/>
  <c r="J429" i="8"/>
  <c r="P428" i="8"/>
  <c r="O428" i="8"/>
  <c r="J428" i="8"/>
  <c r="O427" i="8"/>
  <c r="N427" i="8"/>
  <c r="M427" i="8"/>
  <c r="L427" i="8"/>
  <c r="P427" i="8" s="1"/>
  <c r="I427" i="8"/>
  <c r="H427" i="8"/>
  <c r="P426" i="8"/>
  <c r="O426" i="8"/>
  <c r="J426" i="8"/>
  <c r="O425" i="8"/>
  <c r="P425" i="8" s="1"/>
  <c r="J425" i="8"/>
  <c r="O424" i="8"/>
  <c r="P424" i="8" s="1"/>
  <c r="J424" i="8"/>
  <c r="N423" i="8"/>
  <c r="M423" i="8"/>
  <c r="O423" i="8" s="1"/>
  <c r="J423" i="8"/>
  <c r="P422" i="8"/>
  <c r="O422" i="8"/>
  <c r="J422" i="8"/>
  <c r="N421" i="8"/>
  <c r="N420" i="8" s="1"/>
  <c r="N419" i="8" s="1"/>
  <c r="N418" i="8" s="1"/>
  <c r="M421" i="8"/>
  <c r="M420" i="8" s="1"/>
  <c r="M100" i="8" s="1"/>
  <c r="M99" i="8" s="1"/>
  <c r="L421" i="8"/>
  <c r="I421" i="8"/>
  <c r="H421" i="8"/>
  <c r="J421" i="8" s="1"/>
  <c r="O417" i="8"/>
  <c r="Q417" i="8" s="1"/>
  <c r="K417" i="8"/>
  <c r="J417" i="8"/>
  <c r="O416" i="8"/>
  <c r="Q416" i="8" s="1"/>
  <c r="K416" i="8"/>
  <c r="J416" i="8"/>
  <c r="O415" i="8"/>
  <c r="Q415" i="8" s="1"/>
  <c r="K415" i="8"/>
  <c r="J415" i="8"/>
  <c r="Q414" i="8"/>
  <c r="N414" i="8"/>
  <c r="O414" i="8" s="1"/>
  <c r="M414" i="8"/>
  <c r="L414" i="8"/>
  <c r="K414" i="8"/>
  <c r="J414" i="8"/>
  <c r="I414" i="8"/>
  <c r="H414" i="8"/>
  <c r="O413" i="8"/>
  <c r="Q413" i="8" s="1"/>
  <c r="O412" i="8"/>
  <c r="I412" i="8" s="1"/>
  <c r="K412" i="8" s="1"/>
  <c r="N411" i="8"/>
  <c r="N404" i="8" s="1"/>
  <c r="M411" i="8"/>
  <c r="L411" i="8"/>
  <c r="H411" i="8"/>
  <c r="H404" i="8" s="1"/>
  <c r="O410" i="8"/>
  <c r="Q410" i="8" s="1"/>
  <c r="K410" i="8"/>
  <c r="J410" i="8"/>
  <c r="O409" i="8"/>
  <c r="O408" i="8" s="1"/>
  <c r="Q408" i="8" s="1"/>
  <c r="K409" i="8"/>
  <c r="J409" i="8"/>
  <c r="P408" i="8"/>
  <c r="N408" i="8"/>
  <c r="M408" i="8"/>
  <c r="L408" i="8"/>
  <c r="K408" i="8"/>
  <c r="J408" i="8"/>
  <c r="I408" i="8"/>
  <c r="H408" i="8"/>
  <c r="O407" i="8"/>
  <c r="Q407" i="8" s="1"/>
  <c r="K407" i="8"/>
  <c r="J407" i="8"/>
  <c r="O406" i="8"/>
  <c r="Q406" i="8" s="1"/>
  <c r="K406" i="8"/>
  <c r="J406" i="8"/>
  <c r="P405" i="8"/>
  <c r="N405" i="8"/>
  <c r="M405" i="8"/>
  <c r="L405" i="8"/>
  <c r="I405" i="8"/>
  <c r="H405" i="8"/>
  <c r="M404" i="8"/>
  <c r="L404" i="8"/>
  <c r="Q403" i="8"/>
  <c r="P403" i="8"/>
  <c r="O403" i="8"/>
  <c r="O402" i="8" s="1"/>
  <c r="Q402" i="8" s="1"/>
  <c r="K403" i="8"/>
  <c r="J403" i="8"/>
  <c r="N402" i="8"/>
  <c r="M402" i="8"/>
  <c r="L402" i="8"/>
  <c r="P402" i="8" s="1"/>
  <c r="I402" i="8"/>
  <c r="H402" i="8"/>
  <c r="J402" i="8" s="1"/>
  <c r="O401" i="8"/>
  <c r="Q401" i="8" s="1"/>
  <c r="K401" i="8"/>
  <c r="J401" i="8"/>
  <c r="Q400" i="8"/>
  <c r="P400" i="8"/>
  <c r="O400" i="8"/>
  <c r="K400" i="8"/>
  <c r="J400" i="8"/>
  <c r="N399" i="8"/>
  <c r="N398" i="8" s="1"/>
  <c r="N95" i="8" s="1"/>
  <c r="N74" i="8" s="1"/>
  <c r="M399" i="8"/>
  <c r="L399" i="8"/>
  <c r="I399" i="8"/>
  <c r="H399" i="8"/>
  <c r="M398" i="8"/>
  <c r="L398" i="8"/>
  <c r="Q397" i="8"/>
  <c r="O397" i="8"/>
  <c r="P397" i="8" s="1"/>
  <c r="K397" i="8"/>
  <c r="J397" i="8"/>
  <c r="O396" i="8"/>
  <c r="N396" i="8"/>
  <c r="N395" i="8" s="1"/>
  <c r="M396" i="8"/>
  <c r="M395" i="8" s="1"/>
  <c r="L396" i="8"/>
  <c r="P396" i="8" s="1"/>
  <c r="K396" i="8"/>
  <c r="J396" i="8"/>
  <c r="I396" i="8"/>
  <c r="H396" i="8"/>
  <c r="H395" i="8" s="1"/>
  <c r="O395" i="8"/>
  <c r="L395" i="8"/>
  <c r="P395" i="8" s="1"/>
  <c r="I395" i="8"/>
  <c r="K395" i="8" s="1"/>
  <c r="O394" i="8"/>
  <c r="K394" i="8"/>
  <c r="J394" i="8"/>
  <c r="Q393" i="8"/>
  <c r="P393" i="8"/>
  <c r="O393" i="8"/>
  <c r="K393" i="8"/>
  <c r="J393" i="8"/>
  <c r="N392" i="8"/>
  <c r="N87" i="8" s="1"/>
  <c r="N72" i="8" s="1"/>
  <c r="M392" i="8"/>
  <c r="L392" i="8"/>
  <c r="I392" i="8"/>
  <c r="K392" i="8" s="1"/>
  <c r="H392" i="8"/>
  <c r="J392" i="8" s="1"/>
  <c r="O391" i="8"/>
  <c r="J391" i="8"/>
  <c r="J390" i="8" s="1"/>
  <c r="I391" i="8"/>
  <c r="Q390" i="8"/>
  <c r="O390" i="8"/>
  <c r="N390" i="8"/>
  <c r="M390" i="8"/>
  <c r="L390" i="8"/>
  <c r="H390" i="8"/>
  <c r="J389" i="8"/>
  <c r="H389" i="8"/>
  <c r="O386" i="8"/>
  <c r="N386" i="8"/>
  <c r="M386" i="8"/>
  <c r="L386" i="8"/>
  <c r="P386" i="8" s="1"/>
  <c r="H386" i="8"/>
  <c r="P383" i="8"/>
  <c r="N383" i="8"/>
  <c r="M383" i="8"/>
  <c r="L383" i="8"/>
  <c r="H383" i="8"/>
  <c r="H381" i="8"/>
  <c r="H380" i="8"/>
  <c r="P378" i="8"/>
  <c r="J378" i="8"/>
  <c r="O377" i="8"/>
  <c r="P377" i="8" s="1"/>
  <c r="Q376" i="8"/>
  <c r="P376" i="8"/>
  <c r="O376" i="8"/>
  <c r="O375" i="8" s="1"/>
  <c r="O374" i="8" s="1"/>
  <c r="O373" i="8" s="1"/>
  <c r="O106" i="8" s="1"/>
  <c r="K376" i="8"/>
  <c r="J376" i="8"/>
  <c r="Q375" i="8"/>
  <c r="N375" i="8"/>
  <c r="N374" i="8" s="1"/>
  <c r="N373" i="8" s="1"/>
  <c r="M375" i="8"/>
  <c r="L375" i="8"/>
  <c r="P375" i="8" s="1"/>
  <c r="J375" i="8"/>
  <c r="I375" i="8"/>
  <c r="H375" i="8"/>
  <c r="H374" i="8" s="1"/>
  <c r="Q374" i="8"/>
  <c r="M374" i="8"/>
  <c r="M373" i="8" s="1"/>
  <c r="L374" i="8"/>
  <c r="L373" i="8" s="1"/>
  <c r="H373" i="8"/>
  <c r="O372" i="8"/>
  <c r="K372" i="8"/>
  <c r="J372" i="8"/>
  <c r="P371" i="8"/>
  <c r="O371" i="8"/>
  <c r="Q371" i="8" s="1"/>
  <c r="K371" i="8"/>
  <c r="J371" i="8"/>
  <c r="Q370" i="8"/>
  <c r="O370" i="8"/>
  <c r="P370" i="8" s="1"/>
  <c r="K370" i="8"/>
  <c r="J370" i="8"/>
  <c r="O369" i="8"/>
  <c r="K369" i="8"/>
  <c r="J369" i="8"/>
  <c r="O368" i="8"/>
  <c r="Q368" i="8" s="1"/>
  <c r="K368" i="8"/>
  <c r="J368" i="8"/>
  <c r="O367" i="8"/>
  <c r="O366" i="8" s="1"/>
  <c r="N367" i="8"/>
  <c r="M367" i="8"/>
  <c r="L367" i="8"/>
  <c r="L366" i="8" s="1"/>
  <c r="P366" i="8" s="1"/>
  <c r="I367" i="8"/>
  <c r="K367" i="8" s="1"/>
  <c r="H367" i="8"/>
  <c r="N366" i="8"/>
  <c r="N365" i="8" s="1"/>
  <c r="M366" i="8"/>
  <c r="M365" i="8" s="1"/>
  <c r="K366" i="8"/>
  <c r="J366" i="8"/>
  <c r="I366" i="8"/>
  <c r="H366" i="8"/>
  <c r="H365" i="8" s="1"/>
  <c r="L365" i="8"/>
  <c r="I365" i="8"/>
  <c r="K365" i="8" s="1"/>
  <c r="O364" i="8"/>
  <c r="K364" i="8"/>
  <c r="J364" i="8"/>
  <c r="Q363" i="8"/>
  <c r="P363" i="8"/>
  <c r="O363" i="8"/>
  <c r="K363" i="8"/>
  <c r="J363" i="8"/>
  <c r="N362" i="8"/>
  <c r="N173" i="8" s="1"/>
  <c r="M362" i="8"/>
  <c r="L362" i="8"/>
  <c r="I362" i="8"/>
  <c r="K362" i="8" s="1"/>
  <c r="H362" i="8"/>
  <c r="J362" i="8" s="1"/>
  <c r="O359" i="8"/>
  <c r="O358" i="8" s="1"/>
  <c r="K359" i="8"/>
  <c r="J359" i="8"/>
  <c r="Q358" i="8"/>
  <c r="P358" i="8"/>
  <c r="N358" i="8"/>
  <c r="M358" i="8"/>
  <c r="L358" i="8"/>
  <c r="I358" i="8"/>
  <c r="K358" i="8" s="1"/>
  <c r="H358" i="8"/>
  <c r="H357" i="8"/>
  <c r="O356" i="8"/>
  <c r="P356" i="8" s="1"/>
  <c r="J356" i="8"/>
  <c r="O355" i="8"/>
  <c r="P355" i="8" s="1"/>
  <c r="J355" i="8"/>
  <c r="P354" i="8"/>
  <c r="O354" i="8"/>
  <c r="J354" i="8"/>
  <c r="O353" i="8"/>
  <c r="J353" i="8"/>
  <c r="N352" i="8"/>
  <c r="M352" i="8"/>
  <c r="L352" i="8"/>
  <c r="I352" i="8"/>
  <c r="H352" i="8"/>
  <c r="J352" i="8" s="1"/>
  <c r="O351" i="8"/>
  <c r="P351" i="8" s="1"/>
  <c r="I351" i="8"/>
  <c r="J351" i="8" s="1"/>
  <c r="O350" i="8"/>
  <c r="I350" i="8" s="1"/>
  <c r="O349" i="8"/>
  <c r="I349" i="8" s="1"/>
  <c r="J349" i="8" s="1"/>
  <c r="P348" i="8"/>
  <c r="O348" i="8"/>
  <c r="J348" i="8"/>
  <c r="P347" i="8"/>
  <c r="O347" i="8"/>
  <c r="J347" i="8"/>
  <c r="O346" i="8"/>
  <c r="P346" i="8" s="1"/>
  <c r="J346" i="8"/>
  <c r="O345" i="8"/>
  <c r="P345" i="8" s="1"/>
  <c r="J345" i="8"/>
  <c r="O344" i="8"/>
  <c r="P344" i="8" s="1"/>
  <c r="J344" i="8"/>
  <c r="P343" i="8"/>
  <c r="O343" i="8"/>
  <c r="J343" i="8"/>
  <c r="P342" i="8"/>
  <c r="O342" i="8"/>
  <c r="J342" i="8"/>
  <c r="O341" i="8"/>
  <c r="I341" i="8"/>
  <c r="O340" i="8"/>
  <c r="I340" i="8" s="1"/>
  <c r="J340" i="8" s="1"/>
  <c r="N339" i="8"/>
  <c r="N338" i="8" s="1"/>
  <c r="N98" i="8" s="1"/>
  <c r="M339" i="8"/>
  <c r="M338" i="8" s="1"/>
  <c r="M98" i="8" s="1"/>
  <c r="L339" i="8"/>
  <c r="H339" i="8"/>
  <c r="L338" i="8"/>
  <c r="P336" i="8"/>
  <c r="O336" i="8"/>
  <c r="J336" i="8"/>
  <c r="P335" i="8"/>
  <c r="O335" i="8"/>
  <c r="J335" i="8"/>
  <c r="J93" i="8" s="1"/>
  <c r="O334" i="8"/>
  <c r="O333" i="8" s="1"/>
  <c r="N333" i="8"/>
  <c r="M333" i="8"/>
  <c r="L333" i="8"/>
  <c r="H333" i="8"/>
  <c r="H332" i="8" s="1"/>
  <c r="H88" i="8" s="1"/>
  <c r="H73" i="8" s="1"/>
  <c r="O331" i="8"/>
  <c r="P331" i="8" s="1"/>
  <c r="J331" i="8"/>
  <c r="P330" i="8"/>
  <c r="O330" i="8"/>
  <c r="O329" i="8" s="1"/>
  <c r="O168" i="8" s="1"/>
  <c r="Q168" i="8" s="1"/>
  <c r="N330" i="8"/>
  <c r="M330" i="8"/>
  <c r="M329" i="8" s="1"/>
  <c r="M86" i="8" s="1"/>
  <c r="M71" i="8" s="1"/>
  <c r="L330" i="8"/>
  <c r="L329" i="8" s="1"/>
  <c r="L86" i="8" s="1"/>
  <c r="I330" i="8"/>
  <c r="I329" i="8" s="1"/>
  <c r="I168" i="8" s="1"/>
  <c r="H330" i="8"/>
  <c r="P329" i="8"/>
  <c r="N329" i="8"/>
  <c r="N168" i="8" s="1"/>
  <c r="O328" i="8"/>
  <c r="P328" i="8" s="1"/>
  <c r="P327" i="8"/>
  <c r="O327" i="8"/>
  <c r="J327" i="8"/>
  <c r="Q326" i="8"/>
  <c r="O326" i="8"/>
  <c r="O383" i="8" s="1"/>
  <c r="I326" i="8"/>
  <c r="J326" i="8" s="1"/>
  <c r="O325" i="8"/>
  <c r="O324" i="8"/>
  <c r="P324" i="8" s="1"/>
  <c r="K324" i="8"/>
  <c r="J324" i="8"/>
  <c r="P323" i="8"/>
  <c r="O323" i="8"/>
  <c r="O322" i="8" s="1"/>
  <c r="P322" i="8" s="1"/>
  <c r="J323" i="8"/>
  <c r="N322" i="8"/>
  <c r="M322" i="8"/>
  <c r="L322" i="8"/>
  <c r="H322" i="8"/>
  <c r="P321" i="8"/>
  <c r="O321" i="8"/>
  <c r="J321" i="8"/>
  <c r="O320" i="8"/>
  <c r="P320" i="8" s="1"/>
  <c r="J320" i="8"/>
  <c r="O319" i="8"/>
  <c r="P319" i="8" s="1"/>
  <c r="J319" i="8"/>
  <c r="O318" i="8"/>
  <c r="P318" i="8" s="1"/>
  <c r="K318" i="8"/>
  <c r="J318" i="8"/>
  <c r="P317" i="8"/>
  <c r="O317" i="8"/>
  <c r="J317" i="8"/>
  <c r="O316" i="8"/>
  <c r="K316" i="8"/>
  <c r="J316" i="8"/>
  <c r="O315" i="8"/>
  <c r="P315" i="8" s="1"/>
  <c r="J315" i="8"/>
  <c r="O314" i="8"/>
  <c r="Q314" i="8" s="1"/>
  <c r="I314" i="8"/>
  <c r="N313" i="8"/>
  <c r="M313" i="8"/>
  <c r="L313" i="8"/>
  <c r="H313" i="8"/>
  <c r="P312" i="8"/>
  <c r="O312" i="8"/>
  <c r="J312" i="8"/>
  <c r="O311" i="8"/>
  <c r="J311" i="8"/>
  <c r="P310" i="8"/>
  <c r="O310" i="8"/>
  <c r="J310" i="8"/>
  <c r="N309" i="8"/>
  <c r="M309" i="8"/>
  <c r="L309" i="8"/>
  <c r="I309" i="8"/>
  <c r="J309" i="8" s="1"/>
  <c r="H309" i="8"/>
  <c r="P308" i="8"/>
  <c r="O308" i="8"/>
  <c r="Q308" i="8" s="1"/>
  <c r="K308" i="8"/>
  <c r="J308" i="8"/>
  <c r="O307" i="8"/>
  <c r="P307" i="8" s="1"/>
  <c r="I307" i="8"/>
  <c r="K307" i="8" s="1"/>
  <c r="O306" i="8"/>
  <c r="Q306" i="8" s="1"/>
  <c r="I306" i="8"/>
  <c r="P305" i="8"/>
  <c r="O305" i="8"/>
  <c r="Q305" i="8" s="1"/>
  <c r="P304" i="8"/>
  <c r="O304" i="8"/>
  <c r="J304" i="8"/>
  <c r="Q303" i="8"/>
  <c r="O303" i="8"/>
  <c r="P303" i="8" s="1"/>
  <c r="K303" i="8"/>
  <c r="J303" i="8"/>
  <c r="O302" i="8"/>
  <c r="Q302" i="8" s="1"/>
  <c r="I302" i="8"/>
  <c r="K302" i="8" s="1"/>
  <c r="Q301" i="8"/>
  <c r="P301" i="8"/>
  <c r="O301" i="8"/>
  <c r="I301" i="8"/>
  <c r="O300" i="8"/>
  <c r="P300" i="8" s="1"/>
  <c r="I300" i="8"/>
  <c r="O299" i="8"/>
  <c r="P299" i="8" s="1"/>
  <c r="J299" i="8"/>
  <c r="Q298" i="8"/>
  <c r="O298" i="8"/>
  <c r="J298" i="8"/>
  <c r="I298" i="8"/>
  <c r="K298" i="8" s="1"/>
  <c r="N297" i="8"/>
  <c r="M297" i="8"/>
  <c r="L297" i="8"/>
  <c r="H297" i="8"/>
  <c r="O295" i="8"/>
  <c r="P295" i="8" s="1"/>
  <c r="I295" i="8"/>
  <c r="O294" i="8"/>
  <c r="Q294" i="8" s="1"/>
  <c r="K294" i="8"/>
  <c r="J294" i="8"/>
  <c r="Q293" i="8"/>
  <c r="P293" i="8"/>
  <c r="O293" i="8"/>
  <c r="K293" i="8"/>
  <c r="J293" i="8"/>
  <c r="O292" i="8"/>
  <c r="K292" i="8"/>
  <c r="J292" i="8"/>
  <c r="O291" i="8"/>
  <c r="K291" i="8"/>
  <c r="J291" i="8"/>
  <c r="O290" i="8"/>
  <c r="Q290" i="8" s="1"/>
  <c r="K290" i="8"/>
  <c r="J290" i="8"/>
  <c r="N289" i="8"/>
  <c r="M289" i="8"/>
  <c r="L289" i="8"/>
  <c r="H289" i="8"/>
  <c r="O288" i="8"/>
  <c r="K288" i="8"/>
  <c r="J288" i="8"/>
  <c r="O287" i="8"/>
  <c r="P287" i="8" s="1"/>
  <c r="J287" i="8"/>
  <c r="I287" i="8"/>
  <c r="K287" i="8" s="1"/>
  <c r="O286" i="8"/>
  <c r="P286" i="8" s="1"/>
  <c r="J286" i="8"/>
  <c r="P285" i="8"/>
  <c r="O285" i="8"/>
  <c r="J285" i="8"/>
  <c r="P284" i="8"/>
  <c r="O284" i="8"/>
  <c r="J284" i="8"/>
  <c r="P283" i="8"/>
  <c r="O283" i="8"/>
  <c r="J283" i="8"/>
  <c r="O282" i="8"/>
  <c r="N282" i="8"/>
  <c r="M282" i="8"/>
  <c r="L282" i="8"/>
  <c r="I282" i="8"/>
  <c r="K282" i="8" s="1"/>
  <c r="H282" i="8"/>
  <c r="J282" i="8" s="1"/>
  <c r="Q281" i="8"/>
  <c r="O281" i="8"/>
  <c r="P281" i="8" s="1"/>
  <c r="K281" i="8"/>
  <c r="J281" i="8"/>
  <c r="Q280" i="8"/>
  <c r="O280" i="8"/>
  <c r="I280" i="8" s="1"/>
  <c r="J280" i="8" s="1"/>
  <c r="K280" i="8"/>
  <c r="P279" i="8"/>
  <c r="O279" i="8"/>
  <c r="J279" i="8"/>
  <c r="O278" i="8"/>
  <c r="P278" i="8" s="1"/>
  <c r="J278" i="8"/>
  <c r="P277" i="8"/>
  <c r="O277" i="8"/>
  <c r="Q277" i="8" s="1"/>
  <c r="K277" i="8"/>
  <c r="J277" i="8"/>
  <c r="P276" i="8"/>
  <c r="O276" i="8"/>
  <c r="Q276" i="8" s="1"/>
  <c r="P275" i="8"/>
  <c r="O275" i="8"/>
  <c r="J275" i="8"/>
  <c r="O274" i="8"/>
  <c r="P274" i="8" s="1"/>
  <c r="J274" i="8"/>
  <c r="O273" i="8"/>
  <c r="P273" i="8" s="1"/>
  <c r="J273" i="8"/>
  <c r="P272" i="8"/>
  <c r="O272" i="8"/>
  <c r="J272" i="8"/>
  <c r="O271" i="8"/>
  <c r="P271" i="8" s="1"/>
  <c r="J271" i="8"/>
  <c r="O270" i="8"/>
  <c r="P270" i="8" s="1"/>
  <c r="J270" i="8"/>
  <c r="O269" i="8"/>
  <c r="P269" i="8" s="1"/>
  <c r="I269" i="8"/>
  <c r="P268" i="8"/>
  <c r="O268" i="8"/>
  <c r="J268" i="8"/>
  <c r="Q267" i="8"/>
  <c r="O267" i="8"/>
  <c r="P267" i="8" s="1"/>
  <c r="K267" i="8"/>
  <c r="J267" i="8"/>
  <c r="P266" i="8"/>
  <c r="O266" i="8"/>
  <c r="Q266" i="8" s="1"/>
  <c r="N265" i="8"/>
  <c r="M265" i="8"/>
  <c r="L265" i="8"/>
  <c r="L264" i="8" s="1"/>
  <c r="H265" i="8"/>
  <c r="H260" i="8"/>
  <c r="H259" i="8"/>
  <c r="P258" i="8"/>
  <c r="J258" i="8"/>
  <c r="O257" i="8"/>
  <c r="J257" i="8"/>
  <c r="O256" i="8"/>
  <c r="P256" i="8" s="1"/>
  <c r="J256" i="8"/>
  <c r="P255" i="8"/>
  <c r="O255" i="8"/>
  <c r="J255" i="8"/>
  <c r="P254" i="8"/>
  <c r="O254" i="8"/>
  <c r="J254" i="8"/>
  <c r="P253" i="8"/>
  <c r="O253" i="8"/>
  <c r="J253" i="8"/>
  <c r="P252" i="8"/>
  <c r="O252" i="8"/>
  <c r="J252" i="8"/>
  <c r="O251" i="8"/>
  <c r="O250" i="8" s="1"/>
  <c r="O249" i="8" s="1"/>
  <c r="N251" i="8"/>
  <c r="N250" i="8" s="1"/>
  <c r="M251" i="8"/>
  <c r="L251" i="8"/>
  <c r="I251" i="8"/>
  <c r="H251" i="8"/>
  <c r="J251" i="8" s="1"/>
  <c r="M250" i="8"/>
  <c r="L250" i="8"/>
  <c r="L105" i="8" s="1"/>
  <c r="I250" i="8"/>
  <c r="H250" i="8"/>
  <c r="J250" i="8" s="1"/>
  <c r="I249" i="8"/>
  <c r="I104" i="8" s="1"/>
  <c r="H249" i="8"/>
  <c r="O248" i="8"/>
  <c r="K248" i="8"/>
  <c r="J248" i="8"/>
  <c r="J101" i="8" s="1"/>
  <c r="O247" i="8"/>
  <c r="J247" i="8"/>
  <c r="N246" i="8"/>
  <c r="N244" i="8" s="1"/>
  <c r="M246" i="8"/>
  <c r="L246" i="8"/>
  <c r="I246" i="8"/>
  <c r="H246" i="8"/>
  <c r="H244" i="8" s="1"/>
  <c r="P245" i="8"/>
  <c r="J245" i="8"/>
  <c r="M244" i="8"/>
  <c r="I244" i="8"/>
  <c r="O243" i="8"/>
  <c r="J243" i="8"/>
  <c r="O242" i="8"/>
  <c r="Q242" i="8" s="1"/>
  <c r="J242" i="8"/>
  <c r="N241" i="8"/>
  <c r="N240" i="8" s="1"/>
  <c r="M241" i="8"/>
  <c r="M240" i="8" s="1"/>
  <c r="L241" i="8"/>
  <c r="I241" i="8"/>
  <c r="I240" i="8" s="1"/>
  <c r="H241" i="8"/>
  <c r="J241" i="8" s="1"/>
  <c r="H240" i="8"/>
  <c r="H96" i="8" s="1"/>
  <c r="H75" i="8" s="1"/>
  <c r="P239" i="8"/>
  <c r="O239" i="8"/>
  <c r="J239" i="8"/>
  <c r="O238" i="8"/>
  <c r="N238" i="8"/>
  <c r="N237" i="8" s="1"/>
  <c r="N260" i="8" s="1"/>
  <c r="N259" i="8" s="1"/>
  <c r="M238" i="8"/>
  <c r="M237" i="8" s="1"/>
  <c r="L238" i="8"/>
  <c r="I238" i="8"/>
  <c r="J238" i="8" s="1"/>
  <c r="H238" i="8"/>
  <c r="H237" i="8" s="1"/>
  <c r="O237" i="8"/>
  <c r="O236" i="8"/>
  <c r="K236" i="8"/>
  <c r="J236" i="8"/>
  <c r="N235" i="8"/>
  <c r="M235" i="8"/>
  <c r="M87" i="8" s="1"/>
  <c r="M72" i="8" s="1"/>
  <c r="L235" i="8"/>
  <c r="K235" i="8"/>
  <c r="J235" i="8"/>
  <c r="J87" i="8" s="1"/>
  <c r="J72" i="8" s="1"/>
  <c r="I235" i="8"/>
  <c r="H235" i="8"/>
  <c r="P234" i="8"/>
  <c r="O234" i="8"/>
  <c r="J234" i="8"/>
  <c r="P233" i="8"/>
  <c r="O233" i="8"/>
  <c r="J233" i="8"/>
  <c r="O232" i="8"/>
  <c r="P232" i="8" s="1"/>
  <c r="J232" i="8"/>
  <c r="O230" i="8"/>
  <c r="P230" i="8" s="1"/>
  <c r="J230" i="8"/>
  <c r="N229" i="8"/>
  <c r="M229" i="8"/>
  <c r="L229" i="8"/>
  <c r="J229" i="8"/>
  <c r="I229" i="8"/>
  <c r="H229" i="8"/>
  <c r="P228" i="8"/>
  <c r="O228" i="8"/>
  <c r="J228" i="8"/>
  <c r="P227" i="8"/>
  <c r="O227" i="8"/>
  <c r="J227" i="8"/>
  <c r="O226" i="8"/>
  <c r="P226" i="8" s="1"/>
  <c r="J226" i="8"/>
  <c r="O225" i="8"/>
  <c r="P225" i="8" s="1"/>
  <c r="J225" i="8"/>
  <c r="P224" i="8"/>
  <c r="O224" i="8"/>
  <c r="J224" i="8"/>
  <c r="O223" i="8"/>
  <c r="P223" i="8" s="1"/>
  <c r="N223" i="8"/>
  <c r="N206" i="8" s="1"/>
  <c r="M223" i="8"/>
  <c r="L223" i="8"/>
  <c r="J223" i="8"/>
  <c r="I223" i="8"/>
  <c r="H223" i="8"/>
  <c r="P222" i="8"/>
  <c r="O222" i="8"/>
  <c r="J222" i="8"/>
  <c r="O221" i="8"/>
  <c r="P221" i="8" s="1"/>
  <c r="J221" i="8"/>
  <c r="O220" i="8"/>
  <c r="P220" i="8" s="1"/>
  <c r="J220" i="8"/>
  <c r="N219" i="8"/>
  <c r="M219" i="8"/>
  <c r="L219" i="8"/>
  <c r="J219" i="8"/>
  <c r="I219" i="8"/>
  <c r="H219" i="8"/>
  <c r="P218" i="8"/>
  <c r="O218" i="8"/>
  <c r="J218" i="8"/>
  <c r="O217" i="8"/>
  <c r="I217" i="8"/>
  <c r="Q216" i="8"/>
  <c r="O216" i="8"/>
  <c r="P216" i="8" s="1"/>
  <c r="K216" i="8"/>
  <c r="J216" i="8"/>
  <c r="O215" i="8"/>
  <c r="O214" i="8"/>
  <c r="P214" i="8" s="1"/>
  <c r="J214" i="8"/>
  <c r="P213" i="8"/>
  <c r="O213" i="8"/>
  <c r="J213" i="8"/>
  <c r="P212" i="8"/>
  <c r="O212" i="8"/>
  <c r="J212" i="8"/>
  <c r="O211" i="8"/>
  <c r="I211" i="8" s="1"/>
  <c r="J211" i="8" s="1"/>
  <c r="O210" i="8"/>
  <c r="Q210" i="8" s="1"/>
  <c r="I210" i="8"/>
  <c r="K210" i="8" s="1"/>
  <c r="O209" i="8"/>
  <c r="P209" i="8" s="1"/>
  <c r="J209" i="8"/>
  <c r="P208" i="8"/>
  <c r="O208" i="8"/>
  <c r="J208" i="8"/>
  <c r="N207" i="8"/>
  <c r="M207" i="8"/>
  <c r="L207" i="8"/>
  <c r="H207" i="8"/>
  <c r="H206" i="8" s="1"/>
  <c r="L206" i="8"/>
  <c r="P205" i="8"/>
  <c r="O205" i="8"/>
  <c r="J205" i="8"/>
  <c r="O204" i="8"/>
  <c r="P204" i="8" s="1"/>
  <c r="J204" i="8"/>
  <c r="O203" i="8"/>
  <c r="P203" i="8" s="1"/>
  <c r="J203" i="8"/>
  <c r="O202" i="8"/>
  <c r="P202" i="8" s="1"/>
  <c r="J202" i="8"/>
  <c r="P201" i="8"/>
  <c r="O201" i="8"/>
  <c r="J201" i="8"/>
  <c r="O200" i="8"/>
  <c r="O199" i="8" s="1"/>
  <c r="P199" i="8" s="1"/>
  <c r="J200" i="8"/>
  <c r="N199" i="8"/>
  <c r="M199" i="8"/>
  <c r="M179" i="8" s="1"/>
  <c r="L199" i="8"/>
  <c r="I199" i="8"/>
  <c r="H199" i="8"/>
  <c r="J199" i="8" s="1"/>
  <c r="O198" i="8"/>
  <c r="P198" i="8" s="1"/>
  <c r="J198" i="8"/>
  <c r="P197" i="8"/>
  <c r="O197" i="8"/>
  <c r="N197" i="8"/>
  <c r="M197" i="8"/>
  <c r="L197" i="8"/>
  <c r="L179" i="8" s="1"/>
  <c r="I197" i="8"/>
  <c r="H197" i="8"/>
  <c r="J197" i="8" s="1"/>
  <c r="P196" i="8"/>
  <c r="O196" i="8"/>
  <c r="J196" i="8"/>
  <c r="O195" i="8"/>
  <c r="P195" i="8" s="1"/>
  <c r="J195" i="8"/>
  <c r="O194" i="8"/>
  <c r="P194" i="8" s="1"/>
  <c r="J194" i="8"/>
  <c r="P193" i="8"/>
  <c r="O193" i="8"/>
  <c r="J193" i="8"/>
  <c r="O192" i="8"/>
  <c r="P192" i="8" s="1"/>
  <c r="J192" i="8"/>
  <c r="P191" i="8"/>
  <c r="O191" i="8"/>
  <c r="J191" i="8"/>
  <c r="O190" i="8"/>
  <c r="P190" i="8" s="1"/>
  <c r="J190" i="8"/>
  <c r="P189" i="8"/>
  <c r="O189" i="8"/>
  <c r="J189" i="8"/>
  <c r="O188" i="8"/>
  <c r="P188" i="8" s="1"/>
  <c r="J188" i="8"/>
  <c r="O187" i="8"/>
  <c r="P187" i="8" s="1"/>
  <c r="J187" i="8"/>
  <c r="J180" i="8" s="1"/>
  <c r="J179" i="8" s="1"/>
  <c r="O186" i="8"/>
  <c r="P186" i="8" s="1"/>
  <c r="J186" i="8"/>
  <c r="P185" i="8"/>
  <c r="O185" i="8"/>
  <c r="J185" i="8"/>
  <c r="P184" i="8"/>
  <c r="O184" i="8"/>
  <c r="J184" i="8"/>
  <c r="O183" i="8"/>
  <c r="P183" i="8" s="1"/>
  <c r="J183" i="8"/>
  <c r="O182" i="8"/>
  <c r="P182" i="8" s="1"/>
  <c r="J182" i="8"/>
  <c r="O181" i="8"/>
  <c r="J181" i="8"/>
  <c r="N180" i="8"/>
  <c r="N179" i="8" s="1"/>
  <c r="M180" i="8"/>
  <c r="L180" i="8"/>
  <c r="I180" i="8"/>
  <c r="I179" i="8" s="1"/>
  <c r="H180" i="8"/>
  <c r="P176" i="8"/>
  <c r="J176" i="8"/>
  <c r="I175" i="8"/>
  <c r="L173" i="8"/>
  <c r="N169" i="8"/>
  <c r="M169" i="8"/>
  <c r="L169" i="8"/>
  <c r="K169" i="8"/>
  <c r="J169" i="8"/>
  <c r="I169" i="8"/>
  <c r="H169" i="8"/>
  <c r="M168" i="8"/>
  <c r="L168" i="8"/>
  <c r="O162" i="8"/>
  <c r="Q162" i="8" s="1"/>
  <c r="N162" i="8"/>
  <c r="M162" i="8"/>
  <c r="L162" i="8"/>
  <c r="I162" i="8"/>
  <c r="H162" i="8"/>
  <c r="M160" i="8"/>
  <c r="L160" i="8"/>
  <c r="P159" i="8"/>
  <c r="O159" i="8"/>
  <c r="J159" i="8"/>
  <c r="O158" i="8"/>
  <c r="O157" i="8" s="1"/>
  <c r="O160" i="8" s="1"/>
  <c r="Q160" i="8" s="1"/>
  <c r="I158" i="8"/>
  <c r="K158" i="8" s="1"/>
  <c r="N157" i="8"/>
  <c r="N160" i="8" s="1"/>
  <c r="M157" i="8"/>
  <c r="M173" i="8" s="1"/>
  <c r="L157" i="8"/>
  <c r="Q157" i="8" s="1"/>
  <c r="H157" i="8"/>
  <c r="H173" i="8" s="1"/>
  <c r="P156" i="8"/>
  <c r="O156" i="8"/>
  <c r="J156" i="8"/>
  <c r="P155" i="8"/>
  <c r="O155" i="8"/>
  <c r="J155" i="8"/>
  <c r="O154" i="8"/>
  <c r="P154" i="8" s="1"/>
  <c r="J154" i="8"/>
  <c r="O153" i="8"/>
  <c r="J153" i="8"/>
  <c r="N152" i="8"/>
  <c r="M152" i="8"/>
  <c r="L152" i="8"/>
  <c r="I152" i="8"/>
  <c r="H152" i="8"/>
  <c r="J152" i="8" s="1"/>
  <c r="P151" i="8"/>
  <c r="O151" i="8"/>
  <c r="J151" i="8"/>
  <c r="O150" i="8"/>
  <c r="P150" i="8" s="1"/>
  <c r="J150" i="8"/>
  <c r="O149" i="8"/>
  <c r="P149" i="8" s="1"/>
  <c r="J149" i="8"/>
  <c r="P148" i="8"/>
  <c r="O148" i="8"/>
  <c r="J148" i="8"/>
  <c r="N147" i="8"/>
  <c r="M147" i="8"/>
  <c r="L147" i="8"/>
  <c r="I147" i="8"/>
  <c r="H147" i="8"/>
  <c r="J147" i="8" s="1"/>
  <c r="O146" i="8"/>
  <c r="P146" i="8" s="1"/>
  <c r="J146" i="8"/>
  <c r="P145" i="8"/>
  <c r="O145" i="8"/>
  <c r="J145" i="8"/>
  <c r="O144" i="8"/>
  <c r="P144" i="8" s="1"/>
  <c r="J144" i="8"/>
  <c r="O143" i="8"/>
  <c r="P143" i="8" s="1"/>
  <c r="J143" i="8"/>
  <c r="O142" i="8"/>
  <c r="P142" i="8" s="1"/>
  <c r="J142" i="8"/>
  <c r="P141" i="8"/>
  <c r="O141" i="8"/>
  <c r="J141" i="8"/>
  <c r="N140" i="8"/>
  <c r="M140" i="8"/>
  <c r="M139" i="8" s="1"/>
  <c r="L140" i="8"/>
  <c r="I140" i="8"/>
  <c r="I139" i="8" s="1"/>
  <c r="H140" i="8"/>
  <c r="J140" i="8" s="1"/>
  <c r="N139" i="8"/>
  <c r="O138" i="8"/>
  <c r="P138" i="8" s="1"/>
  <c r="J138" i="8"/>
  <c r="O137" i="8"/>
  <c r="P137" i="8" s="1"/>
  <c r="J137" i="8"/>
  <c r="P136" i="8"/>
  <c r="O136" i="8"/>
  <c r="J136" i="8"/>
  <c r="O135" i="8"/>
  <c r="P135" i="8" s="1"/>
  <c r="J135" i="8"/>
  <c r="P134" i="8"/>
  <c r="O134" i="8"/>
  <c r="J134" i="8"/>
  <c r="O133" i="8"/>
  <c r="P133" i="8" s="1"/>
  <c r="J133" i="8"/>
  <c r="N132" i="8"/>
  <c r="M132" i="8"/>
  <c r="L132" i="8"/>
  <c r="I132" i="8"/>
  <c r="H132" i="8"/>
  <c r="J132" i="8" s="1"/>
  <c r="P131" i="8"/>
  <c r="O131" i="8"/>
  <c r="J131" i="8"/>
  <c r="O130" i="8"/>
  <c r="N130" i="8"/>
  <c r="M130" i="8"/>
  <c r="L130" i="8"/>
  <c r="P130" i="8" s="1"/>
  <c r="I130" i="8"/>
  <c r="I112" i="8" s="1"/>
  <c r="H130" i="8"/>
  <c r="P129" i="8"/>
  <c r="O129" i="8"/>
  <c r="J129" i="8"/>
  <c r="O128" i="8"/>
  <c r="P128" i="8" s="1"/>
  <c r="J128" i="8"/>
  <c r="O127" i="8"/>
  <c r="P127" i="8" s="1"/>
  <c r="J127" i="8"/>
  <c r="P126" i="8"/>
  <c r="O126" i="8"/>
  <c r="J126" i="8"/>
  <c r="P125" i="8"/>
  <c r="O125" i="8"/>
  <c r="J125" i="8"/>
  <c r="O124" i="8"/>
  <c r="P124" i="8" s="1"/>
  <c r="J124" i="8"/>
  <c r="P123" i="8"/>
  <c r="O123" i="8"/>
  <c r="J123" i="8"/>
  <c r="O122" i="8"/>
  <c r="P122" i="8" s="1"/>
  <c r="J122" i="8"/>
  <c r="O121" i="8"/>
  <c r="P121" i="8" s="1"/>
  <c r="J121" i="8"/>
  <c r="P120" i="8"/>
  <c r="O120" i="8"/>
  <c r="J120" i="8"/>
  <c r="O119" i="8"/>
  <c r="P119" i="8" s="1"/>
  <c r="J119" i="8"/>
  <c r="P118" i="8"/>
  <c r="O118" i="8"/>
  <c r="J118" i="8"/>
  <c r="O117" i="8"/>
  <c r="P117" i="8" s="1"/>
  <c r="J117" i="8"/>
  <c r="O116" i="8"/>
  <c r="P116" i="8" s="1"/>
  <c r="J116" i="8"/>
  <c r="O115" i="8"/>
  <c r="J115" i="8"/>
  <c r="P114" i="8"/>
  <c r="O114" i="8"/>
  <c r="J114" i="8"/>
  <c r="N113" i="8"/>
  <c r="M113" i="8"/>
  <c r="M112" i="8" s="1"/>
  <c r="L113" i="8"/>
  <c r="I113" i="8"/>
  <c r="H113" i="8"/>
  <c r="N112" i="8"/>
  <c r="H112" i="8"/>
  <c r="N109" i="8"/>
  <c r="N81" i="8" s="1"/>
  <c r="M109" i="8"/>
  <c r="M81" i="8" s="1"/>
  <c r="L109" i="8"/>
  <c r="H109" i="8"/>
  <c r="H81" i="8" s="1"/>
  <c r="O108" i="8"/>
  <c r="N108" i="8"/>
  <c r="N106" i="8" s="1"/>
  <c r="M108" i="8"/>
  <c r="L108" i="8"/>
  <c r="L106" i="8" s="1"/>
  <c r="P106" i="8" s="1"/>
  <c r="J108" i="8"/>
  <c r="J106" i="8" s="1"/>
  <c r="I108" i="8"/>
  <c r="K108" i="8" s="1"/>
  <c r="H108" i="8"/>
  <c r="P107" i="8"/>
  <c r="K107" i="8"/>
  <c r="Q106" i="8"/>
  <c r="M106" i="8"/>
  <c r="I106" i="8"/>
  <c r="K106" i="8" s="1"/>
  <c r="H106" i="8"/>
  <c r="I105" i="8"/>
  <c r="I80" i="8" s="1"/>
  <c r="H105" i="8"/>
  <c r="K105" i="8" s="1"/>
  <c r="Q103" i="8"/>
  <c r="O103" i="8"/>
  <c r="N103" i="8"/>
  <c r="N78" i="8" s="1"/>
  <c r="M103" i="8"/>
  <c r="M78" i="8" s="1"/>
  <c r="L103" i="8"/>
  <c r="P103" i="8" s="1"/>
  <c r="H103" i="8"/>
  <c r="H78" i="8" s="1"/>
  <c r="M102" i="8"/>
  <c r="M77" i="8" s="1"/>
  <c r="L102" i="8"/>
  <c r="N101" i="8"/>
  <c r="M101" i="8"/>
  <c r="L101" i="8"/>
  <c r="I101" i="8"/>
  <c r="H101" i="8"/>
  <c r="K101" i="8" s="1"/>
  <c r="M95" i="8"/>
  <c r="Q94" i="8"/>
  <c r="O94" i="8"/>
  <c r="N94" i="8"/>
  <c r="M94" i="8"/>
  <c r="L94" i="8"/>
  <c r="P94" i="8" s="1"/>
  <c r="J94" i="8"/>
  <c r="I94" i="8"/>
  <c r="K94" i="8" s="1"/>
  <c r="H94" i="8"/>
  <c r="O93" i="8"/>
  <c r="Q93" i="8" s="1"/>
  <c r="N93" i="8"/>
  <c r="M93" i="8"/>
  <c r="L93" i="8"/>
  <c r="P93" i="8" s="1"/>
  <c r="K93" i="8"/>
  <c r="I93" i="8"/>
  <c r="H93" i="8"/>
  <c r="Q92" i="8"/>
  <c r="O92" i="8"/>
  <c r="N92" i="8"/>
  <c r="M92" i="8"/>
  <c r="L92" i="8"/>
  <c r="P92" i="8" s="1"/>
  <c r="J92" i="8"/>
  <c r="I92" i="8"/>
  <c r="K92" i="8" s="1"/>
  <c r="H92" i="8"/>
  <c r="O91" i="8"/>
  <c r="Q91" i="8" s="1"/>
  <c r="N91" i="8"/>
  <c r="M91" i="8"/>
  <c r="L91" i="8"/>
  <c r="P91" i="8" s="1"/>
  <c r="H91" i="8"/>
  <c r="N90" i="8"/>
  <c r="H90" i="8"/>
  <c r="L87" i="8"/>
  <c r="I87" i="8"/>
  <c r="K87" i="8" s="1"/>
  <c r="H87" i="8"/>
  <c r="O86" i="8"/>
  <c r="N86" i="8"/>
  <c r="J86" i="8"/>
  <c r="I86" i="8"/>
  <c r="L81" i="8"/>
  <c r="L80" i="8"/>
  <c r="L79" i="8" s="1"/>
  <c r="H80" i="8"/>
  <c r="H79" i="8" s="1"/>
  <c r="Q78" i="8"/>
  <c r="O78" i="8"/>
  <c r="L78" i="8"/>
  <c r="P78" i="8" s="1"/>
  <c r="M74" i="8"/>
  <c r="J74" i="8"/>
  <c r="L72" i="8"/>
  <c r="H72" i="8"/>
  <c r="O71" i="8"/>
  <c r="N71" i="8"/>
  <c r="J71" i="8"/>
  <c r="P65" i="8"/>
  <c r="O65" i="8"/>
  <c r="Q65" i="8" s="1"/>
  <c r="K65" i="8"/>
  <c r="J65" i="8"/>
  <c r="O64" i="8"/>
  <c r="O63" i="8" s="1"/>
  <c r="J64" i="8"/>
  <c r="N63" i="8"/>
  <c r="M63" i="8"/>
  <c r="L63" i="8"/>
  <c r="I63" i="8"/>
  <c r="H63" i="8"/>
  <c r="J63" i="8" s="1"/>
  <c r="N62" i="8"/>
  <c r="M62" i="8"/>
  <c r="L62" i="8"/>
  <c r="I62" i="8"/>
  <c r="K62" i="8" s="1"/>
  <c r="H62" i="8"/>
  <c r="J62" i="8" s="1"/>
  <c r="N61" i="8"/>
  <c r="M61" i="8"/>
  <c r="L61" i="8"/>
  <c r="H61" i="8"/>
  <c r="P59" i="8"/>
  <c r="O59" i="8"/>
  <c r="K59" i="8"/>
  <c r="J59" i="8"/>
  <c r="N58" i="8"/>
  <c r="M58" i="8"/>
  <c r="L58" i="8"/>
  <c r="I58" i="8"/>
  <c r="K58" i="8" s="1"/>
  <c r="H58" i="8"/>
  <c r="J58" i="8" s="1"/>
  <c r="P57" i="8"/>
  <c r="O57" i="8"/>
  <c r="Q57" i="8" s="1"/>
  <c r="K57" i="8"/>
  <c r="J57" i="8"/>
  <c r="O56" i="8"/>
  <c r="P56" i="8" s="1"/>
  <c r="K56" i="8"/>
  <c r="J56" i="8"/>
  <c r="Q55" i="8"/>
  <c r="P55" i="8"/>
  <c r="O55" i="8"/>
  <c r="K55" i="8"/>
  <c r="J55" i="8"/>
  <c r="N54" i="8"/>
  <c r="M54" i="8"/>
  <c r="L54" i="8"/>
  <c r="K54" i="8"/>
  <c r="I54" i="8"/>
  <c r="H54" i="8"/>
  <c r="J54" i="8" s="1"/>
  <c r="P53" i="8"/>
  <c r="O53" i="8"/>
  <c r="K53" i="8"/>
  <c r="J53" i="8"/>
  <c r="N52" i="8"/>
  <c r="M52" i="8"/>
  <c r="L52" i="8"/>
  <c r="I52" i="8"/>
  <c r="K52" i="8" s="1"/>
  <c r="H52" i="8"/>
  <c r="J52" i="8" s="1"/>
  <c r="O51" i="8"/>
  <c r="Q51" i="8" s="1"/>
  <c r="K51" i="8"/>
  <c r="J51" i="8"/>
  <c r="O50" i="8"/>
  <c r="K50" i="8"/>
  <c r="J50" i="8"/>
  <c r="Q49" i="8"/>
  <c r="P49" i="8"/>
  <c r="O49" i="8"/>
  <c r="K49" i="8"/>
  <c r="J49" i="8"/>
  <c r="N48" i="8"/>
  <c r="M48" i="8"/>
  <c r="L48" i="8"/>
  <c r="K48" i="8"/>
  <c r="J48" i="8"/>
  <c r="I48" i="8"/>
  <c r="H48" i="8"/>
  <c r="P47" i="8"/>
  <c r="O47" i="8"/>
  <c r="Q47" i="8" s="1"/>
  <c r="K47" i="8"/>
  <c r="J47" i="8"/>
  <c r="Q46" i="8"/>
  <c r="P46" i="8"/>
  <c r="O46" i="8"/>
  <c r="K46" i="8"/>
  <c r="J46" i="8"/>
  <c r="Q45" i="8"/>
  <c r="O45" i="8"/>
  <c r="P45" i="8" s="1"/>
  <c r="K45" i="8"/>
  <c r="J45" i="8"/>
  <c r="P44" i="8"/>
  <c r="O44" i="8"/>
  <c r="Q44" i="8" s="1"/>
  <c r="N44" i="8"/>
  <c r="M44" i="8"/>
  <c r="L44" i="8"/>
  <c r="K44" i="8"/>
  <c r="J44" i="8"/>
  <c r="I44" i="8"/>
  <c r="H44" i="8"/>
  <c r="Q43" i="8"/>
  <c r="P43" i="8"/>
  <c r="O43" i="8"/>
  <c r="K43" i="8"/>
  <c r="J43" i="8"/>
  <c r="Q42" i="8"/>
  <c r="O42" i="8"/>
  <c r="N42" i="8"/>
  <c r="M42" i="8"/>
  <c r="L42" i="8"/>
  <c r="L41" i="8" s="1"/>
  <c r="J42" i="8"/>
  <c r="I42" i="8"/>
  <c r="H42" i="8"/>
  <c r="K42" i="8" s="1"/>
  <c r="O40" i="8"/>
  <c r="J40" i="8"/>
  <c r="O39" i="8"/>
  <c r="Q39" i="8" s="1"/>
  <c r="K39" i="8"/>
  <c r="J39" i="8"/>
  <c r="Q38" i="8"/>
  <c r="O38" i="8"/>
  <c r="O37" i="8" s="1"/>
  <c r="N38" i="8"/>
  <c r="M38" i="8"/>
  <c r="M37" i="8" s="1"/>
  <c r="L38" i="8"/>
  <c r="L37" i="8" s="1"/>
  <c r="I38" i="8"/>
  <c r="K38" i="8" s="1"/>
  <c r="H38" i="8"/>
  <c r="J38" i="8" s="1"/>
  <c r="N37" i="8"/>
  <c r="N36" i="8" s="1"/>
  <c r="I37" i="8"/>
  <c r="I36" i="8" s="1"/>
  <c r="H37" i="8"/>
  <c r="J37" i="8" s="1"/>
  <c r="M36" i="8"/>
  <c r="L36" i="8"/>
  <c r="H36" i="8"/>
  <c r="J36" i="8" s="1"/>
  <c r="O35" i="8"/>
  <c r="K35" i="8"/>
  <c r="J35" i="8"/>
  <c r="N34" i="8"/>
  <c r="M34" i="8"/>
  <c r="L34" i="8"/>
  <c r="I34" i="8"/>
  <c r="H34" i="8"/>
  <c r="K34" i="8" s="1"/>
  <c r="O33" i="8"/>
  <c r="P33" i="8" s="1"/>
  <c r="O32" i="8"/>
  <c r="K32" i="8"/>
  <c r="J32" i="8"/>
  <c r="N31" i="8"/>
  <c r="N30" i="8" s="1"/>
  <c r="M31" i="8"/>
  <c r="M30" i="8" s="1"/>
  <c r="L31" i="8"/>
  <c r="H31" i="8"/>
  <c r="P29" i="8"/>
  <c r="O29" i="8"/>
  <c r="Q29" i="8" s="1"/>
  <c r="K29" i="8"/>
  <c r="J29" i="8"/>
  <c r="Q28" i="8"/>
  <c r="P28" i="8"/>
  <c r="O28" i="8"/>
  <c r="O27" i="8" s="1"/>
  <c r="K28" i="8"/>
  <c r="J28" i="8"/>
  <c r="N27" i="8"/>
  <c r="M27" i="8"/>
  <c r="L27" i="8"/>
  <c r="P27" i="8" s="1"/>
  <c r="K27" i="8"/>
  <c r="J27" i="8"/>
  <c r="I27" i="8"/>
  <c r="H27" i="8"/>
  <c r="N26" i="8"/>
  <c r="M26" i="8"/>
  <c r="L26" i="8"/>
  <c r="K26" i="8"/>
  <c r="I26" i="8"/>
  <c r="H26" i="8"/>
  <c r="P24" i="8"/>
  <c r="O24" i="8"/>
  <c r="Q24" i="8" s="1"/>
  <c r="K24" i="8"/>
  <c r="J24" i="8"/>
  <c r="Q23" i="8"/>
  <c r="P23" i="8"/>
  <c r="O23" i="8"/>
  <c r="K23" i="8"/>
  <c r="J23" i="8"/>
  <c r="Q22" i="8"/>
  <c r="P22" i="8"/>
  <c r="K22" i="8"/>
  <c r="J22" i="8"/>
  <c r="I22" i="8"/>
  <c r="P21" i="8"/>
  <c r="O21" i="8"/>
  <c r="O20" i="8" s="1"/>
  <c r="N20" i="8"/>
  <c r="M20" i="8"/>
  <c r="L20" i="8"/>
  <c r="L19" i="8" s="1"/>
  <c r="H20" i="8"/>
  <c r="H19" i="8"/>
  <c r="O18" i="8"/>
  <c r="I18" i="8" s="1"/>
  <c r="J18" i="8" s="1"/>
  <c r="O17" i="8"/>
  <c r="P17" i="8" s="1"/>
  <c r="O16" i="8"/>
  <c r="P16" i="8" s="1"/>
  <c r="O15" i="8"/>
  <c r="I15" i="8"/>
  <c r="K15" i="8" s="1"/>
  <c r="N14" i="8"/>
  <c r="M14" i="8"/>
  <c r="L14" i="8"/>
  <c r="H14" i="8"/>
  <c r="H13" i="8"/>
  <c r="Q12" i="8"/>
  <c r="P12" i="8"/>
  <c r="O12" i="8"/>
  <c r="K12" i="8"/>
  <c r="J12" i="8"/>
  <c r="N11" i="8"/>
  <c r="O11" i="8" s="1"/>
  <c r="Q11" i="8" s="1"/>
  <c r="M11" i="8"/>
  <c r="L11" i="8"/>
  <c r="P11" i="8" s="1"/>
  <c r="K11" i="8"/>
  <c r="J11" i="8"/>
  <c r="I11" i="8"/>
  <c r="H11" i="8"/>
  <c r="M454" i="7"/>
  <c r="H454" i="7"/>
  <c r="P452" i="7"/>
  <c r="J452" i="7"/>
  <c r="O451" i="7"/>
  <c r="P451" i="7" s="1"/>
  <c r="I451" i="7"/>
  <c r="O450" i="7"/>
  <c r="O448" i="7" s="1"/>
  <c r="O386" i="7" s="1"/>
  <c r="J450" i="7"/>
  <c r="O449" i="7"/>
  <c r="J449" i="7"/>
  <c r="P448" i="7"/>
  <c r="N448" i="7"/>
  <c r="M448" i="7"/>
  <c r="M386" i="7" s="1"/>
  <c r="L448" i="7"/>
  <c r="K448" i="7"/>
  <c r="I448" i="7"/>
  <c r="J448" i="7" s="1"/>
  <c r="H448" i="7"/>
  <c r="O446" i="7"/>
  <c r="Q446" i="7" s="1"/>
  <c r="J446" i="7"/>
  <c r="O445" i="7"/>
  <c r="P445" i="7" s="1"/>
  <c r="J445" i="7"/>
  <c r="O443" i="7"/>
  <c r="P443" i="7" s="1"/>
  <c r="I443" i="7"/>
  <c r="J443" i="7" s="1"/>
  <c r="O442" i="7"/>
  <c r="P442" i="7" s="1"/>
  <c r="O441" i="7"/>
  <c r="P441" i="7" s="1"/>
  <c r="O440" i="7"/>
  <c r="P440" i="7" s="1"/>
  <c r="J440" i="7"/>
  <c r="P439" i="7"/>
  <c r="O439" i="7"/>
  <c r="J439" i="7"/>
  <c r="O438" i="7"/>
  <c r="P438" i="7" s="1"/>
  <c r="J438" i="7"/>
  <c r="P437" i="7"/>
  <c r="O437" i="7"/>
  <c r="J437" i="7"/>
  <c r="O436" i="7"/>
  <c r="P436" i="7" s="1"/>
  <c r="N436" i="7"/>
  <c r="M436" i="7"/>
  <c r="L436" i="7"/>
  <c r="J436" i="7"/>
  <c r="I436" i="7"/>
  <c r="H436" i="7"/>
  <c r="O434" i="7"/>
  <c r="P434" i="7" s="1"/>
  <c r="J434" i="7"/>
  <c r="N433" i="7"/>
  <c r="M433" i="7"/>
  <c r="L433" i="7"/>
  <c r="J433" i="7"/>
  <c r="I433" i="7"/>
  <c r="H433" i="7"/>
  <c r="P432" i="7"/>
  <c r="O432" i="7"/>
  <c r="I432" i="7" s="1"/>
  <c r="I431" i="7" s="1"/>
  <c r="J432" i="7"/>
  <c r="N431" i="7"/>
  <c r="M431" i="7"/>
  <c r="L431" i="7"/>
  <c r="L420" i="7" s="1"/>
  <c r="H431" i="7"/>
  <c r="H420" i="7" s="1"/>
  <c r="P430" i="7"/>
  <c r="O430" i="7"/>
  <c r="J430" i="7"/>
  <c r="O429" i="7"/>
  <c r="P429" i="7" s="1"/>
  <c r="J429" i="7"/>
  <c r="P428" i="7"/>
  <c r="O428" i="7"/>
  <c r="J428" i="7"/>
  <c r="O427" i="7"/>
  <c r="P427" i="7" s="1"/>
  <c r="N427" i="7"/>
  <c r="M427" i="7"/>
  <c r="M423" i="7" s="1"/>
  <c r="L427" i="7"/>
  <c r="J427" i="7"/>
  <c r="I427" i="7"/>
  <c r="H427" i="7"/>
  <c r="O426" i="7"/>
  <c r="P426" i="7" s="1"/>
  <c r="J426" i="7"/>
  <c r="P425" i="7"/>
  <c r="O425" i="7"/>
  <c r="J425" i="7"/>
  <c r="O424" i="7"/>
  <c r="P424" i="7" s="1"/>
  <c r="J424" i="7"/>
  <c r="N423" i="7"/>
  <c r="N421" i="7" s="1"/>
  <c r="N420" i="7" s="1"/>
  <c r="N419" i="7" s="1"/>
  <c r="N418" i="7" s="1"/>
  <c r="J423" i="7"/>
  <c r="O422" i="7"/>
  <c r="J422" i="7"/>
  <c r="L421" i="7"/>
  <c r="I421" i="7"/>
  <c r="J421" i="7" s="1"/>
  <c r="H421" i="7"/>
  <c r="Q417" i="7"/>
  <c r="O417" i="7"/>
  <c r="K417" i="7"/>
  <c r="J417" i="7"/>
  <c r="Q416" i="7"/>
  <c r="O416" i="7"/>
  <c r="K416" i="7"/>
  <c r="J416" i="7"/>
  <c r="Q415" i="7"/>
  <c r="O415" i="7"/>
  <c r="K415" i="7"/>
  <c r="J415" i="7"/>
  <c r="N414" i="7"/>
  <c r="O414" i="7" s="1"/>
  <c r="M414" i="7"/>
  <c r="L414" i="7"/>
  <c r="J414" i="7"/>
  <c r="I414" i="7"/>
  <c r="H414" i="7"/>
  <c r="K414" i="7" s="1"/>
  <c r="O413" i="7"/>
  <c r="Q413" i="7" s="1"/>
  <c r="O412" i="7"/>
  <c r="O411" i="7" s="1"/>
  <c r="I412" i="7"/>
  <c r="N411" i="7"/>
  <c r="N404" i="7" s="1"/>
  <c r="M411" i="7"/>
  <c r="L411" i="7"/>
  <c r="Q411" i="7" s="1"/>
  <c r="H411" i="7"/>
  <c r="O410" i="7"/>
  <c r="Q410" i="7" s="1"/>
  <c r="K410" i="7"/>
  <c r="J410" i="7"/>
  <c r="O409" i="7"/>
  <c r="Q409" i="7" s="1"/>
  <c r="K409" i="7"/>
  <c r="J409" i="7"/>
  <c r="P408" i="7"/>
  <c r="O408" i="7"/>
  <c r="Q408" i="7" s="1"/>
  <c r="N408" i="7"/>
  <c r="M408" i="7"/>
  <c r="L408" i="7"/>
  <c r="J408" i="7"/>
  <c r="I408" i="7"/>
  <c r="H408" i="7"/>
  <c r="K408" i="7" s="1"/>
  <c r="O407" i="7"/>
  <c r="Q407" i="7" s="1"/>
  <c r="K407" i="7"/>
  <c r="J407" i="7"/>
  <c r="O406" i="7"/>
  <c r="Q406" i="7" s="1"/>
  <c r="K406" i="7"/>
  <c r="J406" i="7"/>
  <c r="P405" i="7"/>
  <c r="N405" i="7"/>
  <c r="M405" i="7"/>
  <c r="L405" i="7"/>
  <c r="I405" i="7"/>
  <c r="H405" i="7"/>
  <c r="Q403" i="7"/>
  <c r="P403" i="7"/>
  <c r="O403" i="7"/>
  <c r="K403" i="7"/>
  <c r="J403" i="7"/>
  <c r="Q402" i="7"/>
  <c r="O402" i="7"/>
  <c r="P402" i="7" s="1"/>
  <c r="N402" i="7"/>
  <c r="M402" i="7"/>
  <c r="L402" i="7"/>
  <c r="I402" i="7"/>
  <c r="K402" i="7" s="1"/>
  <c r="H402" i="7"/>
  <c r="J402" i="7" s="1"/>
  <c r="Q401" i="7"/>
  <c r="O401" i="7"/>
  <c r="P401" i="7" s="1"/>
  <c r="K401" i="7"/>
  <c r="J401" i="7"/>
  <c r="Q400" i="7"/>
  <c r="P400" i="7"/>
  <c r="O400" i="7"/>
  <c r="K400" i="7"/>
  <c r="J400" i="7"/>
  <c r="O399" i="7"/>
  <c r="N399" i="7"/>
  <c r="N398" i="7" s="1"/>
  <c r="M399" i="7"/>
  <c r="M398" i="7" s="1"/>
  <c r="L399" i="7"/>
  <c r="I399" i="7"/>
  <c r="K399" i="7" s="1"/>
  <c r="H399" i="7"/>
  <c r="J399" i="7" s="1"/>
  <c r="L398" i="7"/>
  <c r="H398" i="7"/>
  <c r="O397" i="7"/>
  <c r="K397" i="7"/>
  <c r="J397" i="7"/>
  <c r="N396" i="7"/>
  <c r="N395" i="7" s="1"/>
  <c r="N454" i="7" s="1"/>
  <c r="M396" i="7"/>
  <c r="L396" i="7"/>
  <c r="I396" i="7"/>
  <c r="K396" i="7" s="1"/>
  <c r="H396" i="7"/>
  <c r="J396" i="7" s="1"/>
  <c r="M395" i="7"/>
  <c r="L395" i="7"/>
  <c r="I395" i="7"/>
  <c r="H395" i="7"/>
  <c r="J395" i="7" s="1"/>
  <c r="P394" i="7"/>
  <c r="O394" i="7"/>
  <c r="Q394" i="7" s="1"/>
  <c r="K394" i="7"/>
  <c r="J394" i="7"/>
  <c r="Q393" i="7"/>
  <c r="O393" i="7"/>
  <c r="P393" i="7" s="1"/>
  <c r="K393" i="7"/>
  <c r="J393" i="7"/>
  <c r="N392" i="7"/>
  <c r="M392" i="7"/>
  <c r="L392" i="7"/>
  <c r="J392" i="7"/>
  <c r="I392" i="7"/>
  <c r="H392" i="7"/>
  <c r="P391" i="7"/>
  <c r="O391" i="7"/>
  <c r="Q391" i="7" s="1"/>
  <c r="K391" i="7"/>
  <c r="I391" i="7"/>
  <c r="J391" i="7" s="1"/>
  <c r="J390" i="7" s="1"/>
  <c r="J389" i="7" s="1"/>
  <c r="O390" i="7"/>
  <c r="N390" i="7"/>
  <c r="M390" i="7"/>
  <c r="M389" i="7" s="1"/>
  <c r="L390" i="7"/>
  <c r="I390" i="7"/>
  <c r="H390" i="7"/>
  <c r="H389" i="7" s="1"/>
  <c r="P389" i="7"/>
  <c r="O389" i="7"/>
  <c r="Q389" i="7" s="1"/>
  <c r="N389" i="7"/>
  <c r="L389" i="7"/>
  <c r="N386" i="7"/>
  <c r="L386" i="7"/>
  <c r="J386" i="7"/>
  <c r="I386" i="7"/>
  <c r="H386" i="7"/>
  <c r="Q383" i="7"/>
  <c r="N383" i="7"/>
  <c r="M383" i="7"/>
  <c r="L383" i="7"/>
  <c r="H383" i="7"/>
  <c r="N381" i="7"/>
  <c r="N380" i="7" s="1"/>
  <c r="M381" i="7"/>
  <c r="M380" i="7" s="1"/>
  <c r="L381" i="7"/>
  <c r="L380" i="7" s="1"/>
  <c r="P378" i="7"/>
  <c r="J378" i="7"/>
  <c r="O377" i="7"/>
  <c r="P377" i="7" s="1"/>
  <c r="Q376" i="7"/>
  <c r="P376" i="7"/>
  <c r="O376" i="7"/>
  <c r="K376" i="7"/>
  <c r="J376" i="7"/>
  <c r="O375" i="7"/>
  <c r="N375" i="7"/>
  <c r="N374" i="7" s="1"/>
  <c r="N373" i="7" s="1"/>
  <c r="M375" i="7"/>
  <c r="M374" i="7" s="1"/>
  <c r="L375" i="7"/>
  <c r="I375" i="7"/>
  <c r="K375" i="7" s="1"/>
  <c r="H375" i="7"/>
  <c r="J375" i="7" s="1"/>
  <c r="L374" i="7"/>
  <c r="L373" i="7" s="1"/>
  <c r="K374" i="7"/>
  <c r="I374" i="7"/>
  <c r="H374" i="7"/>
  <c r="M373" i="7"/>
  <c r="I373" i="7"/>
  <c r="Q372" i="7"/>
  <c r="P372" i="7"/>
  <c r="O372" i="7"/>
  <c r="K372" i="7"/>
  <c r="J372" i="7"/>
  <c r="Q371" i="7"/>
  <c r="P371" i="7"/>
  <c r="O371" i="7"/>
  <c r="K371" i="7"/>
  <c r="J371" i="7"/>
  <c r="Q370" i="7"/>
  <c r="O370" i="7"/>
  <c r="P370" i="7" s="1"/>
  <c r="K370" i="7"/>
  <c r="J370" i="7"/>
  <c r="P369" i="7"/>
  <c r="O369" i="7"/>
  <c r="Q369" i="7" s="1"/>
  <c r="K369" i="7"/>
  <c r="J369" i="7"/>
  <c r="Q368" i="7"/>
  <c r="P368" i="7"/>
  <c r="O368" i="7"/>
  <c r="O367" i="7" s="1"/>
  <c r="K368" i="7"/>
  <c r="J368" i="7"/>
  <c r="N367" i="7"/>
  <c r="N366" i="7" s="1"/>
  <c r="N365" i="7" s="1"/>
  <c r="M367" i="7"/>
  <c r="M366" i="7" s="1"/>
  <c r="M365" i="7" s="1"/>
  <c r="M104" i="7" s="1"/>
  <c r="L367" i="7"/>
  <c r="J367" i="7"/>
  <c r="I367" i="7"/>
  <c r="H367" i="7"/>
  <c r="H366" i="7" s="1"/>
  <c r="H365" i="7"/>
  <c r="P364" i="7"/>
  <c r="O364" i="7"/>
  <c r="Q364" i="7" s="1"/>
  <c r="K364" i="7"/>
  <c r="J364" i="7"/>
  <c r="Q363" i="7"/>
  <c r="P363" i="7"/>
  <c r="O363" i="7"/>
  <c r="O362" i="7" s="1"/>
  <c r="O102" i="7" s="1"/>
  <c r="K363" i="7"/>
  <c r="J363" i="7"/>
  <c r="P362" i="7"/>
  <c r="N362" i="7"/>
  <c r="M362" i="7"/>
  <c r="L362" i="7"/>
  <c r="L173" i="7" s="1"/>
  <c r="I362" i="7"/>
  <c r="K362" i="7" s="1"/>
  <c r="H362" i="7"/>
  <c r="J362" i="7" s="1"/>
  <c r="P359" i="7"/>
  <c r="O359" i="7"/>
  <c r="Q359" i="7" s="1"/>
  <c r="K359" i="7"/>
  <c r="J359" i="7"/>
  <c r="Q358" i="7"/>
  <c r="O358" i="7"/>
  <c r="O381" i="7" s="1"/>
  <c r="O380" i="7" s="1"/>
  <c r="Q380" i="7" s="1"/>
  <c r="N358" i="7"/>
  <c r="M358" i="7"/>
  <c r="L358" i="7"/>
  <c r="L357" i="7" s="1"/>
  <c r="I358" i="7"/>
  <c r="H358" i="7"/>
  <c r="Q357" i="7"/>
  <c r="O357" i="7"/>
  <c r="N357" i="7"/>
  <c r="M357" i="7"/>
  <c r="P356" i="7"/>
  <c r="O356" i="7"/>
  <c r="J356" i="7"/>
  <c r="O355" i="7"/>
  <c r="P355" i="7" s="1"/>
  <c r="J355" i="7"/>
  <c r="P354" i="7"/>
  <c r="O354" i="7"/>
  <c r="J354" i="7"/>
  <c r="P353" i="7"/>
  <c r="O353" i="7"/>
  <c r="O352" i="7" s="1"/>
  <c r="J353" i="7"/>
  <c r="N352" i="7"/>
  <c r="M352" i="7"/>
  <c r="L352" i="7"/>
  <c r="I352" i="7"/>
  <c r="H352" i="7"/>
  <c r="O351" i="7"/>
  <c r="P351" i="7" s="1"/>
  <c r="I351" i="7"/>
  <c r="J351" i="7" s="1"/>
  <c r="O350" i="7"/>
  <c r="I350" i="7" s="1"/>
  <c r="O349" i="7"/>
  <c r="P349" i="7" s="1"/>
  <c r="P348" i="7"/>
  <c r="O348" i="7"/>
  <c r="J348" i="7"/>
  <c r="P347" i="7"/>
  <c r="O347" i="7"/>
  <c r="J347" i="7"/>
  <c r="P346" i="7"/>
  <c r="O346" i="7"/>
  <c r="J346" i="7"/>
  <c r="O345" i="7"/>
  <c r="P345" i="7" s="1"/>
  <c r="J345" i="7"/>
  <c r="O344" i="7"/>
  <c r="P344" i="7" s="1"/>
  <c r="J344" i="7"/>
  <c r="O343" i="7"/>
  <c r="P343" i="7" s="1"/>
  <c r="J343" i="7"/>
  <c r="P342" i="7"/>
  <c r="O342" i="7"/>
  <c r="J342" i="7"/>
  <c r="O341" i="7"/>
  <c r="I341" i="7" s="1"/>
  <c r="O340" i="7"/>
  <c r="P340" i="7" s="1"/>
  <c r="O339" i="7"/>
  <c r="N339" i="7"/>
  <c r="N338" i="7" s="1"/>
  <c r="N98" i="7" s="1"/>
  <c r="M339" i="7"/>
  <c r="L339" i="7"/>
  <c r="H339" i="7"/>
  <c r="H338" i="7" s="1"/>
  <c r="H98" i="7" s="1"/>
  <c r="M338" i="7"/>
  <c r="O336" i="7"/>
  <c r="P336" i="7" s="1"/>
  <c r="J336" i="7"/>
  <c r="O335" i="7"/>
  <c r="J335" i="7"/>
  <c r="J93" i="7" s="1"/>
  <c r="O334" i="7"/>
  <c r="P334" i="7" s="1"/>
  <c r="N333" i="7"/>
  <c r="N332" i="7" s="1"/>
  <c r="N170" i="7" s="1"/>
  <c r="M333" i="7"/>
  <c r="M332" i="7" s="1"/>
  <c r="L333" i="7"/>
  <c r="H333" i="7"/>
  <c r="L332" i="7"/>
  <c r="O331" i="7"/>
  <c r="J331" i="7"/>
  <c r="N330" i="7"/>
  <c r="M330" i="7"/>
  <c r="M329" i="7" s="1"/>
  <c r="M86" i="7" s="1"/>
  <c r="M71" i="7" s="1"/>
  <c r="L330" i="7"/>
  <c r="I330" i="7"/>
  <c r="J330" i="7" s="1"/>
  <c r="H330" i="7"/>
  <c r="H329" i="7" s="1"/>
  <c r="H168" i="7" s="1"/>
  <c r="N329" i="7"/>
  <c r="N86" i="7" s="1"/>
  <c r="N71" i="7" s="1"/>
  <c r="L329" i="7"/>
  <c r="O328" i="7"/>
  <c r="O327" i="7"/>
  <c r="P327" i="7" s="1"/>
  <c r="J327" i="7"/>
  <c r="O326" i="7"/>
  <c r="O383" i="7" s="1"/>
  <c r="O325" i="7"/>
  <c r="P325" i="7" s="1"/>
  <c r="O324" i="7"/>
  <c r="P324" i="7" s="1"/>
  <c r="K324" i="7"/>
  <c r="J324" i="7"/>
  <c r="P323" i="7"/>
  <c r="O323" i="7"/>
  <c r="J323" i="7"/>
  <c r="N322" i="7"/>
  <c r="M322" i="7"/>
  <c r="L322" i="7"/>
  <c r="H322" i="7"/>
  <c r="P321" i="7"/>
  <c r="O321" i="7"/>
  <c r="J321" i="7"/>
  <c r="O320" i="7"/>
  <c r="P320" i="7" s="1"/>
  <c r="J320" i="7"/>
  <c r="P319" i="7"/>
  <c r="O319" i="7"/>
  <c r="J319" i="7"/>
  <c r="P318" i="7"/>
  <c r="O318" i="7"/>
  <c r="Q318" i="7" s="1"/>
  <c r="K318" i="7"/>
  <c r="J318" i="7"/>
  <c r="P317" i="7"/>
  <c r="O317" i="7"/>
  <c r="J317" i="7"/>
  <c r="P316" i="7"/>
  <c r="O316" i="7"/>
  <c r="Q316" i="7" s="1"/>
  <c r="K316" i="7"/>
  <c r="J316" i="7"/>
  <c r="P315" i="7"/>
  <c r="O315" i="7"/>
  <c r="J315" i="7"/>
  <c r="P314" i="7"/>
  <c r="O314" i="7"/>
  <c r="Q314" i="7" s="1"/>
  <c r="N313" i="7"/>
  <c r="M313" i="7"/>
  <c r="L313" i="7"/>
  <c r="H313" i="7"/>
  <c r="O312" i="7"/>
  <c r="J312" i="7"/>
  <c r="P311" i="7"/>
  <c r="O311" i="7"/>
  <c r="J311" i="7"/>
  <c r="P310" i="7"/>
  <c r="O310" i="7"/>
  <c r="J310" i="7"/>
  <c r="N309" i="7"/>
  <c r="M309" i="7"/>
  <c r="L309" i="7"/>
  <c r="J309" i="7"/>
  <c r="I309" i="7"/>
  <c r="H309" i="7"/>
  <c r="O308" i="7"/>
  <c r="Q308" i="7" s="1"/>
  <c r="K308" i="7"/>
  <c r="J308" i="7"/>
  <c r="O307" i="7"/>
  <c r="Q307" i="7" s="1"/>
  <c r="O306" i="7"/>
  <c r="Q306" i="7" s="1"/>
  <c r="I306" i="7"/>
  <c r="J306" i="7" s="1"/>
  <c r="O305" i="7"/>
  <c r="P305" i="7" s="1"/>
  <c r="I305" i="7"/>
  <c r="K305" i="7" s="1"/>
  <c r="O304" i="7"/>
  <c r="P304" i="7" s="1"/>
  <c r="J304" i="7"/>
  <c r="O303" i="7"/>
  <c r="P303" i="7" s="1"/>
  <c r="K303" i="7"/>
  <c r="J303" i="7"/>
  <c r="O302" i="7"/>
  <c r="Q302" i="7" s="1"/>
  <c r="O301" i="7"/>
  <c r="Q301" i="7" s="1"/>
  <c r="O300" i="7"/>
  <c r="Q300" i="7" s="1"/>
  <c r="I300" i="7"/>
  <c r="J300" i="7" s="1"/>
  <c r="P299" i="7"/>
  <c r="O299" i="7"/>
  <c r="J299" i="7"/>
  <c r="O298" i="7"/>
  <c r="I298" i="7" s="1"/>
  <c r="N297" i="7"/>
  <c r="M297" i="7"/>
  <c r="L297" i="7"/>
  <c r="H297" i="7"/>
  <c r="O295" i="7"/>
  <c r="Q295" i="7" s="1"/>
  <c r="O294" i="7"/>
  <c r="P294" i="7" s="1"/>
  <c r="K294" i="7"/>
  <c r="J294" i="7"/>
  <c r="Q293" i="7"/>
  <c r="O293" i="7"/>
  <c r="P293" i="7" s="1"/>
  <c r="K293" i="7"/>
  <c r="J293" i="7"/>
  <c r="O292" i="7"/>
  <c r="P292" i="7" s="1"/>
  <c r="K292" i="7"/>
  <c r="J292" i="7"/>
  <c r="O291" i="7"/>
  <c r="K291" i="7"/>
  <c r="J291" i="7"/>
  <c r="Q290" i="7"/>
  <c r="O290" i="7"/>
  <c r="K290" i="7"/>
  <c r="J290" i="7"/>
  <c r="N289" i="7"/>
  <c r="M289" i="7"/>
  <c r="L289" i="7"/>
  <c r="H289" i="7"/>
  <c r="P288" i="7"/>
  <c r="O288" i="7"/>
  <c r="Q288" i="7" s="1"/>
  <c r="K288" i="7"/>
  <c r="J288" i="7"/>
  <c r="P287" i="7"/>
  <c r="O287" i="7"/>
  <c r="I287" i="7"/>
  <c r="P286" i="7"/>
  <c r="O286" i="7"/>
  <c r="J286" i="7"/>
  <c r="P285" i="7"/>
  <c r="O285" i="7"/>
  <c r="J285" i="7"/>
  <c r="O284" i="7"/>
  <c r="P284" i="7" s="1"/>
  <c r="J284" i="7"/>
  <c r="P283" i="7"/>
  <c r="O283" i="7"/>
  <c r="J283" i="7"/>
  <c r="O282" i="7"/>
  <c r="P282" i="7" s="1"/>
  <c r="N282" i="7"/>
  <c r="N264" i="7" s="1"/>
  <c r="M282" i="7"/>
  <c r="L282" i="7"/>
  <c r="H282" i="7"/>
  <c r="O281" i="7"/>
  <c r="Q281" i="7" s="1"/>
  <c r="K281" i="7"/>
  <c r="J281" i="7"/>
  <c r="O280" i="7"/>
  <c r="Q280" i="7" s="1"/>
  <c r="I280" i="7"/>
  <c r="J280" i="7" s="1"/>
  <c r="O279" i="7"/>
  <c r="P279" i="7" s="1"/>
  <c r="J279" i="7"/>
  <c r="P278" i="7"/>
  <c r="O278" i="7"/>
  <c r="J278" i="7"/>
  <c r="P277" i="7"/>
  <c r="O277" i="7"/>
  <c r="Q277" i="7" s="1"/>
  <c r="K277" i="7"/>
  <c r="J277" i="7"/>
  <c r="O276" i="7"/>
  <c r="I276" i="7"/>
  <c r="K276" i="7" s="1"/>
  <c r="P275" i="7"/>
  <c r="O275" i="7"/>
  <c r="J275" i="7"/>
  <c r="P274" i="7"/>
  <c r="O274" i="7"/>
  <c r="J274" i="7"/>
  <c r="P273" i="7"/>
  <c r="O273" i="7"/>
  <c r="J273" i="7"/>
  <c r="O272" i="7"/>
  <c r="P272" i="7" s="1"/>
  <c r="J272" i="7"/>
  <c r="O271" i="7"/>
  <c r="P271" i="7" s="1"/>
  <c r="J271" i="7"/>
  <c r="O270" i="7"/>
  <c r="P270" i="7" s="1"/>
  <c r="J270" i="7"/>
  <c r="O269" i="7"/>
  <c r="P269" i="7" s="1"/>
  <c r="O268" i="7"/>
  <c r="J268" i="7"/>
  <c r="P267" i="7"/>
  <c r="O267" i="7"/>
  <c r="Q267" i="7" s="1"/>
  <c r="K267" i="7"/>
  <c r="J267" i="7"/>
  <c r="O266" i="7"/>
  <c r="Q266" i="7" s="1"/>
  <c r="N265" i="7"/>
  <c r="M265" i="7"/>
  <c r="L265" i="7"/>
  <c r="H265" i="7"/>
  <c r="O260" i="7"/>
  <c r="O259" i="7" s="1"/>
  <c r="P258" i="7"/>
  <c r="J258" i="7"/>
  <c r="P257" i="7"/>
  <c r="O257" i="7"/>
  <c r="J257" i="7"/>
  <c r="O256" i="7"/>
  <c r="P256" i="7" s="1"/>
  <c r="J256" i="7"/>
  <c r="P255" i="7"/>
  <c r="O255" i="7"/>
  <c r="J255" i="7"/>
  <c r="P254" i="7"/>
  <c r="O254" i="7"/>
  <c r="J254" i="7"/>
  <c r="O253" i="7"/>
  <c r="P253" i="7" s="1"/>
  <c r="J253" i="7"/>
  <c r="P252" i="7"/>
  <c r="O252" i="7"/>
  <c r="O251" i="7" s="1"/>
  <c r="J252" i="7"/>
  <c r="N251" i="7"/>
  <c r="M251" i="7"/>
  <c r="L251" i="7"/>
  <c r="I251" i="7"/>
  <c r="H251" i="7"/>
  <c r="J251" i="7" s="1"/>
  <c r="N250" i="7"/>
  <c r="M250" i="7"/>
  <c r="M249" i="7" s="1"/>
  <c r="L250" i="7"/>
  <c r="I250" i="7"/>
  <c r="H250" i="7"/>
  <c r="O248" i="7"/>
  <c r="Q248" i="7" s="1"/>
  <c r="K248" i="7"/>
  <c r="J248" i="7"/>
  <c r="J101" i="7" s="1"/>
  <c r="O247" i="7"/>
  <c r="P247" i="7" s="1"/>
  <c r="J247" i="7"/>
  <c r="Q246" i="7"/>
  <c r="O246" i="7"/>
  <c r="O244" i="7" s="1"/>
  <c r="N246" i="7"/>
  <c r="N244" i="7" s="1"/>
  <c r="M246" i="7"/>
  <c r="L246" i="7"/>
  <c r="I246" i="7"/>
  <c r="K246" i="7" s="1"/>
  <c r="H246" i="7"/>
  <c r="H244" i="7" s="1"/>
  <c r="P245" i="7"/>
  <c r="J245" i="7"/>
  <c r="M244" i="7"/>
  <c r="I244" i="7"/>
  <c r="Q243" i="7"/>
  <c r="O243" i="7"/>
  <c r="P243" i="7" s="1"/>
  <c r="J243" i="7"/>
  <c r="O242" i="7"/>
  <c r="P242" i="7" s="1"/>
  <c r="J242" i="7"/>
  <c r="N241" i="7"/>
  <c r="M241" i="7"/>
  <c r="O241" i="7" s="1"/>
  <c r="Q241" i="7" s="1"/>
  <c r="L241" i="7"/>
  <c r="I241" i="7"/>
  <c r="H241" i="7"/>
  <c r="N240" i="7"/>
  <c r="M240" i="7"/>
  <c r="L240" i="7"/>
  <c r="I240" i="7"/>
  <c r="P239" i="7"/>
  <c r="O239" i="7"/>
  <c r="J239" i="7"/>
  <c r="O238" i="7"/>
  <c r="N238" i="7"/>
  <c r="N237" i="7" s="1"/>
  <c r="N260" i="7" s="1"/>
  <c r="N259" i="7" s="1"/>
  <c r="M238" i="7"/>
  <c r="L238" i="7"/>
  <c r="P238" i="7" s="1"/>
  <c r="J238" i="7"/>
  <c r="I238" i="7"/>
  <c r="H238" i="7"/>
  <c r="H237" i="7" s="1"/>
  <c r="J237" i="7" s="1"/>
  <c r="O237" i="7"/>
  <c r="M237" i="7"/>
  <c r="M88" i="7" s="1"/>
  <c r="M73" i="7" s="1"/>
  <c r="L237" i="7"/>
  <c r="I237" i="7"/>
  <c r="P236" i="7"/>
  <c r="O236" i="7"/>
  <c r="Q236" i="7" s="1"/>
  <c r="K236" i="7"/>
  <c r="J236" i="7"/>
  <c r="O235" i="7"/>
  <c r="Q235" i="7" s="1"/>
  <c r="N235" i="7"/>
  <c r="M235" i="7"/>
  <c r="M169" i="7" s="1"/>
  <c r="L235" i="7"/>
  <c r="K235" i="7"/>
  <c r="I235" i="7"/>
  <c r="J235" i="7" s="1"/>
  <c r="J87" i="7" s="1"/>
  <c r="H235" i="7"/>
  <c r="O234" i="7"/>
  <c r="P234" i="7" s="1"/>
  <c r="J234" i="7"/>
  <c r="O233" i="7"/>
  <c r="O229" i="7" s="1"/>
  <c r="J233" i="7"/>
  <c r="P232" i="7"/>
  <c r="O232" i="7"/>
  <c r="J232" i="7"/>
  <c r="P230" i="7"/>
  <c r="O230" i="7"/>
  <c r="J230" i="7"/>
  <c r="N229" i="7"/>
  <c r="M229" i="7"/>
  <c r="L229" i="7"/>
  <c r="I229" i="7"/>
  <c r="J229" i="7" s="1"/>
  <c r="H229" i="7"/>
  <c r="P228" i="7"/>
  <c r="O228" i="7"/>
  <c r="J228" i="7"/>
  <c r="O227" i="7"/>
  <c r="P227" i="7" s="1"/>
  <c r="J227" i="7"/>
  <c r="P226" i="7"/>
  <c r="O226" i="7"/>
  <c r="J226" i="7"/>
  <c r="O225" i="7"/>
  <c r="P225" i="7" s="1"/>
  <c r="J225" i="7"/>
  <c r="O224" i="7"/>
  <c r="P224" i="7" s="1"/>
  <c r="J224" i="7"/>
  <c r="O223" i="7"/>
  <c r="P223" i="7" s="1"/>
  <c r="N223" i="7"/>
  <c r="M223" i="7"/>
  <c r="L223" i="7"/>
  <c r="I223" i="7"/>
  <c r="J223" i="7" s="1"/>
  <c r="H223" i="7"/>
  <c r="P222" i="7"/>
  <c r="O222" i="7"/>
  <c r="O219" i="7" s="1"/>
  <c r="J222" i="7"/>
  <c r="P221" i="7"/>
  <c r="O221" i="7"/>
  <c r="J221" i="7"/>
  <c r="O220" i="7"/>
  <c r="P220" i="7" s="1"/>
  <c r="J220" i="7"/>
  <c r="N219" i="7"/>
  <c r="M219" i="7"/>
  <c r="L219" i="7"/>
  <c r="I219" i="7"/>
  <c r="J219" i="7" s="1"/>
  <c r="H219" i="7"/>
  <c r="O218" i="7"/>
  <c r="P218" i="7" s="1"/>
  <c r="J218" i="7"/>
  <c r="Q217" i="7"/>
  <c r="P217" i="7"/>
  <c r="O217" i="7"/>
  <c r="K217" i="7"/>
  <c r="I217" i="7"/>
  <c r="J217" i="7" s="1"/>
  <c r="P216" i="7"/>
  <c r="O216" i="7"/>
  <c r="Q216" i="7" s="1"/>
  <c r="K216" i="7"/>
  <c r="J216" i="7"/>
  <c r="O215" i="7"/>
  <c r="Q215" i="7" s="1"/>
  <c r="O214" i="7"/>
  <c r="P214" i="7" s="1"/>
  <c r="J214" i="7"/>
  <c r="O213" i="7"/>
  <c r="P213" i="7" s="1"/>
  <c r="J213" i="7"/>
  <c r="P212" i="7"/>
  <c r="O212" i="7"/>
  <c r="J212" i="7"/>
  <c r="O211" i="7"/>
  <c r="P211" i="7" s="1"/>
  <c r="O210" i="7"/>
  <c r="Q210" i="7" s="1"/>
  <c r="I210" i="7"/>
  <c r="J210" i="7" s="1"/>
  <c r="O209" i="7"/>
  <c r="P209" i="7" s="1"/>
  <c r="J209" i="7"/>
  <c r="O208" i="7"/>
  <c r="J208" i="7"/>
  <c r="N207" i="7"/>
  <c r="M207" i="7"/>
  <c r="L207" i="7"/>
  <c r="H207" i="7"/>
  <c r="L206" i="7"/>
  <c r="H206" i="7"/>
  <c r="O205" i="7"/>
  <c r="J205" i="7"/>
  <c r="P204" i="7"/>
  <c r="O204" i="7"/>
  <c r="J204" i="7"/>
  <c r="O203" i="7"/>
  <c r="P203" i="7" s="1"/>
  <c r="J203" i="7"/>
  <c r="P202" i="7"/>
  <c r="O202" i="7"/>
  <c r="J202" i="7"/>
  <c r="P201" i="7"/>
  <c r="O201" i="7"/>
  <c r="J201" i="7"/>
  <c r="P200" i="7"/>
  <c r="O200" i="7"/>
  <c r="J200" i="7"/>
  <c r="N199" i="7"/>
  <c r="M199" i="7"/>
  <c r="L199" i="7"/>
  <c r="J199" i="7"/>
  <c r="I199" i="7"/>
  <c r="H199" i="7"/>
  <c r="O198" i="7"/>
  <c r="P198" i="7" s="1"/>
  <c r="J198" i="7"/>
  <c r="N197" i="7"/>
  <c r="M197" i="7"/>
  <c r="L197" i="7"/>
  <c r="I197" i="7"/>
  <c r="H197" i="7"/>
  <c r="O196" i="7"/>
  <c r="P196" i="7" s="1"/>
  <c r="J196" i="7"/>
  <c r="O195" i="7"/>
  <c r="P195" i="7" s="1"/>
  <c r="J195" i="7"/>
  <c r="P194" i="7"/>
  <c r="O194" i="7"/>
  <c r="J194" i="7"/>
  <c r="O193" i="7"/>
  <c r="P193" i="7" s="1"/>
  <c r="J193" i="7"/>
  <c r="P192" i="7"/>
  <c r="O192" i="7"/>
  <c r="J192" i="7"/>
  <c r="O191" i="7"/>
  <c r="P191" i="7" s="1"/>
  <c r="J191" i="7"/>
  <c r="O190" i="7"/>
  <c r="P190" i="7" s="1"/>
  <c r="J190" i="7"/>
  <c r="O189" i="7"/>
  <c r="P189" i="7" s="1"/>
  <c r="J189" i="7"/>
  <c r="P188" i="7"/>
  <c r="O188" i="7"/>
  <c r="J188" i="7"/>
  <c r="O187" i="7"/>
  <c r="P187" i="7" s="1"/>
  <c r="J187" i="7"/>
  <c r="O186" i="7"/>
  <c r="P186" i="7" s="1"/>
  <c r="J186" i="7"/>
  <c r="O185" i="7"/>
  <c r="P185" i="7" s="1"/>
  <c r="J185" i="7"/>
  <c r="P184" i="7"/>
  <c r="O184" i="7"/>
  <c r="J184" i="7"/>
  <c r="O183" i="7"/>
  <c r="P183" i="7" s="1"/>
  <c r="J183" i="7"/>
  <c r="P182" i="7"/>
  <c r="O182" i="7"/>
  <c r="J182" i="7"/>
  <c r="O181" i="7"/>
  <c r="J181" i="7"/>
  <c r="N180" i="7"/>
  <c r="M180" i="7"/>
  <c r="L180" i="7"/>
  <c r="I180" i="7"/>
  <c r="H180" i="7"/>
  <c r="H179" i="7" s="1"/>
  <c r="N179" i="7"/>
  <c r="M179" i="7"/>
  <c r="L179" i="7"/>
  <c r="P176" i="7"/>
  <c r="J176" i="7"/>
  <c r="O169" i="7"/>
  <c r="Q169" i="7" s="1"/>
  <c r="N169" i="7"/>
  <c r="L169" i="7"/>
  <c r="P169" i="7" s="1"/>
  <c r="I169" i="7"/>
  <c r="K169" i="7" s="1"/>
  <c r="H169" i="7"/>
  <c r="N168" i="7"/>
  <c r="M168" i="7"/>
  <c r="O162" i="7"/>
  <c r="Q162" i="7" s="1"/>
  <c r="N162" i="7"/>
  <c r="M162" i="7"/>
  <c r="L162" i="7"/>
  <c r="K162" i="7"/>
  <c r="I162" i="7"/>
  <c r="H162" i="7"/>
  <c r="J162" i="7" s="1"/>
  <c r="L160" i="7"/>
  <c r="P160" i="7" s="1"/>
  <c r="O159" i="7"/>
  <c r="P159" i="7" s="1"/>
  <c r="J159" i="7"/>
  <c r="O158" i="7"/>
  <c r="O157" i="7" s="1"/>
  <c r="O160" i="7" s="1"/>
  <c r="Q157" i="7"/>
  <c r="P157" i="7"/>
  <c r="N157" i="7"/>
  <c r="M157" i="7"/>
  <c r="M102" i="7" s="1"/>
  <c r="L157" i="7"/>
  <c r="H157" i="7"/>
  <c r="O156" i="7"/>
  <c r="P156" i="7" s="1"/>
  <c r="J156" i="7"/>
  <c r="O155" i="7"/>
  <c r="P155" i="7" s="1"/>
  <c r="J155" i="7"/>
  <c r="O154" i="7"/>
  <c r="P154" i="7" s="1"/>
  <c r="J154" i="7"/>
  <c r="P153" i="7"/>
  <c r="O153" i="7"/>
  <c r="J153" i="7"/>
  <c r="O152" i="7"/>
  <c r="N152" i="7"/>
  <c r="M152" i="7"/>
  <c r="L152" i="7"/>
  <c r="I152" i="7"/>
  <c r="H152" i="7"/>
  <c r="J152" i="7" s="1"/>
  <c r="O151" i="7"/>
  <c r="P151" i="7" s="1"/>
  <c r="J151" i="7"/>
  <c r="P150" i="7"/>
  <c r="O150" i="7"/>
  <c r="J150" i="7"/>
  <c r="P149" i="7"/>
  <c r="O149" i="7"/>
  <c r="J149" i="7"/>
  <c r="P148" i="7"/>
  <c r="O148" i="7"/>
  <c r="J148" i="7"/>
  <c r="O147" i="7"/>
  <c r="N147" i="7"/>
  <c r="M147" i="7"/>
  <c r="M139" i="7" s="1"/>
  <c r="L147" i="7"/>
  <c r="P147" i="7" s="1"/>
  <c r="J147" i="7"/>
  <c r="I147" i="7"/>
  <c r="H147" i="7"/>
  <c r="O146" i="7"/>
  <c r="P146" i="7" s="1"/>
  <c r="J146" i="7"/>
  <c r="P145" i="7"/>
  <c r="O145" i="7"/>
  <c r="J145" i="7"/>
  <c r="O144" i="7"/>
  <c r="P144" i="7" s="1"/>
  <c r="J144" i="7"/>
  <c r="O143" i="7"/>
  <c r="P143" i="7" s="1"/>
  <c r="J143" i="7"/>
  <c r="O142" i="7"/>
  <c r="P142" i="7" s="1"/>
  <c r="J142" i="7"/>
  <c r="P141" i="7"/>
  <c r="O141" i="7"/>
  <c r="J141" i="7"/>
  <c r="O140" i="7"/>
  <c r="N140" i="7"/>
  <c r="M140" i="7"/>
  <c r="L140" i="7"/>
  <c r="I140" i="7"/>
  <c r="I139" i="7" s="1"/>
  <c r="H140" i="7"/>
  <c r="H139" i="7" s="1"/>
  <c r="P138" i="7"/>
  <c r="O138" i="7"/>
  <c r="J138" i="7"/>
  <c r="P137" i="7"/>
  <c r="O137" i="7"/>
  <c r="J137" i="7"/>
  <c r="P136" i="7"/>
  <c r="O136" i="7"/>
  <c r="J136" i="7"/>
  <c r="O135" i="7"/>
  <c r="P135" i="7" s="1"/>
  <c r="J135" i="7"/>
  <c r="O134" i="7"/>
  <c r="P134" i="7" s="1"/>
  <c r="J134" i="7"/>
  <c r="O133" i="7"/>
  <c r="J133" i="7"/>
  <c r="N132" i="7"/>
  <c r="M132" i="7"/>
  <c r="L132" i="7"/>
  <c r="I132" i="7"/>
  <c r="H132" i="7"/>
  <c r="J132" i="7" s="1"/>
  <c r="O131" i="7"/>
  <c r="O130" i="7" s="1"/>
  <c r="J131" i="7"/>
  <c r="N130" i="7"/>
  <c r="M130" i="7"/>
  <c r="L130" i="7"/>
  <c r="P130" i="7" s="1"/>
  <c r="J130" i="7"/>
  <c r="I130" i="7"/>
  <c r="H130" i="7"/>
  <c r="P129" i="7"/>
  <c r="O129" i="7"/>
  <c r="J129" i="7"/>
  <c r="P128" i="7"/>
  <c r="O128" i="7"/>
  <c r="J128" i="7"/>
  <c r="P127" i="7"/>
  <c r="O127" i="7"/>
  <c r="J127" i="7"/>
  <c r="P126" i="7"/>
  <c r="O126" i="7"/>
  <c r="J126" i="7"/>
  <c r="O125" i="7"/>
  <c r="P125" i="7" s="1"/>
  <c r="J125" i="7"/>
  <c r="O124" i="7"/>
  <c r="P124" i="7" s="1"/>
  <c r="J124" i="7"/>
  <c r="O123" i="7"/>
  <c r="P123" i="7" s="1"/>
  <c r="J123" i="7"/>
  <c r="O122" i="7"/>
  <c r="P122" i="7" s="1"/>
  <c r="J122" i="7"/>
  <c r="P121" i="7"/>
  <c r="O121" i="7"/>
  <c r="J121" i="7"/>
  <c r="O120" i="7"/>
  <c r="P120" i="7" s="1"/>
  <c r="J120" i="7"/>
  <c r="O119" i="7"/>
  <c r="P119" i="7" s="1"/>
  <c r="J119" i="7"/>
  <c r="O118" i="7"/>
  <c r="P118" i="7" s="1"/>
  <c r="J118" i="7"/>
  <c r="O117" i="7"/>
  <c r="P117" i="7" s="1"/>
  <c r="J117" i="7"/>
  <c r="P116" i="7"/>
  <c r="O116" i="7"/>
  <c r="J116" i="7"/>
  <c r="P115" i="7"/>
  <c r="O115" i="7"/>
  <c r="J115" i="7"/>
  <c r="P114" i="7"/>
  <c r="O114" i="7"/>
  <c r="J114" i="7"/>
  <c r="O113" i="7"/>
  <c r="N113" i="7"/>
  <c r="M113" i="7"/>
  <c r="L113" i="7"/>
  <c r="I113" i="7"/>
  <c r="H113" i="7"/>
  <c r="H112" i="7" s="1"/>
  <c r="N112" i="7"/>
  <c r="I112" i="7"/>
  <c r="H111" i="7"/>
  <c r="H110" i="7" s="1"/>
  <c r="H458" i="7" s="1"/>
  <c r="N109" i="7"/>
  <c r="N81" i="7" s="1"/>
  <c r="M109" i="7"/>
  <c r="M81" i="7" s="1"/>
  <c r="L109" i="7"/>
  <c r="H109" i="7"/>
  <c r="H81" i="7" s="1"/>
  <c r="O108" i="7"/>
  <c r="P108" i="7" s="1"/>
  <c r="N108" i="7"/>
  <c r="N106" i="7" s="1"/>
  <c r="M108" i="7"/>
  <c r="L108" i="7"/>
  <c r="J108" i="7"/>
  <c r="J106" i="7" s="1"/>
  <c r="I108" i="7"/>
  <c r="H108" i="7"/>
  <c r="P107" i="7"/>
  <c r="K107" i="7"/>
  <c r="M106" i="7"/>
  <c r="L106" i="7"/>
  <c r="H106" i="7"/>
  <c r="H105" i="7"/>
  <c r="H80" i="7" s="1"/>
  <c r="H79" i="7" s="1"/>
  <c r="N103" i="7"/>
  <c r="N78" i="7" s="1"/>
  <c r="M103" i="7"/>
  <c r="M78" i="7" s="1"/>
  <c r="L103" i="7"/>
  <c r="L78" i="7" s="1"/>
  <c r="I103" i="7"/>
  <c r="H103" i="7"/>
  <c r="O101" i="7"/>
  <c r="N101" i="7"/>
  <c r="M101" i="7"/>
  <c r="L101" i="7"/>
  <c r="P101" i="7" s="1"/>
  <c r="K101" i="7"/>
  <c r="I101" i="7"/>
  <c r="H101" i="7"/>
  <c r="N95" i="7"/>
  <c r="M95" i="7"/>
  <c r="L95" i="7"/>
  <c r="Q94" i="7"/>
  <c r="O94" i="7"/>
  <c r="P94" i="7" s="1"/>
  <c r="N94" i="7"/>
  <c r="M94" i="7"/>
  <c r="L94" i="7"/>
  <c r="J94" i="7"/>
  <c r="I94" i="7"/>
  <c r="H94" i="7"/>
  <c r="N93" i="7"/>
  <c r="M93" i="7"/>
  <c r="L93" i="7"/>
  <c r="K93" i="7"/>
  <c r="I93" i="7"/>
  <c r="H93" i="7"/>
  <c r="Q92" i="7"/>
  <c r="O92" i="7"/>
  <c r="P92" i="7" s="1"/>
  <c r="N92" i="7"/>
  <c r="M92" i="7"/>
  <c r="L92" i="7"/>
  <c r="J92" i="7"/>
  <c r="I92" i="7"/>
  <c r="H92" i="7"/>
  <c r="N91" i="7"/>
  <c r="M91" i="7"/>
  <c r="L91" i="7"/>
  <c r="H91" i="7"/>
  <c r="O90" i="7"/>
  <c r="N90" i="7"/>
  <c r="I90" i="7"/>
  <c r="H90" i="7"/>
  <c r="N87" i="7"/>
  <c r="N72" i="7" s="1"/>
  <c r="M87" i="7"/>
  <c r="L87" i="7"/>
  <c r="I87" i="7"/>
  <c r="J86" i="7"/>
  <c r="J71" i="7" s="1"/>
  <c r="H86" i="7"/>
  <c r="L81" i="7"/>
  <c r="I78" i="7"/>
  <c r="M77" i="7"/>
  <c r="N74" i="7"/>
  <c r="M74" i="7"/>
  <c r="L74" i="7"/>
  <c r="J74" i="7"/>
  <c r="M72" i="7"/>
  <c r="L72" i="7"/>
  <c r="J72" i="7"/>
  <c r="I72" i="7"/>
  <c r="H71" i="7"/>
  <c r="Q65" i="7"/>
  <c r="P65" i="7"/>
  <c r="O65" i="7"/>
  <c r="K65" i="7"/>
  <c r="J65" i="7"/>
  <c r="O64" i="7"/>
  <c r="O63" i="7" s="1"/>
  <c r="J64" i="7"/>
  <c r="Q63" i="7"/>
  <c r="P63" i="7"/>
  <c r="N63" i="7"/>
  <c r="M63" i="7"/>
  <c r="L63" i="7"/>
  <c r="L62" i="7" s="1"/>
  <c r="K63" i="7"/>
  <c r="J63" i="7"/>
  <c r="I63" i="7"/>
  <c r="H63" i="7"/>
  <c r="P62" i="7"/>
  <c r="O62" i="7"/>
  <c r="N62" i="7"/>
  <c r="M62" i="7"/>
  <c r="I62" i="7"/>
  <c r="H62" i="7"/>
  <c r="J62" i="7" s="1"/>
  <c r="N61" i="7"/>
  <c r="M61" i="7"/>
  <c r="L61" i="7"/>
  <c r="H61" i="7"/>
  <c r="Q59" i="7"/>
  <c r="P59" i="7"/>
  <c r="O59" i="7"/>
  <c r="K59" i="7"/>
  <c r="J59" i="7"/>
  <c r="O58" i="7"/>
  <c r="N58" i="7"/>
  <c r="M58" i="7"/>
  <c r="L58" i="7"/>
  <c r="I58" i="7"/>
  <c r="K58" i="7" s="1"/>
  <c r="H58" i="7"/>
  <c r="O57" i="7"/>
  <c r="K57" i="7"/>
  <c r="J57" i="7"/>
  <c r="Q56" i="7"/>
  <c r="P56" i="7"/>
  <c r="O56" i="7"/>
  <c r="K56" i="7"/>
  <c r="J56" i="7"/>
  <c r="O55" i="7"/>
  <c r="K55" i="7"/>
  <c r="J55" i="7"/>
  <c r="O54" i="7"/>
  <c r="Q54" i="7" s="1"/>
  <c r="N54" i="7"/>
  <c r="M54" i="7"/>
  <c r="L54" i="7"/>
  <c r="I54" i="7"/>
  <c r="H54" i="7"/>
  <c r="J54" i="7" s="1"/>
  <c r="Q53" i="7"/>
  <c r="P53" i="7"/>
  <c r="O53" i="7"/>
  <c r="K53" i="7"/>
  <c r="J53" i="7"/>
  <c r="O52" i="7"/>
  <c r="N52" i="7"/>
  <c r="M52" i="7"/>
  <c r="L52" i="7"/>
  <c r="I52" i="7"/>
  <c r="K52" i="7" s="1"/>
  <c r="H52" i="7"/>
  <c r="J52" i="7" s="1"/>
  <c r="O51" i="7"/>
  <c r="O48" i="7" s="1"/>
  <c r="K51" i="7"/>
  <c r="J51" i="7"/>
  <c r="Q50" i="7"/>
  <c r="P50" i="7"/>
  <c r="O50" i="7"/>
  <c r="K50" i="7"/>
  <c r="J50" i="7"/>
  <c r="O49" i="7"/>
  <c r="K49" i="7"/>
  <c r="J49" i="7"/>
  <c r="N48" i="7"/>
  <c r="M48" i="7"/>
  <c r="L48" i="7"/>
  <c r="I48" i="7"/>
  <c r="H48" i="7"/>
  <c r="J48" i="7" s="1"/>
  <c r="Q47" i="7"/>
  <c r="P47" i="7"/>
  <c r="O47" i="7"/>
  <c r="K47" i="7"/>
  <c r="J47" i="7"/>
  <c r="O46" i="7"/>
  <c r="K46" i="7"/>
  <c r="J46" i="7"/>
  <c r="O45" i="7"/>
  <c r="Q45" i="7" s="1"/>
  <c r="K45" i="7"/>
  <c r="J45" i="7"/>
  <c r="N44" i="7"/>
  <c r="M44" i="7"/>
  <c r="L44" i="7"/>
  <c r="I44" i="7"/>
  <c r="H44" i="7"/>
  <c r="J44" i="7" s="1"/>
  <c r="O43" i="7"/>
  <c r="K43" i="7"/>
  <c r="J43" i="7"/>
  <c r="N42" i="7"/>
  <c r="M42" i="7"/>
  <c r="M41" i="7" s="1"/>
  <c r="L42" i="7"/>
  <c r="J42" i="7"/>
  <c r="I42" i="7"/>
  <c r="H42" i="7"/>
  <c r="O40" i="7"/>
  <c r="J40" i="7"/>
  <c r="O39" i="7"/>
  <c r="O38" i="7" s="1"/>
  <c r="K39" i="7"/>
  <c r="J39" i="7"/>
  <c r="N38" i="7"/>
  <c r="N37" i="7" s="1"/>
  <c r="M38" i="7"/>
  <c r="L38" i="7"/>
  <c r="J38" i="7"/>
  <c r="I38" i="7"/>
  <c r="I37" i="7" s="1"/>
  <c r="I36" i="7" s="1"/>
  <c r="H38" i="7"/>
  <c r="H37" i="7" s="1"/>
  <c r="H36" i="7" s="1"/>
  <c r="M37" i="7"/>
  <c r="M36" i="7" s="1"/>
  <c r="L37" i="7"/>
  <c r="K37" i="7"/>
  <c r="J37" i="7"/>
  <c r="N36" i="7"/>
  <c r="J36" i="7"/>
  <c r="Q35" i="7"/>
  <c r="P35" i="7"/>
  <c r="O35" i="7"/>
  <c r="K35" i="7"/>
  <c r="J35" i="7"/>
  <c r="P34" i="7"/>
  <c r="O34" i="7"/>
  <c r="N34" i="7"/>
  <c r="M34" i="7"/>
  <c r="L34" i="7"/>
  <c r="Q34" i="7" s="1"/>
  <c r="I34" i="7"/>
  <c r="K34" i="7" s="1"/>
  <c r="H34" i="7"/>
  <c r="J34" i="7" s="1"/>
  <c r="O33" i="7"/>
  <c r="I33" i="7" s="1"/>
  <c r="O32" i="7"/>
  <c r="Q32" i="7" s="1"/>
  <c r="K32" i="7"/>
  <c r="J32" i="7"/>
  <c r="N31" i="7"/>
  <c r="N30" i="7" s="1"/>
  <c r="M31" i="7"/>
  <c r="L31" i="7"/>
  <c r="L30" i="7" s="1"/>
  <c r="H31" i="7"/>
  <c r="M30" i="7"/>
  <c r="H30" i="7"/>
  <c r="Q29" i="7"/>
  <c r="P29" i="7"/>
  <c r="O29" i="7"/>
  <c r="K29" i="7"/>
  <c r="J29" i="7"/>
  <c r="Q28" i="7"/>
  <c r="P28" i="7"/>
  <c r="O28" i="7"/>
  <c r="O27" i="7" s="1"/>
  <c r="K28" i="7"/>
  <c r="J28" i="7"/>
  <c r="P27" i="7"/>
  <c r="N27" i="7"/>
  <c r="N26" i="7" s="1"/>
  <c r="M27" i="7"/>
  <c r="M26" i="7" s="1"/>
  <c r="L27" i="7"/>
  <c r="I27" i="7"/>
  <c r="I26" i="7" s="1"/>
  <c r="H27" i="7"/>
  <c r="L26" i="7"/>
  <c r="L25" i="7" s="1"/>
  <c r="Q24" i="7"/>
  <c r="P24" i="7"/>
  <c r="O24" i="7"/>
  <c r="K24" i="7"/>
  <c r="J24" i="7"/>
  <c r="Q23" i="7"/>
  <c r="O23" i="7"/>
  <c r="P23" i="7" s="1"/>
  <c r="K23" i="7"/>
  <c r="J23" i="7"/>
  <c r="Q22" i="7"/>
  <c r="P22" i="7"/>
  <c r="I22" i="7"/>
  <c r="O21" i="7"/>
  <c r="O20" i="7" s="1"/>
  <c r="O19" i="7" s="1"/>
  <c r="I21" i="7"/>
  <c r="N20" i="7"/>
  <c r="N19" i="7" s="1"/>
  <c r="M20" i="7"/>
  <c r="M19" i="7" s="1"/>
  <c r="L20" i="7"/>
  <c r="H20" i="7"/>
  <c r="H19" i="7"/>
  <c r="O18" i="7"/>
  <c r="P18" i="7" s="1"/>
  <c r="O17" i="7"/>
  <c r="Q17" i="7" s="1"/>
  <c r="O16" i="7"/>
  <c r="O15" i="7"/>
  <c r="Q15" i="7" s="1"/>
  <c r="I15" i="7"/>
  <c r="N14" i="7"/>
  <c r="N13" i="7" s="1"/>
  <c r="M14" i="7"/>
  <c r="L14" i="7"/>
  <c r="H14" i="7"/>
  <c r="O12" i="7"/>
  <c r="K12" i="7"/>
  <c r="J12" i="7"/>
  <c r="N11" i="7"/>
  <c r="M11" i="7"/>
  <c r="O11" i="7" s="1"/>
  <c r="Q11" i="7" s="1"/>
  <c r="L11" i="7"/>
  <c r="I11" i="7"/>
  <c r="H11" i="7"/>
  <c r="J11" i="7" s="1"/>
  <c r="I443" i="6"/>
  <c r="I442" i="6"/>
  <c r="I441" i="6"/>
  <c r="I351" i="6"/>
  <c r="I350" i="6"/>
  <c r="I341" i="6"/>
  <c r="I349" i="6"/>
  <c r="O349" i="6"/>
  <c r="O340" i="6"/>
  <c r="I33" i="6"/>
  <c r="I21" i="6"/>
  <c r="I15" i="6"/>
  <c r="I16" i="6"/>
  <c r="I17" i="6"/>
  <c r="I18" i="6"/>
  <c r="O415" i="12" l="1"/>
  <c r="P416" i="12"/>
  <c r="I452" i="12"/>
  <c r="I449" i="12"/>
  <c r="J451" i="12"/>
  <c r="P399" i="12"/>
  <c r="Q399" i="12"/>
  <c r="M80" i="12"/>
  <c r="M383" i="12"/>
  <c r="M382" i="12" s="1"/>
  <c r="P384" i="12"/>
  <c r="L383" i="12"/>
  <c r="K384" i="12"/>
  <c r="H383" i="12"/>
  <c r="P450" i="12"/>
  <c r="J450" i="12"/>
  <c r="P376" i="12"/>
  <c r="Q376" i="12"/>
  <c r="O375" i="12"/>
  <c r="J332" i="12"/>
  <c r="J92" i="12" s="1"/>
  <c r="J71" i="12" s="1"/>
  <c r="J93" i="12"/>
  <c r="L71" i="12"/>
  <c r="K92" i="12"/>
  <c r="I71" i="12"/>
  <c r="K71" i="12" s="1"/>
  <c r="P89" i="12"/>
  <c r="O84" i="12"/>
  <c r="J86" i="12"/>
  <c r="J84" i="12" s="1"/>
  <c r="J328" i="12"/>
  <c r="P163" i="12"/>
  <c r="Q163" i="12"/>
  <c r="P378" i="12"/>
  <c r="Q378" i="12"/>
  <c r="O258" i="12"/>
  <c r="Q291" i="12"/>
  <c r="P291" i="12"/>
  <c r="L258" i="12"/>
  <c r="K264" i="12"/>
  <c r="I260" i="12"/>
  <c r="J264" i="12"/>
  <c r="J260" i="12" s="1"/>
  <c r="J259" i="12" s="1"/>
  <c r="P161" i="12"/>
  <c r="L160" i="12"/>
  <c r="K160" i="12"/>
  <c r="H159" i="12"/>
  <c r="J379" i="12"/>
  <c r="K379" i="12"/>
  <c r="H377" i="12"/>
  <c r="P246" i="12"/>
  <c r="O245" i="12"/>
  <c r="N99" i="12"/>
  <c r="N77" i="12" s="1"/>
  <c r="N172" i="12"/>
  <c r="N256" i="12" s="1"/>
  <c r="N170" i="12"/>
  <c r="N169" i="12" s="1"/>
  <c r="N159" i="12" s="1"/>
  <c r="P166" i="12"/>
  <c r="Q166" i="12"/>
  <c r="P91" i="12"/>
  <c r="Q91" i="12"/>
  <c r="O70" i="12"/>
  <c r="Q164" i="12"/>
  <c r="P164" i="12"/>
  <c r="J164" i="12"/>
  <c r="K164" i="12"/>
  <c r="O173" i="12"/>
  <c r="O162" i="12"/>
  <c r="Q201" i="12"/>
  <c r="K212" i="12"/>
  <c r="J212" i="12"/>
  <c r="I202" i="12"/>
  <c r="J206" i="12"/>
  <c r="J202" i="12" s="1"/>
  <c r="J201" i="12" s="1"/>
  <c r="Q161" i="12"/>
  <c r="O160" i="12"/>
  <c r="J256" i="12"/>
  <c r="K256" i="12"/>
  <c r="P157" i="12"/>
  <c r="Q157" i="12"/>
  <c r="P106" i="12"/>
  <c r="Q106" i="12"/>
  <c r="O105" i="12"/>
  <c r="Q80" i="12"/>
  <c r="O65" i="12"/>
  <c r="P80" i="12"/>
  <c r="L65" i="12"/>
  <c r="P65" i="12" s="1"/>
  <c r="Q79" i="12"/>
  <c r="O64" i="12"/>
  <c r="P79" i="12"/>
  <c r="L64" i="12"/>
  <c r="L78" i="12"/>
  <c r="L156" i="12"/>
  <c r="J454" i="12"/>
  <c r="J457" i="12"/>
  <c r="J158" i="12"/>
  <c r="K158" i="12"/>
  <c r="H156" i="12"/>
  <c r="Q76" i="12"/>
  <c r="P76" i="12"/>
  <c r="L74" i="12"/>
  <c r="P40" i="12"/>
  <c r="Q40" i="12"/>
  <c r="P19" i="12"/>
  <c r="Q19" i="12"/>
  <c r="O13" i="12"/>
  <c r="J59" i="12"/>
  <c r="J14" i="12"/>
  <c r="J13" i="12" s="1"/>
  <c r="J10" i="12" s="1"/>
  <c r="J9" i="12" s="1"/>
  <c r="J106" i="12"/>
  <c r="J105" i="12" s="1"/>
  <c r="J79" i="12"/>
  <c r="J94" i="12"/>
  <c r="Q93" i="12"/>
  <c r="H453" i="12"/>
  <c r="P59" i="12"/>
  <c r="J160" i="12"/>
  <c r="K59" i="12"/>
  <c r="J319" i="12"/>
  <c r="J317" i="12" s="1"/>
  <c r="I317" i="12"/>
  <c r="J447" i="11"/>
  <c r="J104" i="11" s="1"/>
  <c r="J76" i="11" s="1"/>
  <c r="I104" i="11"/>
  <c r="I76" i="11" s="1"/>
  <c r="P98" i="11"/>
  <c r="O73" i="11"/>
  <c r="P73" i="11" s="1"/>
  <c r="J437" i="11"/>
  <c r="I415" i="11"/>
  <c r="P416" i="11"/>
  <c r="O415" i="11"/>
  <c r="L382" i="11"/>
  <c r="L70" i="11"/>
  <c r="K91" i="11"/>
  <c r="I70" i="11"/>
  <c r="K70" i="11" s="1"/>
  <c r="J166" i="11"/>
  <c r="K166" i="11"/>
  <c r="K383" i="11"/>
  <c r="H382" i="11"/>
  <c r="J91" i="11"/>
  <c r="J70" i="11" s="1"/>
  <c r="P90" i="11"/>
  <c r="O69" i="11"/>
  <c r="P69" i="11" s="1"/>
  <c r="M452" i="11"/>
  <c r="M449" i="11" s="1"/>
  <c r="M380" i="11"/>
  <c r="P384" i="11"/>
  <c r="Q384" i="11"/>
  <c r="N80" i="11"/>
  <c r="N383" i="11"/>
  <c r="N382" i="11" s="1"/>
  <c r="P450" i="11"/>
  <c r="J450" i="11"/>
  <c r="Q97" i="11"/>
  <c r="O72" i="11"/>
  <c r="P97" i="11"/>
  <c r="L72" i="11"/>
  <c r="P72" i="11" s="1"/>
  <c r="Q168" i="11"/>
  <c r="P168" i="11"/>
  <c r="K97" i="11"/>
  <c r="H72" i="11"/>
  <c r="J168" i="11"/>
  <c r="K168" i="11"/>
  <c r="P376" i="11"/>
  <c r="Q376" i="11"/>
  <c r="O375" i="11"/>
  <c r="P347" i="11"/>
  <c r="O333" i="11"/>
  <c r="J346" i="11"/>
  <c r="I333" i="11"/>
  <c r="N167" i="11"/>
  <c r="N160" i="11" s="1"/>
  <c r="N159" i="11" s="1"/>
  <c r="N92" i="11"/>
  <c r="N71" i="11" s="1"/>
  <c r="P333" i="11"/>
  <c r="L93" i="11"/>
  <c r="L332" i="11"/>
  <c r="P86" i="11"/>
  <c r="Q86" i="11"/>
  <c r="O84" i="11"/>
  <c r="K86" i="11"/>
  <c r="I84" i="11"/>
  <c r="K84" i="11" s="1"/>
  <c r="Q83" i="11"/>
  <c r="O68" i="11"/>
  <c r="P83" i="11"/>
  <c r="L68" i="11"/>
  <c r="P68" i="11" s="1"/>
  <c r="K83" i="11"/>
  <c r="I68" i="11"/>
  <c r="K68" i="11" s="1"/>
  <c r="J165" i="11"/>
  <c r="K165" i="11"/>
  <c r="K258" i="11"/>
  <c r="H257" i="11"/>
  <c r="P163" i="11"/>
  <c r="Q163" i="11"/>
  <c r="P81" i="11"/>
  <c r="O66" i="11"/>
  <c r="P66" i="11" s="1"/>
  <c r="J323" i="11"/>
  <c r="K323" i="11"/>
  <c r="P317" i="11"/>
  <c r="Q317" i="11"/>
  <c r="O291" i="11"/>
  <c r="P378" i="11"/>
  <c r="Q378" i="11"/>
  <c r="J321" i="11"/>
  <c r="J317" i="11" s="1"/>
  <c r="J291" i="11" s="1"/>
  <c r="K321" i="11"/>
  <c r="I317" i="11"/>
  <c r="K79" i="11"/>
  <c r="I64" i="11"/>
  <c r="K160" i="11"/>
  <c r="H159" i="11"/>
  <c r="J254" i="11"/>
  <c r="K254" i="11"/>
  <c r="J167" i="11"/>
  <c r="K167" i="11"/>
  <c r="P235" i="11"/>
  <c r="Q235" i="11"/>
  <c r="O91" i="11"/>
  <c r="P91" i="11" s="1"/>
  <c r="O166" i="11"/>
  <c r="Q82" i="11"/>
  <c r="O67" i="11"/>
  <c r="P82" i="11"/>
  <c r="L67" i="11"/>
  <c r="P67" i="11" s="1"/>
  <c r="K82" i="11"/>
  <c r="H67" i="11"/>
  <c r="J164" i="11"/>
  <c r="J160" i="11" s="1"/>
  <c r="K164" i="11"/>
  <c r="K205" i="11"/>
  <c r="J205" i="11"/>
  <c r="J202" i="11" s="1"/>
  <c r="J201" i="11" s="1"/>
  <c r="I202" i="11"/>
  <c r="P175" i="11"/>
  <c r="O174" i="11"/>
  <c r="J256" i="11"/>
  <c r="K256" i="11"/>
  <c r="P157" i="11"/>
  <c r="Q157" i="11"/>
  <c r="L65" i="11"/>
  <c r="J64" i="11"/>
  <c r="P125" i="11"/>
  <c r="O107" i="11"/>
  <c r="M455" i="11"/>
  <c r="M453" i="11"/>
  <c r="M456" i="11" s="1"/>
  <c r="L64" i="11"/>
  <c r="H455" i="11"/>
  <c r="H453" i="11"/>
  <c r="L156" i="11"/>
  <c r="J457" i="11"/>
  <c r="J158" i="11"/>
  <c r="K158" i="11"/>
  <c r="H156" i="11"/>
  <c r="J454" i="11"/>
  <c r="Q76" i="11"/>
  <c r="P76" i="11"/>
  <c r="P75" i="11"/>
  <c r="L74" i="11"/>
  <c r="P40" i="11"/>
  <c r="Q40" i="11"/>
  <c r="P20" i="11"/>
  <c r="Q20" i="11"/>
  <c r="O19" i="11"/>
  <c r="P60" i="11"/>
  <c r="Q60" i="11"/>
  <c r="J59" i="11"/>
  <c r="J14" i="11"/>
  <c r="J13" i="11" s="1"/>
  <c r="J10" i="11" s="1"/>
  <c r="J9" i="11" s="1"/>
  <c r="Q165" i="11"/>
  <c r="Q164" i="11"/>
  <c r="Q155" i="11"/>
  <c r="P59" i="11"/>
  <c r="P416" i="10"/>
  <c r="O415" i="10"/>
  <c r="I452" i="10"/>
  <c r="I449" i="10"/>
  <c r="J451" i="10"/>
  <c r="P399" i="10"/>
  <c r="Q399" i="10"/>
  <c r="K399" i="10"/>
  <c r="I91" i="10"/>
  <c r="J399" i="10"/>
  <c r="H91" i="10"/>
  <c r="H70" i="10" s="1"/>
  <c r="H166" i="10"/>
  <c r="H383" i="10"/>
  <c r="J450" i="10"/>
  <c r="P450" i="10"/>
  <c r="P357" i="10"/>
  <c r="Q357" i="10"/>
  <c r="O97" i="10"/>
  <c r="O168" i="10"/>
  <c r="O258" i="10"/>
  <c r="J93" i="10"/>
  <c r="J332" i="10"/>
  <c r="J92" i="10" s="1"/>
  <c r="J71" i="10" s="1"/>
  <c r="J86" i="10"/>
  <c r="J84" i="10" s="1"/>
  <c r="J328" i="10"/>
  <c r="K161" i="10"/>
  <c r="H160" i="10"/>
  <c r="J161" i="10"/>
  <c r="K79" i="10"/>
  <c r="H64" i="10"/>
  <c r="H78" i="10"/>
  <c r="H77" i="10" s="1"/>
  <c r="K258" i="10"/>
  <c r="H257" i="10"/>
  <c r="L377" i="10"/>
  <c r="P245" i="10"/>
  <c r="O100" i="10"/>
  <c r="O244" i="10"/>
  <c r="P166" i="10"/>
  <c r="Q166" i="10"/>
  <c r="P91" i="10"/>
  <c r="O70" i="10"/>
  <c r="Q91" i="10"/>
  <c r="P201" i="10"/>
  <c r="Q201" i="10"/>
  <c r="O173" i="10"/>
  <c r="K256" i="10"/>
  <c r="J256" i="10"/>
  <c r="K155" i="10"/>
  <c r="J155" i="10"/>
  <c r="K168" i="10"/>
  <c r="J168" i="10"/>
  <c r="P157" i="10"/>
  <c r="Q157" i="10"/>
  <c r="P135" i="10"/>
  <c r="O134" i="10"/>
  <c r="O162" i="10" s="1"/>
  <c r="O160" i="10" s="1"/>
  <c r="K162" i="10"/>
  <c r="J162" i="10"/>
  <c r="M64" i="10"/>
  <c r="M63" i="10" s="1"/>
  <c r="M62" i="10" s="1"/>
  <c r="M78" i="10"/>
  <c r="M77" i="10" s="1"/>
  <c r="M158" i="10"/>
  <c r="M156" i="10" s="1"/>
  <c r="M454" i="10"/>
  <c r="M457" i="10"/>
  <c r="Q161" i="10"/>
  <c r="P161" i="10"/>
  <c r="L160" i="10"/>
  <c r="L156" i="10"/>
  <c r="J158" i="10"/>
  <c r="K158" i="10"/>
  <c r="H156" i="10"/>
  <c r="J457" i="10"/>
  <c r="J454" i="10"/>
  <c r="Q84" i="10"/>
  <c r="P84" i="10"/>
  <c r="P40" i="10"/>
  <c r="Q40" i="10"/>
  <c r="O19" i="10"/>
  <c r="Q20" i="10"/>
  <c r="P20" i="10"/>
  <c r="P60" i="10"/>
  <c r="Q60" i="10"/>
  <c r="I14" i="10"/>
  <c r="K15" i="10"/>
  <c r="J15" i="10"/>
  <c r="I59" i="10"/>
  <c r="K59" i="10" s="1"/>
  <c r="J106" i="10"/>
  <c r="J105" i="10" s="1"/>
  <c r="J79" i="10"/>
  <c r="P59" i="10"/>
  <c r="L449" i="10"/>
  <c r="J94" i="10"/>
  <c r="Q155" i="10"/>
  <c r="P418" i="9"/>
  <c r="O416" i="9"/>
  <c r="M451" i="9"/>
  <c r="M383" i="9"/>
  <c r="M382" i="9" s="1"/>
  <c r="H383" i="9"/>
  <c r="J413" i="9"/>
  <c r="H451" i="9"/>
  <c r="I452" i="9"/>
  <c r="I449" i="9"/>
  <c r="Q399" i="9"/>
  <c r="L70" i="9"/>
  <c r="K91" i="9"/>
  <c r="I70" i="9"/>
  <c r="K70" i="9" s="1"/>
  <c r="J383" i="9"/>
  <c r="J382" i="9" s="1"/>
  <c r="J91" i="9"/>
  <c r="J70" i="9" s="1"/>
  <c r="J166" i="9"/>
  <c r="K166" i="9"/>
  <c r="J450" i="9"/>
  <c r="P450" i="9"/>
  <c r="P170" i="9"/>
  <c r="L169" i="9"/>
  <c r="J170" i="9"/>
  <c r="J75" i="9" s="1"/>
  <c r="J74" i="9" s="1"/>
  <c r="K170" i="9"/>
  <c r="H169" i="9"/>
  <c r="J168" i="9"/>
  <c r="K168" i="9"/>
  <c r="P376" i="9"/>
  <c r="Q376" i="9"/>
  <c r="O375" i="9"/>
  <c r="P333" i="9"/>
  <c r="Q333" i="9"/>
  <c r="O374" i="9"/>
  <c r="O93" i="9"/>
  <c r="O332" i="9"/>
  <c r="J93" i="9"/>
  <c r="J332" i="9"/>
  <c r="J86" i="9"/>
  <c r="J84" i="9" s="1"/>
  <c r="J328" i="9"/>
  <c r="P163" i="9"/>
  <c r="Q163" i="9"/>
  <c r="P378" i="9"/>
  <c r="Q378" i="9"/>
  <c r="P291" i="9"/>
  <c r="L258" i="9"/>
  <c r="H379" i="9"/>
  <c r="K257" i="9"/>
  <c r="P260" i="9"/>
  <c r="Q260" i="9"/>
  <c r="O259" i="9"/>
  <c r="L160" i="9"/>
  <c r="K79" i="9"/>
  <c r="I64" i="9"/>
  <c r="K160" i="9"/>
  <c r="H159" i="9"/>
  <c r="Q170" i="9"/>
  <c r="O169" i="9"/>
  <c r="Q169" i="9" s="1"/>
  <c r="P96" i="9"/>
  <c r="Q96" i="9"/>
  <c r="K96" i="9"/>
  <c r="I94" i="9"/>
  <c r="K94" i="9" s="1"/>
  <c r="J241" i="9"/>
  <c r="I239" i="9"/>
  <c r="K241" i="9"/>
  <c r="L71" i="9"/>
  <c r="J167" i="9"/>
  <c r="K167" i="9"/>
  <c r="P235" i="9"/>
  <c r="O91" i="9"/>
  <c r="P91" i="9" s="1"/>
  <c r="O166" i="9"/>
  <c r="Q235" i="9"/>
  <c r="P232" i="9"/>
  <c r="O255" i="9"/>
  <c r="O83" i="9"/>
  <c r="O85" i="9"/>
  <c r="O165" i="9"/>
  <c r="Q82" i="9"/>
  <c r="O67" i="9"/>
  <c r="P82" i="9"/>
  <c r="L67" i="9"/>
  <c r="P67" i="9" s="1"/>
  <c r="K82" i="9"/>
  <c r="H67" i="9"/>
  <c r="J164" i="9"/>
  <c r="K164" i="9"/>
  <c r="P224" i="9"/>
  <c r="O201" i="9"/>
  <c r="L172" i="9"/>
  <c r="K80" i="9"/>
  <c r="I65" i="9"/>
  <c r="K65" i="9" s="1"/>
  <c r="J162" i="9"/>
  <c r="J160" i="9" s="1"/>
  <c r="K162" i="9"/>
  <c r="K173" i="9"/>
  <c r="H172" i="9"/>
  <c r="P175" i="9"/>
  <c r="O174" i="9"/>
  <c r="Q97" i="9"/>
  <c r="O72" i="9"/>
  <c r="P97" i="9"/>
  <c r="L72" i="9"/>
  <c r="P72" i="9" s="1"/>
  <c r="K97" i="9"/>
  <c r="I72" i="9"/>
  <c r="J155" i="9"/>
  <c r="K155" i="9"/>
  <c r="P157" i="9"/>
  <c r="Q157" i="9"/>
  <c r="P106" i="9"/>
  <c r="Q106" i="9"/>
  <c r="O105" i="9"/>
  <c r="L65" i="9"/>
  <c r="N454" i="9"/>
  <c r="N457" i="9" s="1"/>
  <c r="N158" i="9"/>
  <c r="N156" i="9" s="1"/>
  <c r="N64" i="9"/>
  <c r="N63" i="9" s="1"/>
  <c r="N62" i="9" s="1"/>
  <c r="N78" i="9"/>
  <c r="N77" i="9" s="1"/>
  <c r="L64" i="9"/>
  <c r="L78" i="9"/>
  <c r="L156" i="9"/>
  <c r="J457" i="9"/>
  <c r="J454" i="9"/>
  <c r="J158" i="9"/>
  <c r="K158" i="9"/>
  <c r="H156" i="9"/>
  <c r="Q76" i="9"/>
  <c r="P76" i="9"/>
  <c r="P75" i="9"/>
  <c r="L74" i="9"/>
  <c r="P40" i="9"/>
  <c r="Q40" i="9"/>
  <c r="L9" i="9"/>
  <c r="K10" i="9"/>
  <c r="I9" i="9"/>
  <c r="P20" i="9"/>
  <c r="Q20" i="9"/>
  <c r="O19" i="9"/>
  <c r="P60" i="9"/>
  <c r="Q60" i="9"/>
  <c r="J59" i="9"/>
  <c r="J14" i="9"/>
  <c r="J13" i="9" s="1"/>
  <c r="J10" i="9" s="1"/>
  <c r="J9" i="9" s="1"/>
  <c r="J106" i="9"/>
  <c r="J105" i="9" s="1"/>
  <c r="J79" i="9"/>
  <c r="J94" i="9"/>
  <c r="M160" i="9"/>
  <c r="M159" i="9" s="1"/>
  <c r="H453" i="9"/>
  <c r="P59" i="9"/>
  <c r="P99" i="9"/>
  <c r="Q155" i="9"/>
  <c r="Q164" i="9"/>
  <c r="N160" i="9"/>
  <c r="N159" i="9" s="1"/>
  <c r="Q168" i="9"/>
  <c r="M65" i="9"/>
  <c r="M63" i="9" s="1"/>
  <c r="M62" i="9" s="1"/>
  <c r="M78" i="9"/>
  <c r="M77" i="9" s="1"/>
  <c r="N25" i="8"/>
  <c r="Q33" i="8"/>
  <c r="M25" i="8"/>
  <c r="Q16" i="8"/>
  <c r="I16" i="8"/>
  <c r="O61" i="8"/>
  <c r="Q61" i="8" s="1"/>
  <c r="J15" i="8"/>
  <c r="I451" i="8"/>
  <c r="J451" i="8" s="1"/>
  <c r="N296" i="8"/>
  <c r="N167" i="8" s="1"/>
  <c r="J307" i="8"/>
  <c r="Q307" i="8"/>
  <c r="Q300" i="8"/>
  <c r="M264" i="8"/>
  <c r="Q295" i="8"/>
  <c r="P280" i="8"/>
  <c r="N264" i="8"/>
  <c r="Q269" i="8"/>
  <c r="I266" i="8"/>
  <c r="J210" i="8"/>
  <c r="N178" i="8"/>
  <c r="N177" i="8" s="1"/>
  <c r="N261" i="8" s="1"/>
  <c r="P210" i="8"/>
  <c r="Q383" i="8"/>
  <c r="K326" i="8"/>
  <c r="P326" i="8"/>
  <c r="N96" i="8"/>
  <c r="N75" i="8" s="1"/>
  <c r="P211" i="8"/>
  <c r="O207" i="8"/>
  <c r="P207" i="8" s="1"/>
  <c r="N89" i="8"/>
  <c r="I305" i="8"/>
  <c r="I297" i="8" s="1"/>
  <c r="Q158" i="8"/>
  <c r="P158" i="8"/>
  <c r="J158" i="8"/>
  <c r="J157" i="8" s="1"/>
  <c r="J102" i="8" s="1"/>
  <c r="J77" i="8" s="1"/>
  <c r="P160" i="8"/>
  <c r="I157" i="8"/>
  <c r="I160" i="8" s="1"/>
  <c r="P302" i="8"/>
  <c r="I339" i="8"/>
  <c r="I338" i="8" s="1"/>
  <c r="I337" i="8" s="1"/>
  <c r="I172" i="8" s="1"/>
  <c r="M419" i="8"/>
  <c r="M418" i="8" s="1"/>
  <c r="M455" i="8" s="1"/>
  <c r="P340" i="8"/>
  <c r="O339" i="8"/>
  <c r="P339" i="8" s="1"/>
  <c r="H89" i="8"/>
  <c r="H296" i="8"/>
  <c r="K246" i="8"/>
  <c r="O240" i="8"/>
  <c r="M96" i="8"/>
  <c r="M75" i="8" s="1"/>
  <c r="M171" i="8"/>
  <c r="P58" i="8"/>
  <c r="L13" i="8"/>
  <c r="P36" i="8"/>
  <c r="O62" i="8"/>
  <c r="Q62" i="8" s="1"/>
  <c r="Q63" i="8"/>
  <c r="P63" i="8"/>
  <c r="M84" i="8"/>
  <c r="M111" i="8"/>
  <c r="M110" i="8" s="1"/>
  <c r="Q20" i="8"/>
  <c r="O19" i="8"/>
  <c r="Q19" i="8" s="1"/>
  <c r="Q37" i="8"/>
  <c r="O36" i="8"/>
  <c r="Q36" i="8" s="1"/>
  <c r="I111" i="8"/>
  <c r="P34" i="8"/>
  <c r="O104" i="8"/>
  <c r="O175" i="8"/>
  <c r="L25" i="8"/>
  <c r="P26" i="8"/>
  <c r="O113" i="8"/>
  <c r="J130" i="8"/>
  <c r="M166" i="8"/>
  <c r="Q236" i="8"/>
  <c r="P236" i="8"/>
  <c r="O235" i="8"/>
  <c r="P247" i="8"/>
  <c r="P251" i="8"/>
  <c r="P86" i="8"/>
  <c r="L71" i="8"/>
  <c r="P71" i="8" s="1"/>
  <c r="Q364" i="8"/>
  <c r="P364" i="8"/>
  <c r="O362" i="8"/>
  <c r="J374" i="8"/>
  <c r="P392" i="8"/>
  <c r="I17" i="8"/>
  <c r="Q17" i="8"/>
  <c r="P38" i="8"/>
  <c r="P61" i="8"/>
  <c r="P115" i="8"/>
  <c r="I237" i="8"/>
  <c r="O241" i="8"/>
  <c r="Q241" i="8" s="1"/>
  <c r="K300" i="8"/>
  <c r="J300" i="8"/>
  <c r="O338" i="8"/>
  <c r="P338" i="8" s="1"/>
  <c r="M357" i="8"/>
  <c r="M337" i="8" s="1"/>
  <c r="M172" i="8" s="1"/>
  <c r="M381" i="8"/>
  <c r="M380" i="8" s="1"/>
  <c r="K375" i="8"/>
  <c r="I374" i="8"/>
  <c r="N381" i="8"/>
  <c r="N380" i="8" s="1"/>
  <c r="N100" i="8"/>
  <c r="N99" i="8" s="1"/>
  <c r="N357" i="8"/>
  <c r="N337" i="8" s="1"/>
  <c r="Q35" i="8"/>
  <c r="P35" i="8"/>
  <c r="O34" i="8"/>
  <c r="Q34" i="8" s="1"/>
  <c r="K18" i="8"/>
  <c r="H104" i="8"/>
  <c r="K104" i="8" s="1"/>
  <c r="H175" i="8"/>
  <c r="Q18" i="8"/>
  <c r="P18" i="8"/>
  <c r="N166" i="8"/>
  <c r="K244" i="8"/>
  <c r="Q318" i="8"/>
  <c r="H30" i="8"/>
  <c r="H25" i="8" s="1"/>
  <c r="P365" i="8"/>
  <c r="K306" i="8"/>
  <c r="J306" i="8"/>
  <c r="I289" i="8"/>
  <c r="K295" i="8"/>
  <c r="J295" i="8"/>
  <c r="I72" i="8"/>
  <c r="K72" i="8" s="1"/>
  <c r="K162" i="8"/>
  <c r="O180" i="8"/>
  <c r="O179" i="8" s="1"/>
  <c r="P179" i="8" s="1"/>
  <c r="L237" i="8"/>
  <c r="P238" i="8"/>
  <c r="J249" i="8"/>
  <c r="O381" i="8"/>
  <c r="O357" i="8"/>
  <c r="O265" i="8"/>
  <c r="L30" i="8"/>
  <c r="H41" i="8"/>
  <c r="P51" i="8"/>
  <c r="O58" i="8"/>
  <c r="Q58" i="8" s="1"/>
  <c r="Q59" i="8"/>
  <c r="N84" i="8"/>
  <c r="N111" i="8"/>
  <c r="N110" i="8" s="1"/>
  <c r="H139" i="8"/>
  <c r="J162" i="8"/>
  <c r="P181" i="8"/>
  <c r="M90" i="8"/>
  <c r="M89" i="8" s="1"/>
  <c r="M260" i="8"/>
  <c r="M259" i="8" s="1"/>
  <c r="N97" i="8"/>
  <c r="N76" i="8" s="1"/>
  <c r="N172" i="8"/>
  <c r="L249" i="8"/>
  <c r="P353" i="8"/>
  <c r="O352" i="8"/>
  <c r="P352" i="8" s="1"/>
  <c r="L95" i="8"/>
  <c r="P423" i="8"/>
  <c r="O421" i="8"/>
  <c r="O420" i="8" s="1"/>
  <c r="O100" i="8" s="1"/>
  <c r="O101" i="8"/>
  <c r="Q101" i="8" s="1"/>
  <c r="Q248" i="8"/>
  <c r="P311" i="8"/>
  <c r="O309" i="8"/>
  <c r="P309" i="8" s="1"/>
  <c r="P248" i="8"/>
  <c r="K301" i="8"/>
  <c r="J301" i="8"/>
  <c r="K157" i="8"/>
  <c r="Q243" i="8"/>
  <c r="P243" i="8"/>
  <c r="I71" i="8"/>
  <c r="P200" i="8"/>
  <c r="N13" i="8"/>
  <c r="Q32" i="8"/>
  <c r="O31" i="8"/>
  <c r="I215" i="8"/>
  <c r="I207" i="8" s="1"/>
  <c r="Q215" i="8"/>
  <c r="P362" i="8"/>
  <c r="Q394" i="8"/>
  <c r="P394" i="8"/>
  <c r="O392" i="8"/>
  <c r="O48" i="8"/>
  <c r="Q50" i="8"/>
  <c r="P294" i="8"/>
  <c r="O289" i="8"/>
  <c r="P32" i="8"/>
  <c r="L77" i="8"/>
  <c r="N171" i="8"/>
  <c r="P215" i="8"/>
  <c r="K36" i="8"/>
  <c r="K63" i="8"/>
  <c r="Q86" i="8"/>
  <c r="M105" i="8"/>
  <c r="M80" i="8" s="1"/>
  <c r="M79" i="8" s="1"/>
  <c r="M249" i="8"/>
  <c r="P297" i="8"/>
  <c r="L296" i="8"/>
  <c r="L167" i="8" s="1"/>
  <c r="M332" i="8"/>
  <c r="M379" i="8"/>
  <c r="N389" i="8"/>
  <c r="N388" i="8" s="1"/>
  <c r="N387" i="8" s="1"/>
  <c r="N454" i="8"/>
  <c r="I174" i="8"/>
  <c r="L332" i="8"/>
  <c r="L379" i="8"/>
  <c r="P333" i="8"/>
  <c r="K399" i="8"/>
  <c r="J399" i="8"/>
  <c r="I398" i="8"/>
  <c r="Q27" i="8"/>
  <c r="O26" i="8"/>
  <c r="P48" i="8"/>
  <c r="I41" i="8"/>
  <c r="K41" i="8" s="1"/>
  <c r="J244" i="8"/>
  <c r="P250" i="8"/>
  <c r="I276" i="8"/>
  <c r="M296" i="8"/>
  <c r="I313" i="8"/>
  <c r="K313" i="8" s="1"/>
  <c r="K314" i="8"/>
  <c r="J314" i="8"/>
  <c r="Q372" i="8"/>
  <c r="P372" i="8"/>
  <c r="O454" i="8"/>
  <c r="O389" i="8"/>
  <c r="P390" i="8"/>
  <c r="Q395" i="8"/>
  <c r="J412" i="8"/>
  <c r="P54" i="8"/>
  <c r="P401" i="8"/>
  <c r="P50" i="8"/>
  <c r="P153" i="8"/>
  <c r="O152" i="8"/>
  <c r="P152" i="8" s="1"/>
  <c r="Q366" i="8"/>
  <c r="O365" i="8"/>
  <c r="Q365" i="8" s="1"/>
  <c r="M19" i="8"/>
  <c r="M13" i="8" s="1"/>
  <c r="M10" i="8" s="1"/>
  <c r="M9" i="8" s="1"/>
  <c r="K80" i="8"/>
  <c r="I79" i="8"/>
  <c r="K79" i="8" s="1"/>
  <c r="P367" i="8"/>
  <c r="Q373" i="8"/>
  <c r="I390" i="8"/>
  <c r="K391" i="8"/>
  <c r="L139" i="8"/>
  <c r="P140" i="8"/>
  <c r="H171" i="8"/>
  <c r="J240" i="8"/>
  <c r="Q292" i="8"/>
  <c r="P292" i="8"/>
  <c r="N19" i="8"/>
  <c r="K217" i="8"/>
  <c r="J217" i="8"/>
  <c r="K269" i="8"/>
  <c r="J269" i="8"/>
  <c r="Q367" i="8"/>
  <c r="I103" i="8"/>
  <c r="K448" i="8"/>
  <c r="J448" i="8"/>
  <c r="I386" i="8"/>
  <c r="O90" i="8"/>
  <c r="O260" i="8"/>
  <c r="L60" i="8"/>
  <c r="P20" i="8"/>
  <c r="O54" i="8"/>
  <c r="Q54" i="8" s="1"/>
  <c r="Q56" i="8"/>
  <c r="O132" i="8"/>
  <c r="P168" i="8"/>
  <c r="Q328" i="8"/>
  <c r="I328" i="8"/>
  <c r="P446" i="8"/>
  <c r="Q446" i="8"/>
  <c r="I61" i="8"/>
  <c r="J61" i="8" s="1"/>
  <c r="O105" i="8"/>
  <c r="J113" i="8"/>
  <c r="J112" i="8" s="1"/>
  <c r="O109" i="8"/>
  <c r="P257" i="8"/>
  <c r="J26" i="8"/>
  <c r="J34" i="8"/>
  <c r="P37" i="8"/>
  <c r="M41" i="8"/>
  <c r="M60" i="8" s="1"/>
  <c r="O52" i="8"/>
  <c r="Q52" i="8" s="1"/>
  <c r="Q53" i="8"/>
  <c r="H102" i="8"/>
  <c r="H77" i="8" s="1"/>
  <c r="O147" i="8"/>
  <c r="P147" i="8" s="1"/>
  <c r="H160" i="8"/>
  <c r="J160" i="8" s="1"/>
  <c r="P217" i="8"/>
  <c r="Q217" i="8"/>
  <c r="P282" i="8"/>
  <c r="P349" i="8"/>
  <c r="J386" i="8"/>
  <c r="N455" i="8"/>
  <c r="Q21" i="8"/>
  <c r="I21" i="8"/>
  <c r="N41" i="8"/>
  <c r="N60" i="8" s="1"/>
  <c r="I102" i="8"/>
  <c r="O140" i="8"/>
  <c r="H179" i="8"/>
  <c r="L240" i="8"/>
  <c r="P241" i="8"/>
  <c r="O246" i="8"/>
  <c r="N249" i="8"/>
  <c r="N105" i="8"/>
  <c r="N80" i="8" s="1"/>
  <c r="N79" i="8" s="1"/>
  <c r="Q288" i="8"/>
  <c r="P288" i="8"/>
  <c r="Q322" i="8"/>
  <c r="H329" i="8"/>
  <c r="J330" i="8"/>
  <c r="P374" i="8"/>
  <c r="O14" i="8"/>
  <c r="P162" i="8"/>
  <c r="O313" i="8"/>
  <c r="N379" i="8"/>
  <c r="H420" i="8"/>
  <c r="L98" i="8"/>
  <c r="O219" i="8"/>
  <c r="O229" i="8"/>
  <c r="P229" i="8" s="1"/>
  <c r="H264" i="8"/>
  <c r="J266" i="8"/>
  <c r="P290" i="8"/>
  <c r="J302" i="8"/>
  <c r="O332" i="8"/>
  <c r="Q332" i="8" s="1"/>
  <c r="Q359" i="8"/>
  <c r="P359" i="8"/>
  <c r="Q391" i="8"/>
  <c r="P391" i="8"/>
  <c r="K405" i="8"/>
  <c r="J405" i="8"/>
  <c r="O411" i="8"/>
  <c r="Q411" i="8" s="1"/>
  <c r="I431" i="8"/>
  <c r="J431" i="8" s="1"/>
  <c r="K266" i="8"/>
  <c r="Q325" i="8"/>
  <c r="P325" i="8"/>
  <c r="I325" i="8"/>
  <c r="K402" i="8"/>
  <c r="P412" i="8"/>
  <c r="P15" i="8"/>
  <c r="K37" i="8"/>
  <c r="P39" i="8"/>
  <c r="N102" i="8"/>
  <c r="N77" i="8" s="1"/>
  <c r="J246" i="8"/>
  <c r="P306" i="8"/>
  <c r="P314" i="8"/>
  <c r="Q333" i="8"/>
  <c r="P368" i="8"/>
  <c r="I383" i="8"/>
  <c r="Q412" i="8"/>
  <c r="L420" i="8"/>
  <c r="P431" i="8"/>
  <c r="Q15" i="8"/>
  <c r="P157" i="8"/>
  <c r="P246" i="8"/>
  <c r="J105" i="8"/>
  <c r="J104" i="8" s="1"/>
  <c r="Q291" i="8"/>
  <c r="P291" i="8"/>
  <c r="O297" i="8"/>
  <c r="Q334" i="8"/>
  <c r="P334" i="8"/>
  <c r="I334" i="8"/>
  <c r="J365" i="8"/>
  <c r="J395" i="8"/>
  <c r="I413" i="8"/>
  <c r="P42" i="8"/>
  <c r="L112" i="8"/>
  <c r="H170" i="8"/>
  <c r="P242" i="8"/>
  <c r="P298" i="8"/>
  <c r="H338" i="8"/>
  <c r="K338" i="8" s="1"/>
  <c r="I357" i="8"/>
  <c r="H398" i="8"/>
  <c r="O405" i="8"/>
  <c r="J427" i="8"/>
  <c r="P108" i="8"/>
  <c r="M206" i="8"/>
  <c r="I377" i="8"/>
  <c r="J381" i="8"/>
  <c r="P399" i="8"/>
  <c r="Q409" i="8"/>
  <c r="P413" i="8"/>
  <c r="Q369" i="8"/>
  <c r="P369" i="8"/>
  <c r="I33" i="8"/>
  <c r="N88" i="8"/>
  <c r="N73" i="8" s="1"/>
  <c r="P113" i="8"/>
  <c r="P132" i="8"/>
  <c r="Q316" i="8"/>
  <c r="P316" i="8"/>
  <c r="I381" i="8"/>
  <c r="H454" i="8"/>
  <c r="P438" i="8"/>
  <c r="N332" i="8"/>
  <c r="N170" i="8" s="1"/>
  <c r="J358" i="8"/>
  <c r="Q396" i="8"/>
  <c r="I173" i="8"/>
  <c r="K173" i="8" s="1"/>
  <c r="J367" i="8"/>
  <c r="L454" i="8"/>
  <c r="L389" i="8"/>
  <c r="P373" i="8"/>
  <c r="L244" i="8"/>
  <c r="L381" i="8"/>
  <c r="L357" i="8"/>
  <c r="M389" i="8"/>
  <c r="M388" i="8" s="1"/>
  <c r="M387" i="8" s="1"/>
  <c r="M454" i="8"/>
  <c r="O399" i="8"/>
  <c r="P443" i="8"/>
  <c r="I442" i="8"/>
  <c r="J442" i="8" s="1"/>
  <c r="N25" i="7"/>
  <c r="M25" i="7"/>
  <c r="O61" i="7"/>
  <c r="P61" i="7" s="1"/>
  <c r="I18" i="7"/>
  <c r="J18" i="7" s="1"/>
  <c r="Q18" i="7"/>
  <c r="I17" i="7"/>
  <c r="J17" i="7" s="1"/>
  <c r="P17" i="7"/>
  <c r="P16" i="7"/>
  <c r="Q16" i="7"/>
  <c r="I16" i="7"/>
  <c r="K16" i="7" s="1"/>
  <c r="O14" i="7"/>
  <c r="P15" i="7"/>
  <c r="M13" i="7"/>
  <c r="I442" i="7"/>
  <c r="J442" i="7" s="1"/>
  <c r="I413" i="7"/>
  <c r="P413" i="7"/>
  <c r="Q412" i="7"/>
  <c r="P412" i="7"/>
  <c r="M404" i="7"/>
  <c r="O338" i="7"/>
  <c r="O98" i="7" s="1"/>
  <c r="I349" i="7"/>
  <c r="J349" i="7" s="1"/>
  <c r="I340" i="7"/>
  <c r="I326" i="7"/>
  <c r="I383" i="7" s="1"/>
  <c r="J383" i="7" s="1"/>
  <c r="P326" i="7"/>
  <c r="Q326" i="7"/>
  <c r="M296" i="7"/>
  <c r="I314" i="7"/>
  <c r="P307" i="7"/>
  <c r="P306" i="7"/>
  <c r="Q305" i="7"/>
  <c r="P302" i="7"/>
  <c r="I302" i="7"/>
  <c r="J302" i="7" s="1"/>
  <c r="I301" i="7"/>
  <c r="J301" i="7" s="1"/>
  <c r="K301" i="7"/>
  <c r="P301" i="7"/>
  <c r="P300" i="7"/>
  <c r="M264" i="7"/>
  <c r="P280" i="7"/>
  <c r="I269" i="7"/>
  <c r="K269" i="7" s="1"/>
  <c r="Q269" i="7"/>
  <c r="N166" i="7"/>
  <c r="I211" i="7"/>
  <c r="J211" i="7" s="1"/>
  <c r="P210" i="7"/>
  <c r="I377" i="7"/>
  <c r="J377" i="7" s="1"/>
  <c r="J109" i="7" s="1"/>
  <c r="J81" i="7" s="1"/>
  <c r="H264" i="7"/>
  <c r="H84" i="7" s="1"/>
  <c r="H69" i="7" s="1"/>
  <c r="O37" i="7"/>
  <c r="P38" i="7"/>
  <c r="Q38" i="7"/>
  <c r="K298" i="7"/>
  <c r="J298" i="7"/>
  <c r="Q48" i="7"/>
  <c r="P48" i="7"/>
  <c r="M166" i="7"/>
  <c r="O77" i="7"/>
  <c r="K33" i="7"/>
  <c r="J33" i="7"/>
  <c r="I31" i="7"/>
  <c r="J90" i="7"/>
  <c r="Q20" i="7"/>
  <c r="Q43" i="7"/>
  <c r="P43" i="7"/>
  <c r="P91" i="7"/>
  <c r="O139" i="7"/>
  <c r="M170" i="7"/>
  <c r="I20" i="7"/>
  <c r="K94" i="7"/>
  <c r="J21" i="7"/>
  <c r="P39" i="7"/>
  <c r="Q55" i="7"/>
  <c r="P55" i="7"/>
  <c r="J113" i="7"/>
  <c r="J112" i="7" s="1"/>
  <c r="M160" i="7"/>
  <c r="H240" i="7"/>
  <c r="H178" i="7" s="1"/>
  <c r="H177" i="7" s="1"/>
  <c r="H261" i="7" s="1"/>
  <c r="J241" i="7"/>
  <c r="O250" i="7"/>
  <c r="P251" i="7"/>
  <c r="Q291" i="7"/>
  <c r="P291" i="7"/>
  <c r="P173" i="7"/>
  <c r="P54" i="7"/>
  <c r="K62" i="7"/>
  <c r="N171" i="7"/>
  <c r="N96" i="7"/>
  <c r="N75" i="7" s="1"/>
  <c r="J340" i="7"/>
  <c r="I339" i="7"/>
  <c r="L366" i="7"/>
  <c r="P367" i="7"/>
  <c r="N139" i="7"/>
  <c r="P205" i="7"/>
  <c r="O199" i="7"/>
  <c r="P199" i="7" s="1"/>
  <c r="H379" i="7"/>
  <c r="H332" i="7"/>
  <c r="H88" i="7" s="1"/>
  <c r="H73" i="7" s="1"/>
  <c r="K48" i="7"/>
  <c r="Q101" i="7"/>
  <c r="K21" i="7"/>
  <c r="O31" i="7"/>
  <c r="P31" i="7" s="1"/>
  <c r="Q33" i="7"/>
  <c r="P33" i="7"/>
  <c r="Q39" i="7"/>
  <c r="K44" i="7"/>
  <c r="Q62" i="7"/>
  <c r="L90" i="7"/>
  <c r="L88" i="7"/>
  <c r="L260" i="7"/>
  <c r="L170" i="7"/>
  <c r="P237" i="7"/>
  <c r="I260" i="7"/>
  <c r="K22" i="7"/>
  <c r="J22" i="7"/>
  <c r="K92" i="7"/>
  <c r="Q260" i="7"/>
  <c r="Q298" i="7"/>
  <c r="P298" i="7"/>
  <c r="O297" i="7"/>
  <c r="P297" i="7" s="1"/>
  <c r="K18" i="7"/>
  <c r="Q52" i="7"/>
  <c r="P52" i="7"/>
  <c r="K103" i="7"/>
  <c r="H78" i="7"/>
  <c r="K78" i="7" s="1"/>
  <c r="L178" i="7"/>
  <c r="M206" i="7"/>
  <c r="H260" i="7"/>
  <c r="H404" i="7"/>
  <c r="J405" i="7"/>
  <c r="K11" i="7"/>
  <c r="P26" i="7"/>
  <c r="L36" i="7"/>
  <c r="P37" i="7"/>
  <c r="O44" i="7"/>
  <c r="Q44" i="7" s="1"/>
  <c r="M60" i="7"/>
  <c r="N88" i="7"/>
  <c r="N73" i="7" s="1"/>
  <c r="N206" i="7"/>
  <c r="N178" i="7" s="1"/>
  <c r="N177" i="7" s="1"/>
  <c r="N261" i="7" s="1"/>
  <c r="P233" i="7"/>
  <c r="I329" i="7"/>
  <c r="O93" i="7"/>
  <c r="Q93" i="7" s="1"/>
  <c r="P335" i="7"/>
  <c r="J451" i="7"/>
  <c r="I109" i="7"/>
  <c r="I81" i="7" s="1"/>
  <c r="K81" i="7" s="1"/>
  <c r="Q51" i="7"/>
  <c r="P51" i="7"/>
  <c r="P44" i="7"/>
  <c r="L41" i="7"/>
  <c r="M260" i="7"/>
  <c r="M259" i="7" s="1"/>
  <c r="M90" i="7"/>
  <c r="M89" i="7" s="1"/>
  <c r="Q334" i="7"/>
  <c r="O333" i="7"/>
  <c r="I334" i="7"/>
  <c r="O91" i="7"/>
  <c r="Q91" i="7" s="1"/>
  <c r="O173" i="7"/>
  <c r="Q173" i="7" s="1"/>
  <c r="Q362" i="7"/>
  <c r="N111" i="7"/>
  <c r="N110" i="7" s="1"/>
  <c r="N84" i="7"/>
  <c r="I249" i="7"/>
  <c r="O265" i="7"/>
  <c r="L86" i="7"/>
  <c r="H357" i="7"/>
  <c r="J358" i="7"/>
  <c r="H100" i="7"/>
  <c r="H99" i="7" s="1"/>
  <c r="H381" i="7"/>
  <c r="P386" i="7"/>
  <c r="Q57" i="7"/>
  <c r="P57" i="7"/>
  <c r="P131" i="7"/>
  <c r="H160" i="7"/>
  <c r="H173" i="7"/>
  <c r="H102" i="7"/>
  <c r="H77" i="7" s="1"/>
  <c r="I179" i="7"/>
  <c r="P268" i="7"/>
  <c r="K300" i="7"/>
  <c r="I381" i="7"/>
  <c r="K358" i="7"/>
  <c r="I357" i="7"/>
  <c r="K357" i="7" s="1"/>
  <c r="N455" i="7"/>
  <c r="Q414" i="7"/>
  <c r="P422" i="7"/>
  <c r="O421" i="7"/>
  <c r="M263" i="7"/>
  <c r="M262" i="7" s="1"/>
  <c r="M384" i="7" s="1"/>
  <c r="M382" i="7" s="1"/>
  <c r="J287" i="7"/>
  <c r="I282" i="7"/>
  <c r="K282" i="7" s="1"/>
  <c r="K287" i="7"/>
  <c r="O366" i="7"/>
  <c r="Q367" i="7"/>
  <c r="K108" i="7"/>
  <c r="I106" i="7"/>
  <c r="K106" i="7" s="1"/>
  <c r="H26" i="7"/>
  <c r="J27" i="7"/>
  <c r="I215" i="7"/>
  <c r="P215" i="7"/>
  <c r="J305" i="7"/>
  <c r="K15" i="7"/>
  <c r="J15" i="7"/>
  <c r="K27" i="7"/>
  <c r="H41" i="7"/>
  <c r="Q49" i="7"/>
  <c r="P49" i="7"/>
  <c r="P11" i="7"/>
  <c r="K36" i="7"/>
  <c r="K42" i="7"/>
  <c r="I41" i="7"/>
  <c r="K41" i="7" s="1"/>
  <c r="P45" i="7"/>
  <c r="N100" i="7"/>
  <c r="N99" i="7" s="1"/>
  <c r="O103" i="7"/>
  <c r="L168" i="7"/>
  <c r="J250" i="7"/>
  <c r="H249" i="7"/>
  <c r="M379" i="7"/>
  <c r="M98" i="7"/>
  <c r="M337" i="7"/>
  <c r="P352" i="7"/>
  <c r="L338" i="7"/>
  <c r="N379" i="7"/>
  <c r="N337" i="7"/>
  <c r="N172" i="7" s="1"/>
  <c r="Q325" i="7"/>
  <c r="I325" i="7"/>
  <c r="Q58" i="7"/>
  <c r="P58" i="7"/>
  <c r="N388" i="7"/>
  <c r="N387" i="7" s="1"/>
  <c r="J58" i="7"/>
  <c r="I61" i="7"/>
  <c r="Q46" i="7"/>
  <c r="P46" i="7"/>
  <c r="J180" i="7"/>
  <c r="J179" i="7" s="1"/>
  <c r="P197" i="7"/>
  <c r="P312" i="7"/>
  <c r="O309" i="7"/>
  <c r="P309" i="7" s="1"/>
  <c r="I398" i="7"/>
  <c r="P12" i="7"/>
  <c r="L112" i="7"/>
  <c r="P113" i="7"/>
  <c r="N105" i="7"/>
  <c r="N80" i="7" s="1"/>
  <c r="N79" i="7" s="1"/>
  <c r="Q12" i="7"/>
  <c r="O42" i="7"/>
  <c r="O89" i="7"/>
  <c r="P93" i="7"/>
  <c r="M112" i="7"/>
  <c r="J140" i="7"/>
  <c r="P152" i="7"/>
  <c r="Q160" i="7"/>
  <c r="H296" i="7"/>
  <c r="H167" i="7" s="1"/>
  <c r="L419" i="7"/>
  <c r="L100" i="7"/>
  <c r="H89" i="7"/>
  <c r="K54" i="7"/>
  <c r="K90" i="7"/>
  <c r="N160" i="7"/>
  <c r="N102" i="7"/>
  <c r="N77" i="7" s="1"/>
  <c r="K210" i="7"/>
  <c r="L249" i="7"/>
  <c r="L105" i="7"/>
  <c r="P250" i="7"/>
  <c r="Q294" i="7"/>
  <c r="H95" i="7"/>
  <c r="H74" i="7" s="1"/>
  <c r="J139" i="7"/>
  <c r="P295" i="7"/>
  <c r="I295" i="7"/>
  <c r="P381" i="7"/>
  <c r="N41" i="7"/>
  <c r="N60" i="7" s="1"/>
  <c r="N89" i="7"/>
  <c r="H163" i="7"/>
  <c r="Q381" i="7"/>
  <c r="H419" i="7"/>
  <c r="H13" i="7"/>
  <c r="L60" i="7"/>
  <c r="P20" i="7"/>
  <c r="L19" i="7"/>
  <c r="O26" i="7"/>
  <c r="Q27" i="7"/>
  <c r="Q61" i="7"/>
  <c r="P133" i="7"/>
  <c r="O132" i="7"/>
  <c r="P132" i="7" s="1"/>
  <c r="L139" i="7"/>
  <c r="J244" i="7"/>
  <c r="P375" i="7"/>
  <c r="O374" i="7"/>
  <c r="Q375" i="7"/>
  <c r="L454" i="7"/>
  <c r="P390" i="7"/>
  <c r="I158" i="7"/>
  <c r="M175" i="7"/>
  <c r="M174" i="7" s="1"/>
  <c r="J282" i="7"/>
  <c r="K395" i="7"/>
  <c r="P21" i="7"/>
  <c r="P32" i="7"/>
  <c r="H461" i="7"/>
  <c r="J276" i="7"/>
  <c r="P331" i="7"/>
  <c r="O330" i="7"/>
  <c r="Q390" i="7"/>
  <c r="P398" i="7"/>
  <c r="Q21" i="7"/>
  <c r="P241" i="7"/>
  <c r="P246" i="7"/>
  <c r="L244" i="7"/>
  <c r="Q276" i="7"/>
  <c r="P276" i="7"/>
  <c r="H373" i="7"/>
  <c r="J373" i="7" s="1"/>
  <c r="J374" i="7"/>
  <c r="P158" i="7"/>
  <c r="Q292" i="7"/>
  <c r="H87" i="7"/>
  <c r="O109" i="7"/>
  <c r="Q158" i="7"/>
  <c r="Q244" i="7"/>
  <c r="L264" i="7"/>
  <c r="L296" i="7"/>
  <c r="K306" i="7"/>
  <c r="H337" i="7"/>
  <c r="P383" i="7"/>
  <c r="K392" i="7"/>
  <c r="O423" i="7"/>
  <c r="P423" i="7" s="1"/>
  <c r="M421" i="7"/>
  <c r="M420" i="7" s="1"/>
  <c r="P399" i="7"/>
  <c r="O398" i="7"/>
  <c r="I411" i="7"/>
  <c r="K411" i="7" s="1"/>
  <c r="J412" i="7"/>
  <c r="K38" i="7"/>
  <c r="L102" i="7"/>
  <c r="P162" i="7"/>
  <c r="P181" i="7"/>
  <c r="O180" i="7"/>
  <c r="N296" i="7"/>
  <c r="P328" i="7"/>
  <c r="I328" i="7"/>
  <c r="M173" i="7"/>
  <c r="Q399" i="7"/>
  <c r="K412" i="7"/>
  <c r="J197" i="7"/>
  <c r="P229" i="7"/>
  <c r="Q242" i="7"/>
  <c r="O322" i="7"/>
  <c r="Q322" i="7" s="1"/>
  <c r="Q328" i="7"/>
  <c r="J352" i="7"/>
  <c r="N173" i="7"/>
  <c r="K367" i="7"/>
  <c r="P339" i="7"/>
  <c r="P380" i="7"/>
  <c r="K405" i="7"/>
  <c r="P140" i="7"/>
  <c r="M105" i="7"/>
  <c r="M80" i="7" s="1"/>
  <c r="M79" i="7" s="1"/>
  <c r="O207" i="7"/>
  <c r="P219" i="7"/>
  <c r="N249" i="7"/>
  <c r="K280" i="7"/>
  <c r="Q303" i="7"/>
  <c r="P308" i="7"/>
  <c r="P357" i="7"/>
  <c r="I454" i="7"/>
  <c r="I389" i="7"/>
  <c r="K390" i="7"/>
  <c r="P397" i="7"/>
  <c r="O396" i="7"/>
  <c r="J169" i="7"/>
  <c r="P208" i="7"/>
  <c r="O240" i="7"/>
  <c r="M96" i="7"/>
  <c r="M75" i="7" s="1"/>
  <c r="M171" i="7"/>
  <c r="K244" i="7"/>
  <c r="P290" i="7"/>
  <c r="O289" i="7"/>
  <c r="Q289" i="7" s="1"/>
  <c r="Q397" i="7"/>
  <c r="L404" i="7"/>
  <c r="O197" i="7"/>
  <c r="I266" i="7"/>
  <c r="O313" i="7"/>
  <c r="O392" i="7"/>
  <c r="O405" i="7"/>
  <c r="O433" i="7"/>
  <c r="P433" i="7" s="1"/>
  <c r="P235" i="7"/>
  <c r="P248" i="7"/>
  <c r="P266" i="7"/>
  <c r="P281" i="7"/>
  <c r="J314" i="7"/>
  <c r="I366" i="7"/>
  <c r="I404" i="7"/>
  <c r="P446" i="7"/>
  <c r="I307" i="7"/>
  <c r="P358" i="7"/>
  <c r="J431" i="7"/>
  <c r="I441" i="7"/>
  <c r="J441" i="7" s="1"/>
  <c r="J246" i="7"/>
  <c r="O431" i="7"/>
  <c r="P431" i="7" s="1"/>
  <c r="I377" i="6"/>
  <c r="I413" i="6"/>
  <c r="I412" i="6"/>
  <c r="I334" i="6"/>
  <c r="I325" i="6"/>
  <c r="I314" i="6"/>
  <c r="I307" i="6"/>
  <c r="I306" i="6"/>
  <c r="I305" i="6"/>
  <c r="I302" i="6"/>
  <c r="I301" i="6"/>
  <c r="I300" i="6"/>
  <c r="I326" i="6"/>
  <c r="P415" i="12" l="1"/>
  <c r="Q415" i="12"/>
  <c r="O95" i="12"/>
  <c r="O414" i="12"/>
  <c r="M78" i="12"/>
  <c r="M77" i="12" s="1"/>
  <c r="M65" i="12"/>
  <c r="M63" i="12" s="1"/>
  <c r="M62" i="12" s="1"/>
  <c r="M452" i="12"/>
  <c r="M449" i="12" s="1"/>
  <c r="M380" i="12"/>
  <c r="L382" i="12"/>
  <c r="K383" i="12"/>
  <c r="H382" i="12"/>
  <c r="P375" i="12"/>
  <c r="Q375" i="12"/>
  <c r="P84" i="12"/>
  <c r="Q84" i="12"/>
  <c r="J374" i="12"/>
  <c r="J327" i="12"/>
  <c r="O257" i="12"/>
  <c r="Q258" i="12"/>
  <c r="P258" i="12"/>
  <c r="L257" i="12"/>
  <c r="I259" i="12"/>
  <c r="K260" i="12"/>
  <c r="P160" i="12"/>
  <c r="L159" i="12"/>
  <c r="J159" i="12"/>
  <c r="K159" i="12"/>
  <c r="J377" i="12"/>
  <c r="K377" i="12"/>
  <c r="P245" i="12"/>
  <c r="O100" i="12"/>
  <c r="O244" i="12"/>
  <c r="N455" i="12"/>
  <c r="N453" i="12"/>
  <c r="N456" i="12" s="1"/>
  <c r="P70" i="12"/>
  <c r="Q70" i="12"/>
  <c r="P173" i="12"/>
  <c r="Q173" i="12"/>
  <c r="O172" i="12"/>
  <c r="P162" i="12"/>
  <c r="Q162" i="12"/>
  <c r="I201" i="12"/>
  <c r="K202" i="12"/>
  <c r="J80" i="12"/>
  <c r="J65" i="12" s="1"/>
  <c r="J173" i="12"/>
  <c r="J172" i="12" s="1"/>
  <c r="Q160" i="12"/>
  <c r="P105" i="12"/>
  <c r="O158" i="12"/>
  <c r="O454" i="12"/>
  <c r="P454" i="12" s="1"/>
  <c r="O457" i="12"/>
  <c r="P457" i="12" s="1"/>
  <c r="Q105" i="12"/>
  <c r="Q64" i="12"/>
  <c r="P64" i="12"/>
  <c r="L63" i="12"/>
  <c r="L77" i="12"/>
  <c r="J156" i="12"/>
  <c r="K156" i="12"/>
  <c r="P13" i="12"/>
  <c r="Q13" i="12"/>
  <c r="O10" i="12"/>
  <c r="J64" i="12"/>
  <c r="H456" i="12"/>
  <c r="I291" i="12"/>
  <c r="K291" i="12" s="1"/>
  <c r="K317" i="12"/>
  <c r="Q65" i="12"/>
  <c r="J415" i="11"/>
  <c r="J95" i="11" s="1"/>
  <c r="J94" i="11" s="1"/>
  <c r="K415" i="11"/>
  <c r="I95" i="11"/>
  <c r="I414" i="11"/>
  <c r="O95" i="11"/>
  <c r="P415" i="11"/>
  <c r="Q415" i="11"/>
  <c r="O414" i="11"/>
  <c r="L452" i="11"/>
  <c r="L449" i="11" s="1"/>
  <c r="L380" i="11"/>
  <c r="K382" i="11"/>
  <c r="H452" i="11"/>
  <c r="H380" i="11"/>
  <c r="N78" i="11"/>
  <c r="N77" i="11" s="1"/>
  <c r="N65" i="11"/>
  <c r="N63" i="11" s="1"/>
  <c r="N62" i="11" s="1"/>
  <c r="N452" i="11"/>
  <c r="N449" i="11" s="1"/>
  <c r="N380" i="11"/>
  <c r="P375" i="11"/>
  <c r="Q375" i="11"/>
  <c r="O374" i="11"/>
  <c r="Q333" i="11"/>
  <c r="O93" i="11"/>
  <c r="O332" i="11"/>
  <c r="J333" i="11"/>
  <c r="I332" i="11"/>
  <c r="I93" i="11"/>
  <c r="K93" i="11" s="1"/>
  <c r="K333" i="11"/>
  <c r="L167" i="11"/>
  <c r="L258" i="11"/>
  <c r="L92" i="11"/>
  <c r="P332" i="11"/>
  <c r="P84" i="11"/>
  <c r="Q84" i="11"/>
  <c r="K257" i="11"/>
  <c r="H379" i="11"/>
  <c r="O162" i="11"/>
  <c r="P291" i="11"/>
  <c r="O80" i="11"/>
  <c r="Q291" i="11"/>
  <c r="O258" i="11"/>
  <c r="K317" i="11"/>
  <c r="I291" i="11"/>
  <c r="K291" i="11" s="1"/>
  <c r="K64" i="11"/>
  <c r="J159" i="11"/>
  <c r="K159" i="11"/>
  <c r="Q91" i="11"/>
  <c r="O70" i="11"/>
  <c r="P166" i="11"/>
  <c r="Q166" i="11"/>
  <c r="H63" i="11"/>
  <c r="H62" i="11" s="1"/>
  <c r="H456" i="11" s="1"/>
  <c r="K67" i="11"/>
  <c r="J80" i="11"/>
  <c r="J173" i="11"/>
  <c r="J172" i="11" s="1"/>
  <c r="K202" i="11"/>
  <c r="I201" i="11"/>
  <c r="O161" i="11"/>
  <c r="P174" i="11"/>
  <c r="O173" i="11"/>
  <c r="P107" i="11"/>
  <c r="O106" i="11"/>
  <c r="Q107" i="11"/>
  <c r="O79" i="11"/>
  <c r="J156" i="11"/>
  <c r="K156" i="11"/>
  <c r="Q74" i="11"/>
  <c r="P74" i="11"/>
  <c r="P19" i="11"/>
  <c r="Q19" i="11"/>
  <c r="O13" i="11"/>
  <c r="Q72" i="11"/>
  <c r="Q68" i="11"/>
  <c r="P415" i="10"/>
  <c r="Q415" i="10"/>
  <c r="O95" i="10"/>
  <c r="O414" i="10"/>
  <c r="K91" i="10"/>
  <c r="I78" i="10"/>
  <c r="I70" i="10"/>
  <c r="J91" i="10"/>
  <c r="J70" i="10" s="1"/>
  <c r="J383" i="10"/>
  <c r="J382" i="10" s="1"/>
  <c r="J166" i="10"/>
  <c r="K166" i="10"/>
  <c r="H382" i="10"/>
  <c r="K383" i="10"/>
  <c r="P97" i="10"/>
  <c r="O72" i="10"/>
  <c r="Q97" i="10"/>
  <c r="P168" i="10"/>
  <c r="Q168" i="10"/>
  <c r="P258" i="10"/>
  <c r="Q258" i="10"/>
  <c r="O257" i="10"/>
  <c r="J374" i="10"/>
  <c r="J327" i="10"/>
  <c r="H159" i="10"/>
  <c r="K160" i="10"/>
  <c r="K64" i="10"/>
  <c r="H63" i="10"/>
  <c r="H62" i="10" s="1"/>
  <c r="H456" i="10" s="1"/>
  <c r="H455" i="10"/>
  <c r="H453" i="10"/>
  <c r="K257" i="10"/>
  <c r="H379" i="10"/>
  <c r="P100" i="10"/>
  <c r="O75" i="10"/>
  <c r="P244" i="10"/>
  <c r="O170" i="10"/>
  <c r="O99" i="10"/>
  <c r="P99" i="10" s="1"/>
  <c r="P70" i="10"/>
  <c r="Q70" i="10"/>
  <c r="P162" i="10"/>
  <c r="Q162" i="10"/>
  <c r="P173" i="10"/>
  <c r="Q173" i="10"/>
  <c r="O172" i="10"/>
  <c r="P134" i="10"/>
  <c r="O80" i="10"/>
  <c r="O106" i="10"/>
  <c r="M455" i="10"/>
  <c r="M453" i="10"/>
  <c r="M456" i="10" s="1"/>
  <c r="Q160" i="10"/>
  <c r="P160" i="10"/>
  <c r="L159" i="10"/>
  <c r="K156" i="10"/>
  <c r="J156" i="10"/>
  <c r="P19" i="10"/>
  <c r="O13" i="10"/>
  <c r="Q19" i="10"/>
  <c r="K14" i="10"/>
  <c r="I13" i="10"/>
  <c r="J59" i="10"/>
  <c r="J14" i="10"/>
  <c r="J13" i="10" s="1"/>
  <c r="J10" i="10" s="1"/>
  <c r="J9" i="10" s="1"/>
  <c r="J64" i="10"/>
  <c r="J160" i="10"/>
  <c r="P416" i="9"/>
  <c r="O415" i="9"/>
  <c r="M380" i="9"/>
  <c r="M452" i="9"/>
  <c r="M449" i="9" s="1"/>
  <c r="K383" i="9"/>
  <c r="H382" i="9"/>
  <c r="J451" i="9"/>
  <c r="J169" i="9"/>
  <c r="K169" i="9"/>
  <c r="P375" i="9"/>
  <c r="Q375" i="9"/>
  <c r="P374" i="9"/>
  <c r="Q374" i="9"/>
  <c r="P93" i="9"/>
  <c r="Q93" i="9"/>
  <c r="O167" i="9"/>
  <c r="P332" i="9"/>
  <c r="Q332" i="9"/>
  <c r="J374" i="9"/>
  <c r="J327" i="9"/>
  <c r="L257" i="9"/>
  <c r="J379" i="9"/>
  <c r="K379" i="9"/>
  <c r="H377" i="9"/>
  <c r="P259" i="9"/>
  <c r="Q259" i="9"/>
  <c r="O258" i="9"/>
  <c r="P258" i="9" s="1"/>
  <c r="L159" i="9"/>
  <c r="K64" i="9"/>
  <c r="J159" i="9"/>
  <c r="K159" i="9"/>
  <c r="J239" i="9"/>
  <c r="K239" i="9"/>
  <c r="I92" i="9"/>
  <c r="Q91" i="9"/>
  <c r="O70" i="9"/>
  <c r="P166" i="9"/>
  <c r="Q166" i="9"/>
  <c r="P255" i="9"/>
  <c r="O254" i="9"/>
  <c r="Q255" i="9"/>
  <c r="P83" i="9"/>
  <c r="Q83" i="9"/>
  <c r="O68" i="9"/>
  <c r="P85" i="9"/>
  <c r="O84" i="9"/>
  <c r="P165" i="9"/>
  <c r="Q165" i="9"/>
  <c r="H63" i="9"/>
  <c r="H62" i="9" s="1"/>
  <c r="H456" i="9" s="1"/>
  <c r="K67" i="9"/>
  <c r="O80" i="9"/>
  <c r="P201" i="9"/>
  <c r="Q201" i="9"/>
  <c r="O162" i="9"/>
  <c r="L256" i="9"/>
  <c r="K172" i="9"/>
  <c r="H256" i="9"/>
  <c r="O79" i="9"/>
  <c r="O161" i="9"/>
  <c r="O173" i="9"/>
  <c r="P174" i="9"/>
  <c r="P105" i="9"/>
  <c r="O454" i="9"/>
  <c r="P454" i="9" s="1"/>
  <c r="O457" i="9"/>
  <c r="P457" i="9" s="1"/>
  <c r="O158" i="9"/>
  <c r="Q105" i="9"/>
  <c r="N455" i="9"/>
  <c r="N453" i="9"/>
  <c r="N456" i="9" s="1"/>
  <c r="L63" i="9"/>
  <c r="L77" i="9"/>
  <c r="J156" i="9"/>
  <c r="K156" i="9"/>
  <c r="Q74" i="9"/>
  <c r="P74" i="9"/>
  <c r="P19" i="9"/>
  <c r="Q19" i="9"/>
  <c r="O13" i="9"/>
  <c r="J64" i="9"/>
  <c r="M453" i="9"/>
  <c r="M456" i="9" s="1"/>
  <c r="M455" i="9"/>
  <c r="P169" i="9"/>
  <c r="Q72" i="9"/>
  <c r="P19" i="8"/>
  <c r="K16" i="8"/>
  <c r="J16" i="8"/>
  <c r="N85" i="8"/>
  <c r="N70" i="8" s="1"/>
  <c r="J313" i="8"/>
  <c r="N263" i="8"/>
  <c r="N262" i="8" s="1"/>
  <c r="O206" i="8"/>
  <c r="Q207" i="8"/>
  <c r="O170" i="8"/>
  <c r="K305" i="8"/>
  <c r="J305" i="8"/>
  <c r="J297" i="8" s="1"/>
  <c r="N165" i="8"/>
  <c r="I98" i="8"/>
  <c r="J339" i="8"/>
  <c r="M263" i="8"/>
  <c r="M262" i="8" s="1"/>
  <c r="M384" i="8" s="1"/>
  <c r="M382" i="8" s="1"/>
  <c r="H379" i="8"/>
  <c r="H10" i="8"/>
  <c r="Q206" i="8"/>
  <c r="P206" i="8"/>
  <c r="O99" i="8"/>
  <c r="K33" i="8"/>
  <c r="I31" i="8"/>
  <c r="J33" i="8"/>
  <c r="K21" i="8"/>
  <c r="J21" i="8"/>
  <c r="I20" i="8"/>
  <c r="I60" i="8" s="1"/>
  <c r="M104" i="8"/>
  <c r="M175" i="8"/>
  <c r="M174" i="8" s="1"/>
  <c r="K215" i="8"/>
  <c r="J215" i="8"/>
  <c r="J207" i="8" s="1"/>
  <c r="J206" i="8" s="1"/>
  <c r="M88" i="8"/>
  <c r="M73" i="8" s="1"/>
  <c r="M97" i="8"/>
  <c r="M76" i="8" s="1"/>
  <c r="P421" i="8"/>
  <c r="I77" i="8"/>
  <c r="K77" i="8" s="1"/>
  <c r="K102" i="8"/>
  <c r="Q313" i="8"/>
  <c r="P313" i="8"/>
  <c r="O259" i="8"/>
  <c r="M69" i="8"/>
  <c r="L84" i="8"/>
  <c r="L111" i="8"/>
  <c r="P112" i="8"/>
  <c r="O89" i="8"/>
  <c r="Q362" i="8"/>
  <c r="O102" i="8"/>
  <c r="O173" i="8"/>
  <c r="L85" i="8"/>
  <c r="P389" i="8"/>
  <c r="J413" i="8"/>
  <c r="K413" i="8"/>
  <c r="J111" i="8"/>
  <c r="J110" i="8" s="1"/>
  <c r="P101" i="8"/>
  <c r="Q26" i="8"/>
  <c r="K374" i="8"/>
  <c r="I373" i="8"/>
  <c r="P109" i="8"/>
  <c r="O81" i="8"/>
  <c r="P14" i="8"/>
  <c r="Q14" i="8"/>
  <c r="O13" i="8"/>
  <c r="P13" i="8" s="1"/>
  <c r="Q105" i="8"/>
  <c r="O80" i="8"/>
  <c r="L166" i="8"/>
  <c r="L260" i="8"/>
  <c r="Q260" i="8" s="1"/>
  <c r="L170" i="8"/>
  <c r="P170" i="8" s="1"/>
  <c r="L88" i="8"/>
  <c r="L90" i="8"/>
  <c r="P237" i="8"/>
  <c r="O174" i="8"/>
  <c r="P105" i="8"/>
  <c r="K383" i="8"/>
  <c r="K334" i="8"/>
  <c r="J334" i="8"/>
  <c r="I91" i="8"/>
  <c r="K91" i="8" s="1"/>
  <c r="I333" i="8"/>
  <c r="H85" i="8"/>
  <c r="H70" i="8" s="1"/>
  <c r="J139" i="8"/>
  <c r="H86" i="8"/>
  <c r="J329" i="8"/>
  <c r="H168" i="8"/>
  <c r="O30" i="8"/>
  <c r="Q30" i="8" s="1"/>
  <c r="Q31" i="8"/>
  <c r="P180" i="8"/>
  <c r="N458" i="8"/>
  <c r="N461" i="8" s="1"/>
  <c r="N163" i="8"/>
  <c r="N161" i="8" s="1"/>
  <c r="Q338" i="8"/>
  <c r="O98" i="8"/>
  <c r="Q98" i="8" s="1"/>
  <c r="O337" i="8"/>
  <c r="L10" i="8"/>
  <c r="O379" i="8"/>
  <c r="Q379" i="8" s="1"/>
  <c r="Q389" i="8"/>
  <c r="N83" i="8"/>
  <c r="N82" i="8" s="1"/>
  <c r="N457" i="8" s="1"/>
  <c r="N460" i="8" s="1"/>
  <c r="N69" i="8"/>
  <c r="N68" i="8" s="1"/>
  <c r="N67" i="8" s="1"/>
  <c r="P62" i="8"/>
  <c r="M170" i="8"/>
  <c r="Q104" i="8"/>
  <c r="N10" i="8"/>
  <c r="N9" i="8" s="1"/>
  <c r="I454" i="8"/>
  <c r="K390" i="8"/>
  <c r="I389" i="8"/>
  <c r="N384" i="8"/>
  <c r="N382" i="8" s="1"/>
  <c r="K328" i="8"/>
  <c r="J328" i="8"/>
  <c r="P332" i="8"/>
  <c r="P411" i="8"/>
  <c r="J265" i="8"/>
  <c r="K297" i="8"/>
  <c r="I411" i="8"/>
  <c r="J175" i="8"/>
  <c r="J80" i="8" s="1"/>
  <c r="J79" i="8" s="1"/>
  <c r="H174" i="8"/>
  <c r="J174" i="8" s="1"/>
  <c r="P52" i="8"/>
  <c r="M458" i="8"/>
  <c r="M461" i="8" s="1"/>
  <c r="M163" i="8"/>
  <c r="M161" i="8" s="1"/>
  <c r="I420" i="8"/>
  <c r="O419" i="8"/>
  <c r="Q420" i="8"/>
  <c r="M167" i="8"/>
  <c r="M165" i="8" s="1"/>
  <c r="M164" i="8" s="1"/>
  <c r="M85" i="8"/>
  <c r="M70" i="8" s="1"/>
  <c r="H263" i="8"/>
  <c r="H262" i="8" s="1"/>
  <c r="H384" i="8" s="1"/>
  <c r="N104" i="8"/>
  <c r="N175" i="8"/>
  <c r="N174" i="8" s="1"/>
  <c r="M178" i="8"/>
  <c r="M177" i="8" s="1"/>
  <c r="M261" i="8" s="1"/>
  <c r="J41" i="8"/>
  <c r="H60" i="8"/>
  <c r="K289" i="8"/>
  <c r="J289" i="8"/>
  <c r="I260" i="8"/>
  <c r="I90" i="8"/>
  <c r="H84" i="8"/>
  <c r="L178" i="8"/>
  <c r="I78" i="8"/>
  <c r="K78" i="8" s="1"/>
  <c r="K103" i="8"/>
  <c r="J383" i="8"/>
  <c r="P219" i="8"/>
  <c r="P289" i="8"/>
  <c r="Q289" i="8"/>
  <c r="L74" i="8"/>
  <c r="Q71" i="8"/>
  <c r="K160" i="8"/>
  <c r="H111" i="8"/>
  <c r="H110" i="8" s="1"/>
  <c r="P381" i="8"/>
  <c r="L380" i="8"/>
  <c r="I95" i="8"/>
  <c r="K398" i="8"/>
  <c r="K61" i="8"/>
  <c r="K111" i="8"/>
  <c r="I110" i="8"/>
  <c r="I322" i="8"/>
  <c r="K322" i="8" s="1"/>
  <c r="K325" i="8"/>
  <c r="J325" i="8"/>
  <c r="J322" i="8" s="1"/>
  <c r="K174" i="8"/>
  <c r="P31" i="8"/>
  <c r="H167" i="8"/>
  <c r="I206" i="8"/>
  <c r="K207" i="8"/>
  <c r="O296" i="8"/>
  <c r="Q296" i="8" s="1"/>
  <c r="Q297" i="8"/>
  <c r="Q399" i="8"/>
  <c r="O398" i="8"/>
  <c r="J454" i="8"/>
  <c r="P454" i="8"/>
  <c r="H95" i="8"/>
  <c r="H74" i="8" s="1"/>
  <c r="J398" i="8"/>
  <c r="P240" i="8"/>
  <c r="L96" i="8"/>
  <c r="L171" i="8"/>
  <c r="K175" i="8"/>
  <c r="P30" i="8"/>
  <c r="O112" i="8"/>
  <c r="Q240" i="8"/>
  <c r="Q235" i="8"/>
  <c r="O169" i="8"/>
  <c r="O87" i="8"/>
  <c r="H419" i="8"/>
  <c r="H100" i="8"/>
  <c r="H99" i="8" s="1"/>
  <c r="J276" i="8"/>
  <c r="K276" i="8"/>
  <c r="Q48" i="8"/>
  <c r="O41" i="8"/>
  <c r="J237" i="8"/>
  <c r="J173" i="8"/>
  <c r="Q381" i="8"/>
  <c r="O380" i="8"/>
  <c r="Q380" i="8" s="1"/>
  <c r="J377" i="8"/>
  <c r="J109" i="8" s="1"/>
  <c r="J81" i="8" s="1"/>
  <c r="I109" i="8"/>
  <c r="I81" i="8" s="1"/>
  <c r="K81" i="8" s="1"/>
  <c r="P235" i="8"/>
  <c r="Q405" i="8"/>
  <c r="O404" i="8"/>
  <c r="K357" i="8"/>
  <c r="J357" i="8"/>
  <c r="J338" i="8"/>
  <c r="H337" i="8"/>
  <c r="H98" i="8"/>
  <c r="H178" i="8"/>
  <c r="H177" i="8" s="1"/>
  <c r="H261" i="8" s="1"/>
  <c r="H166" i="8"/>
  <c r="N385" i="8"/>
  <c r="N456" i="8"/>
  <c r="N453" i="8" s="1"/>
  <c r="Q392" i="8"/>
  <c r="L175" i="8"/>
  <c r="P249" i="8"/>
  <c r="L104" i="8"/>
  <c r="P104" i="8" s="1"/>
  <c r="O264" i="8"/>
  <c r="P265" i="8"/>
  <c r="Q265" i="8"/>
  <c r="Q246" i="8"/>
  <c r="O244" i="8"/>
  <c r="P244" i="8" s="1"/>
  <c r="K381" i="8"/>
  <c r="I380" i="8"/>
  <c r="M456" i="8"/>
  <c r="M453" i="8" s="1"/>
  <c r="M385" i="8"/>
  <c r="P357" i="8"/>
  <c r="L337" i="8"/>
  <c r="P420" i="8"/>
  <c r="L419" i="8"/>
  <c r="L100" i="8"/>
  <c r="I265" i="8"/>
  <c r="O139" i="8"/>
  <c r="Q357" i="8"/>
  <c r="K17" i="8"/>
  <c r="J17" i="8"/>
  <c r="I14" i="8"/>
  <c r="O88" i="8"/>
  <c r="M10" i="7"/>
  <c r="M9" i="7" s="1"/>
  <c r="I14" i="7"/>
  <c r="J14" i="7" s="1"/>
  <c r="K17" i="7"/>
  <c r="J16" i="7"/>
  <c r="Q14" i="7"/>
  <c r="P14" i="7"/>
  <c r="O13" i="7"/>
  <c r="P411" i="7"/>
  <c r="J413" i="7"/>
  <c r="K413" i="7"/>
  <c r="O337" i="7"/>
  <c r="I338" i="7"/>
  <c r="I98" i="7" s="1"/>
  <c r="K98" i="7" s="1"/>
  <c r="N97" i="7"/>
  <c r="N76" i="7" s="1"/>
  <c r="N263" i="7"/>
  <c r="N262" i="7" s="1"/>
  <c r="N384" i="7" s="1"/>
  <c r="N382" i="7" s="1"/>
  <c r="J326" i="7"/>
  <c r="K326" i="7"/>
  <c r="M167" i="7"/>
  <c r="P322" i="7"/>
  <c r="K314" i="7"/>
  <c r="I313" i="7"/>
  <c r="K302" i="7"/>
  <c r="I297" i="7"/>
  <c r="K297" i="7" s="1"/>
  <c r="P289" i="7"/>
  <c r="J269" i="7"/>
  <c r="H170" i="7"/>
  <c r="H166" i="7"/>
  <c r="L337" i="7"/>
  <c r="P337" i="7" s="1"/>
  <c r="L379" i="7"/>
  <c r="P338" i="7"/>
  <c r="L98" i="7"/>
  <c r="P41" i="7"/>
  <c r="P240" i="7"/>
  <c r="Q240" i="7"/>
  <c r="H10" i="7"/>
  <c r="P421" i="7"/>
  <c r="O420" i="7"/>
  <c r="H263" i="7"/>
  <c r="H262" i="7" s="1"/>
  <c r="P244" i="7"/>
  <c r="L172" i="7"/>
  <c r="I157" i="7"/>
  <c r="K158" i="7"/>
  <c r="J158" i="7"/>
  <c r="J157" i="7" s="1"/>
  <c r="J102" i="7" s="1"/>
  <c r="J77" i="7" s="1"/>
  <c r="L80" i="7"/>
  <c r="P105" i="7"/>
  <c r="J357" i="7"/>
  <c r="O249" i="7"/>
  <c r="O105" i="7"/>
  <c r="J381" i="7"/>
  <c r="H380" i="7"/>
  <c r="J380" i="7" s="1"/>
  <c r="P36" i="7"/>
  <c r="I365" i="7"/>
  <c r="K366" i="7"/>
  <c r="L167" i="7"/>
  <c r="O179" i="7"/>
  <c r="H418" i="7"/>
  <c r="H97" i="7" s="1"/>
  <c r="H76" i="7" s="1"/>
  <c r="L104" i="7"/>
  <c r="L175" i="7"/>
  <c r="P249" i="7"/>
  <c r="M111" i="7"/>
  <c r="M110" i="7" s="1"/>
  <c r="M84" i="7"/>
  <c r="I105" i="7"/>
  <c r="J215" i="7"/>
  <c r="J207" i="7" s="1"/>
  <c r="J206" i="7" s="1"/>
  <c r="K215" i="7"/>
  <c r="I207" i="7"/>
  <c r="K260" i="7"/>
  <c r="I259" i="7"/>
  <c r="K259" i="7" s="1"/>
  <c r="O41" i="7"/>
  <c r="Q42" i="7"/>
  <c r="P42" i="7"/>
  <c r="H25" i="7"/>
  <c r="J26" i="7"/>
  <c r="K389" i="7"/>
  <c r="O81" i="7"/>
  <c r="P109" i="7"/>
  <c r="Q374" i="7"/>
  <c r="O373" i="7"/>
  <c r="N69" i="7"/>
  <c r="J111" i="7"/>
  <c r="J110" i="7" s="1"/>
  <c r="J31" i="7"/>
  <c r="K31" i="7"/>
  <c r="I30" i="7"/>
  <c r="J20" i="7"/>
  <c r="K20" i="7"/>
  <c r="I19" i="7"/>
  <c r="I60" i="7"/>
  <c r="J404" i="7"/>
  <c r="J96" i="7" s="1"/>
  <c r="J75" i="7" s="1"/>
  <c r="J249" i="7"/>
  <c r="H104" i="7"/>
  <c r="H175" i="7"/>
  <c r="H259" i="7"/>
  <c r="J260" i="7"/>
  <c r="Q103" i="7"/>
  <c r="P103" i="7"/>
  <c r="O78" i="7"/>
  <c r="N85" i="7"/>
  <c r="N70" i="7" s="1"/>
  <c r="L89" i="7"/>
  <c r="P89" i="7" s="1"/>
  <c r="P90" i="7"/>
  <c r="Q90" i="7"/>
  <c r="P366" i="7"/>
  <c r="L365" i="7"/>
  <c r="M85" i="7"/>
  <c r="M70" i="7" s="1"/>
  <c r="K328" i="7"/>
  <c r="J328" i="7"/>
  <c r="Q396" i="7"/>
  <c r="O395" i="7"/>
  <c r="P396" i="7"/>
  <c r="K373" i="7"/>
  <c r="Q338" i="7"/>
  <c r="K383" i="7"/>
  <c r="N458" i="7"/>
  <c r="N461" i="7" s="1"/>
  <c r="N163" i="7"/>
  <c r="N161" i="7" s="1"/>
  <c r="N456" i="7"/>
  <c r="N453" i="7" s="1"/>
  <c r="N385" i="7"/>
  <c r="L73" i="7"/>
  <c r="K266" i="7"/>
  <c r="I265" i="7"/>
  <c r="J266" i="7"/>
  <c r="J265" i="7" s="1"/>
  <c r="Q398" i="7"/>
  <c r="O95" i="7"/>
  <c r="P139" i="7"/>
  <c r="L85" i="7"/>
  <c r="K295" i="7"/>
  <c r="J295" i="7"/>
  <c r="I289" i="7"/>
  <c r="I168" i="7"/>
  <c r="I86" i="7"/>
  <c r="J329" i="7"/>
  <c r="J338" i="7"/>
  <c r="O112" i="7"/>
  <c r="K404" i="7"/>
  <c r="I96" i="7"/>
  <c r="I171" i="7"/>
  <c r="P19" i="7"/>
  <c r="L13" i="7"/>
  <c r="Q19" i="7"/>
  <c r="L77" i="7"/>
  <c r="P77" i="7" s="1"/>
  <c r="P102" i="7"/>
  <c r="Q337" i="7"/>
  <c r="O172" i="7"/>
  <c r="Q172" i="7" s="1"/>
  <c r="O404" i="7"/>
  <c r="Q404" i="7" s="1"/>
  <c r="Q405" i="7"/>
  <c r="K381" i="7"/>
  <c r="I380" i="7"/>
  <c r="P260" i="7"/>
  <c r="L259" i="7"/>
  <c r="Q392" i="7"/>
  <c r="P392" i="7"/>
  <c r="O87" i="7"/>
  <c r="H72" i="7"/>
  <c r="K72" i="7" s="1"/>
  <c r="K87" i="7"/>
  <c r="H172" i="7"/>
  <c r="H165" i="7" s="1"/>
  <c r="J411" i="7"/>
  <c r="N104" i="7"/>
  <c r="N175" i="7"/>
  <c r="N174" i="7" s="1"/>
  <c r="M100" i="7"/>
  <c r="M99" i="7" s="1"/>
  <c r="M419" i="7"/>
  <c r="M418" i="7" s="1"/>
  <c r="Q366" i="7"/>
  <c r="O365" i="7"/>
  <c r="Q365" i="7" s="1"/>
  <c r="K26" i="7"/>
  <c r="J334" i="7"/>
  <c r="I333" i="7"/>
  <c r="K334" i="7"/>
  <c r="I91" i="7"/>
  <c r="O379" i="7"/>
  <c r="Q379" i="7" s="1"/>
  <c r="Q333" i="7"/>
  <c r="P333" i="7"/>
  <c r="O332" i="7"/>
  <c r="O296" i="7"/>
  <c r="Q296" i="7" s="1"/>
  <c r="Q297" i="7"/>
  <c r="H85" i="7"/>
  <c r="O30" i="7"/>
  <c r="Q31" i="7"/>
  <c r="Q102" i="7"/>
  <c r="P264" i="7"/>
  <c r="L263" i="7"/>
  <c r="L166" i="7"/>
  <c r="L71" i="7"/>
  <c r="J240" i="7"/>
  <c r="H96" i="7"/>
  <c r="H75" i="7" s="1"/>
  <c r="H171" i="7"/>
  <c r="K61" i="7"/>
  <c r="J61" i="7"/>
  <c r="O264" i="7"/>
  <c r="P265" i="7"/>
  <c r="Q265" i="7"/>
  <c r="H161" i="7"/>
  <c r="I104" i="7"/>
  <c r="I175" i="7"/>
  <c r="J454" i="7"/>
  <c r="P330" i="7"/>
  <c r="O329" i="7"/>
  <c r="N10" i="7"/>
  <c r="N9" i="7" s="1"/>
  <c r="L177" i="7"/>
  <c r="Q313" i="7"/>
  <c r="P313" i="7"/>
  <c r="L84" i="7"/>
  <c r="L111" i="7"/>
  <c r="P112" i="7"/>
  <c r="J325" i="7"/>
  <c r="J322" i="7" s="1"/>
  <c r="I322" i="7"/>
  <c r="K322" i="7" s="1"/>
  <c r="K325" i="7"/>
  <c r="L171" i="7"/>
  <c r="L96" i="7"/>
  <c r="M172" i="7"/>
  <c r="M165" i="7" s="1"/>
  <c r="M164" i="7" s="1"/>
  <c r="N167" i="7"/>
  <c r="N165" i="7" s="1"/>
  <c r="N164" i="7" s="1"/>
  <c r="P374" i="7"/>
  <c r="I95" i="7"/>
  <c r="K398" i="7"/>
  <c r="M178" i="7"/>
  <c r="M177" i="7" s="1"/>
  <c r="M261" i="7" s="1"/>
  <c r="Q207" i="7"/>
  <c r="P207" i="7"/>
  <c r="O206" i="7"/>
  <c r="P180" i="7"/>
  <c r="L99" i="7"/>
  <c r="J339" i="7"/>
  <c r="J307" i="7"/>
  <c r="J297" i="7" s="1"/>
  <c r="K307" i="7"/>
  <c r="J366" i="7"/>
  <c r="J105" i="7" s="1"/>
  <c r="J104" i="7" s="1"/>
  <c r="Q26" i="7"/>
  <c r="J398" i="7"/>
  <c r="L418" i="7"/>
  <c r="H60" i="7"/>
  <c r="J41" i="7"/>
  <c r="Q37" i="7"/>
  <c r="O36" i="7"/>
  <c r="Q36" i="7" s="1"/>
  <c r="I295" i="6"/>
  <c r="I280" i="6"/>
  <c r="I276" i="6"/>
  <c r="I269" i="6"/>
  <c r="I266" i="6"/>
  <c r="I215" i="6"/>
  <c r="I211" i="6"/>
  <c r="I210" i="6"/>
  <c r="P452" i="6"/>
  <c r="J452" i="6"/>
  <c r="O451" i="6"/>
  <c r="P451" i="6" s="1"/>
  <c r="O450" i="6"/>
  <c r="J450" i="6"/>
  <c r="O449" i="6"/>
  <c r="O448" i="6" s="1"/>
  <c r="J449" i="6"/>
  <c r="P448" i="6"/>
  <c r="N448" i="6"/>
  <c r="M448" i="6"/>
  <c r="M386" i="6" s="1"/>
  <c r="L448" i="6"/>
  <c r="I448" i="6"/>
  <c r="I386" i="6" s="1"/>
  <c r="H448" i="6"/>
  <c r="K448" i="6" s="1"/>
  <c r="Q446" i="6"/>
  <c r="O446" i="6"/>
  <c r="P446" i="6" s="1"/>
  <c r="J446" i="6"/>
  <c r="O445" i="6"/>
  <c r="P445" i="6" s="1"/>
  <c r="J445" i="6"/>
  <c r="O443" i="6"/>
  <c r="P443" i="6" s="1"/>
  <c r="O442" i="6"/>
  <c r="P442" i="6" s="1"/>
  <c r="O441" i="6"/>
  <c r="J441" i="6" s="1"/>
  <c r="O440" i="6"/>
  <c r="P440" i="6" s="1"/>
  <c r="J440" i="6"/>
  <c r="O439" i="6"/>
  <c r="P439" i="6" s="1"/>
  <c r="J439" i="6"/>
  <c r="P438" i="6"/>
  <c r="O438" i="6"/>
  <c r="J438" i="6"/>
  <c r="O437" i="6"/>
  <c r="J437" i="6"/>
  <c r="N436" i="6"/>
  <c r="M436" i="6"/>
  <c r="L436" i="6"/>
  <c r="I436" i="6"/>
  <c r="H436" i="6"/>
  <c r="J436" i="6" s="1"/>
  <c r="O434" i="6"/>
  <c r="P434" i="6" s="1"/>
  <c r="N433" i="6"/>
  <c r="M433" i="6"/>
  <c r="L433" i="6"/>
  <c r="H433" i="6"/>
  <c r="O432" i="6"/>
  <c r="P432" i="6" s="1"/>
  <c r="I432" i="6"/>
  <c r="I431" i="6" s="1"/>
  <c r="O431" i="6"/>
  <c r="N431" i="6"/>
  <c r="M431" i="6"/>
  <c r="L431" i="6"/>
  <c r="H431" i="6"/>
  <c r="O430" i="6"/>
  <c r="P430" i="6" s="1"/>
  <c r="J430" i="6"/>
  <c r="P429" i="6"/>
  <c r="O429" i="6"/>
  <c r="J429" i="6"/>
  <c r="P428" i="6"/>
  <c r="O428" i="6"/>
  <c r="J428" i="6"/>
  <c r="N427" i="6"/>
  <c r="N423" i="6" s="1"/>
  <c r="N421" i="6" s="1"/>
  <c r="M427" i="6"/>
  <c r="M423" i="6" s="1"/>
  <c r="L427" i="6"/>
  <c r="I427" i="6"/>
  <c r="H427" i="6"/>
  <c r="J427" i="6" s="1"/>
  <c r="P426" i="6"/>
  <c r="O426" i="6"/>
  <c r="J426" i="6"/>
  <c r="O425" i="6"/>
  <c r="P425" i="6" s="1"/>
  <c r="J425" i="6"/>
  <c r="P424" i="6"/>
  <c r="O424" i="6"/>
  <c r="J424" i="6"/>
  <c r="J423" i="6"/>
  <c r="O422" i="6"/>
  <c r="P422" i="6" s="1"/>
  <c r="J422" i="6"/>
  <c r="L421" i="6"/>
  <c r="I421" i="6"/>
  <c r="H421" i="6"/>
  <c r="J421" i="6" s="1"/>
  <c r="Q417" i="6"/>
  <c r="O417" i="6"/>
  <c r="K417" i="6"/>
  <c r="J417" i="6"/>
  <c r="O416" i="6"/>
  <c r="Q416" i="6" s="1"/>
  <c r="K416" i="6"/>
  <c r="J416" i="6"/>
  <c r="O415" i="6"/>
  <c r="Q415" i="6" s="1"/>
  <c r="K415" i="6"/>
  <c r="J415" i="6"/>
  <c r="N414" i="6"/>
  <c r="M414" i="6"/>
  <c r="O414" i="6" s="1"/>
  <c r="Q414" i="6" s="1"/>
  <c r="L414" i="6"/>
  <c r="I414" i="6"/>
  <c r="K414" i="6" s="1"/>
  <c r="H414" i="6"/>
  <c r="J414" i="6" s="1"/>
  <c r="O413" i="6"/>
  <c r="P413" i="6" s="1"/>
  <c r="K413" i="6"/>
  <c r="O412" i="6"/>
  <c r="Q412" i="6" s="1"/>
  <c r="N411" i="6"/>
  <c r="M411" i="6"/>
  <c r="M404" i="6" s="1"/>
  <c r="M96" i="6" s="1"/>
  <c r="M75" i="6" s="1"/>
  <c r="L411" i="6"/>
  <c r="H411" i="6"/>
  <c r="O410" i="6"/>
  <c r="Q410" i="6" s="1"/>
  <c r="K410" i="6"/>
  <c r="J410" i="6"/>
  <c r="O409" i="6"/>
  <c r="Q409" i="6" s="1"/>
  <c r="K409" i="6"/>
  <c r="J409" i="6"/>
  <c r="P408" i="6"/>
  <c r="N408" i="6"/>
  <c r="M408" i="6"/>
  <c r="L408" i="6"/>
  <c r="I408" i="6"/>
  <c r="K408" i="6" s="1"/>
  <c r="H408" i="6"/>
  <c r="J408" i="6" s="1"/>
  <c r="Q407" i="6"/>
  <c r="O407" i="6"/>
  <c r="K407" i="6"/>
  <c r="J407" i="6"/>
  <c r="Q406" i="6"/>
  <c r="O406" i="6"/>
  <c r="O405" i="6" s="1"/>
  <c r="K406" i="6"/>
  <c r="J406" i="6"/>
  <c r="P405" i="6"/>
  <c r="N405" i="6"/>
  <c r="M405" i="6"/>
  <c r="L405" i="6"/>
  <c r="I405" i="6"/>
  <c r="H405" i="6"/>
  <c r="K405" i="6" s="1"/>
  <c r="Q403" i="6"/>
  <c r="P403" i="6"/>
  <c r="O403" i="6"/>
  <c r="K403" i="6"/>
  <c r="J403" i="6"/>
  <c r="Q402" i="6"/>
  <c r="P402" i="6"/>
  <c r="O402" i="6"/>
  <c r="N402" i="6"/>
  <c r="M402" i="6"/>
  <c r="L402" i="6"/>
  <c r="J402" i="6"/>
  <c r="I402" i="6"/>
  <c r="H402" i="6"/>
  <c r="K402" i="6" s="1"/>
  <c r="Q401" i="6"/>
  <c r="P401" i="6"/>
  <c r="O401" i="6"/>
  <c r="O399" i="6" s="1"/>
  <c r="Q399" i="6" s="1"/>
  <c r="K401" i="6"/>
  <c r="J401" i="6"/>
  <c r="Q400" i="6"/>
  <c r="P400" i="6"/>
  <c r="O400" i="6"/>
  <c r="K400" i="6"/>
  <c r="J400" i="6"/>
  <c r="N399" i="6"/>
  <c r="M399" i="6"/>
  <c r="M398" i="6" s="1"/>
  <c r="L399" i="6"/>
  <c r="J399" i="6"/>
  <c r="I399" i="6"/>
  <c r="H399" i="6"/>
  <c r="K399" i="6" s="1"/>
  <c r="N398" i="6"/>
  <c r="L398" i="6"/>
  <c r="I398" i="6"/>
  <c r="Q397" i="6"/>
  <c r="P397" i="6"/>
  <c r="O397" i="6"/>
  <c r="K397" i="6"/>
  <c r="J397" i="6"/>
  <c r="O396" i="6"/>
  <c r="N396" i="6"/>
  <c r="M396" i="6"/>
  <c r="M395" i="6" s="1"/>
  <c r="L396" i="6"/>
  <c r="K396" i="6"/>
  <c r="I396" i="6"/>
  <c r="J396" i="6" s="1"/>
  <c r="H396" i="6"/>
  <c r="N395" i="6"/>
  <c r="L395" i="6"/>
  <c r="I395" i="6"/>
  <c r="K395" i="6" s="1"/>
  <c r="H395" i="6"/>
  <c r="J395" i="6" s="1"/>
  <c r="O394" i="6"/>
  <c r="K394" i="6"/>
  <c r="J394" i="6"/>
  <c r="Q393" i="6"/>
  <c r="P393" i="6"/>
  <c r="O393" i="6"/>
  <c r="K393" i="6"/>
  <c r="J393" i="6"/>
  <c r="N392" i="6"/>
  <c r="M392" i="6"/>
  <c r="L392" i="6"/>
  <c r="I392" i="6"/>
  <c r="H392" i="6"/>
  <c r="O391" i="6"/>
  <c r="I391" i="6" s="1"/>
  <c r="N390" i="6"/>
  <c r="M390" i="6"/>
  <c r="M389" i="6" s="1"/>
  <c r="L390" i="6"/>
  <c r="L389" i="6" s="1"/>
  <c r="H390" i="6"/>
  <c r="H454" i="6" s="1"/>
  <c r="N389" i="6"/>
  <c r="N386" i="6"/>
  <c r="L386" i="6"/>
  <c r="H386" i="6"/>
  <c r="J386" i="6" s="1"/>
  <c r="N383" i="6"/>
  <c r="M383" i="6"/>
  <c r="L383" i="6"/>
  <c r="H383" i="6"/>
  <c r="M381" i="6"/>
  <c r="M380" i="6" s="1"/>
  <c r="H381" i="6"/>
  <c r="H380" i="6"/>
  <c r="P378" i="6"/>
  <c r="J378" i="6"/>
  <c r="O377" i="6"/>
  <c r="Q376" i="6"/>
  <c r="P376" i="6"/>
  <c r="O376" i="6"/>
  <c r="K376" i="6"/>
  <c r="J376" i="6"/>
  <c r="Q375" i="6"/>
  <c r="P375" i="6"/>
  <c r="O375" i="6"/>
  <c r="N375" i="6"/>
  <c r="N374" i="6" s="1"/>
  <c r="M375" i="6"/>
  <c r="M374" i="6" s="1"/>
  <c r="M373" i="6" s="1"/>
  <c r="L375" i="6"/>
  <c r="J375" i="6"/>
  <c r="I375" i="6"/>
  <c r="H375" i="6"/>
  <c r="K375" i="6" s="1"/>
  <c r="Q374" i="6"/>
  <c r="P374" i="6"/>
  <c r="O374" i="6"/>
  <c r="O373" i="6" s="1"/>
  <c r="L374" i="6"/>
  <c r="L373" i="6" s="1"/>
  <c r="I374" i="6"/>
  <c r="Q373" i="6"/>
  <c r="N373" i="6"/>
  <c r="Q372" i="6"/>
  <c r="P372" i="6"/>
  <c r="O372" i="6"/>
  <c r="K372" i="6"/>
  <c r="J372" i="6"/>
  <c r="Q371" i="6"/>
  <c r="P371" i="6"/>
  <c r="O371" i="6"/>
  <c r="K371" i="6"/>
  <c r="J371" i="6"/>
  <c r="Q370" i="6"/>
  <c r="P370" i="6"/>
  <c r="O370" i="6"/>
  <c r="K370" i="6"/>
  <c r="J370" i="6"/>
  <c r="O369" i="6"/>
  <c r="K369" i="6"/>
  <c r="J369" i="6"/>
  <c r="Q368" i="6"/>
  <c r="P368" i="6"/>
  <c r="O368" i="6"/>
  <c r="O367" i="6" s="1"/>
  <c r="Q367" i="6" s="1"/>
  <c r="K368" i="6"/>
  <c r="J368" i="6"/>
  <c r="N367" i="6"/>
  <c r="N366" i="6" s="1"/>
  <c r="N105" i="6" s="1"/>
  <c r="N80" i="6" s="1"/>
  <c r="N79" i="6" s="1"/>
  <c r="M367" i="6"/>
  <c r="L367" i="6"/>
  <c r="I367" i="6"/>
  <c r="H367" i="6"/>
  <c r="O366" i="6"/>
  <c r="M366" i="6"/>
  <c r="M365" i="6" s="1"/>
  <c r="L366" i="6"/>
  <c r="O364" i="6"/>
  <c r="K364" i="6"/>
  <c r="J364" i="6"/>
  <c r="Q363" i="6"/>
  <c r="P363" i="6"/>
  <c r="O363" i="6"/>
  <c r="O362" i="6" s="1"/>
  <c r="K363" i="6"/>
  <c r="J363" i="6"/>
  <c r="N362" i="6"/>
  <c r="M362" i="6"/>
  <c r="L362" i="6"/>
  <c r="I362" i="6"/>
  <c r="K362" i="6" s="1"/>
  <c r="H362" i="6"/>
  <c r="J362" i="6" s="1"/>
  <c r="O359" i="6"/>
  <c r="K359" i="6"/>
  <c r="J359" i="6"/>
  <c r="N358" i="6"/>
  <c r="N381" i="6" s="1"/>
  <c r="N380" i="6" s="1"/>
  <c r="M358" i="6"/>
  <c r="L358" i="6"/>
  <c r="L381" i="6" s="1"/>
  <c r="L380" i="6" s="1"/>
  <c r="I358" i="6"/>
  <c r="H358" i="6"/>
  <c r="N357" i="6"/>
  <c r="M357" i="6"/>
  <c r="H357" i="6"/>
  <c r="P356" i="6"/>
  <c r="O356" i="6"/>
  <c r="J356" i="6"/>
  <c r="P355" i="6"/>
  <c r="O355" i="6"/>
  <c r="J355" i="6"/>
  <c r="P354" i="6"/>
  <c r="O354" i="6"/>
  <c r="J354" i="6"/>
  <c r="O353" i="6"/>
  <c r="J353" i="6"/>
  <c r="N352" i="6"/>
  <c r="M352" i="6"/>
  <c r="L352" i="6"/>
  <c r="J352" i="6"/>
  <c r="I352" i="6"/>
  <c r="H352" i="6"/>
  <c r="O351" i="6"/>
  <c r="J351" i="6" s="1"/>
  <c r="O350" i="6"/>
  <c r="O348" i="6"/>
  <c r="P348" i="6" s="1"/>
  <c r="J348" i="6"/>
  <c r="O347" i="6"/>
  <c r="P347" i="6" s="1"/>
  <c r="J347" i="6"/>
  <c r="O346" i="6"/>
  <c r="P346" i="6" s="1"/>
  <c r="J346" i="6"/>
  <c r="O345" i="6"/>
  <c r="P345" i="6" s="1"/>
  <c r="J345" i="6"/>
  <c r="P344" i="6"/>
  <c r="O344" i="6"/>
  <c r="J344" i="6"/>
  <c r="O343" i="6"/>
  <c r="P343" i="6" s="1"/>
  <c r="J343" i="6"/>
  <c r="O342" i="6"/>
  <c r="J342" i="6"/>
  <c r="O341" i="6"/>
  <c r="P340" i="6"/>
  <c r="N339" i="6"/>
  <c r="N338" i="6" s="1"/>
  <c r="M339" i="6"/>
  <c r="M338" i="6" s="1"/>
  <c r="L339" i="6"/>
  <c r="H339" i="6"/>
  <c r="P336" i="6"/>
  <c r="O336" i="6"/>
  <c r="J336" i="6"/>
  <c r="P335" i="6"/>
  <c r="O335" i="6"/>
  <c r="J335" i="6"/>
  <c r="J93" i="6" s="1"/>
  <c r="O334" i="6"/>
  <c r="Q334" i="6" s="1"/>
  <c r="O333" i="6"/>
  <c r="N333" i="6"/>
  <c r="N332" i="6" s="1"/>
  <c r="N170" i="6" s="1"/>
  <c r="M333" i="6"/>
  <c r="M332" i="6" s="1"/>
  <c r="M170" i="6" s="1"/>
  <c r="L333" i="6"/>
  <c r="L332" i="6" s="1"/>
  <c r="H333" i="6"/>
  <c r="H332" i="6" s="1"/>
  <c r="O331" i="6"/>
  <c r="J331" i="6"/>
  <c r="N330" i="6"/>
  <c r="N329" i="6" s="1"/>
  <c r="M330" i="6"/>
  <c r="M329" i="6" s="1"/>
  <c r="L330" i="6"/>
  <c r="J330" i="6"/>
  <c r="I330" i="6"/>
  <c r="H330" i="6"/>
  <c r="L329" i="6"/>
  <c r="I329" i="6"/>
  <c r="H329" i="6"/>
  <c r="J329" i="6" s="1"/>
  <c r="O328" i="6"/>
  <c r="I328" i="6" s="1"/>
  <c r="P327" i="6"/>
  <c r="O327" i="6"/>
  <c r="J327" i="6"/>
  <c r="O326" i="6"/>
  <c r="O383" i="6" s="1"/>
  <c r="J326" i="6"/>
  <c r="O325" i="6"/>
  <c r="Q325" i="6" s="1"/>
  <c r="K325" i="6"/>
  <c r="O324" i="6"/>
  <c r="P324" i="6" s="1"/>
  <c r="K324" i="6"/>
  <c r="J324" i="6"/>
  <c r="P323" i="6"/>
  <c r="O323" i="6"/>
  <c r="J323" i="6"/>
  <c r="N322" i="6"/>
  <c r="M322" i="6"/>
  <c r="L322" i="6"/>
  <c r="H322" i="6"/>
  <c r="O321" i="6"/>
  <c r="P321" i="6" s="1"/>
  <c r="J321" i="6"/>
  <c r="O320" i="6"/>
  <c r="P320" i="6" s="1"/>
  <c r="J320" i="6"/>
  <c r="O319" i="6"/>
  <c r="P319" i="6" s="1"/>
  <c r="J319" i="6"/>
  <c r="Q318" i="6"/>
  <c r="O318" i="6"/>
  <c r="P318" i="6" s="1"/>
  <c r="K318" i="6"/>
  <c r="J318" i="6"/>
  <c r="P317" i="6"/>
  <c r="O317" i="6"/>
  <c r="J317" i="6"/>
  <c r="P316" i="6"/>
  <c r="O316" i="6"/>
  <c r="Q316" i="6" s="1"/>
  <c r="K316" i="6"/>
  <c r="J316" i="6"/>
  <c r="P315" i="6"/>
  <c r="O315" i="6"/>
  <c r="J315" i="6"/>
  <c r="O314" i="6"/>
  <c r="Q314" i="6" s="1"/>
  <c r="N313" i="6"/>
  <c r="M313" i="6"/>
  <c r="L313" i="6"/>
  <c r="H313" i="6"/>
  <c r="P312" i="6"/>
  <c r="O312" i="6"/>
  <c r="J312" i="6"/>
  <c r="O311" i="6"/>
  <c r="P311" i="6" s="1"/>
  <c r="J311" i="6"/>
  <c r="P310" i="6"/>
  <c r="O310" i="6"/>
  <c r="O309" i="6" s="1"/>
  <c r="J310" i="6"/>
  <c r="N309" i="6"/>
  <c r="M309" i="6"/>
  <c r="L309" i="6"/>
  <c r="I309" i="6"/>
  <c r="J309" i="6" s="1"/>
  <c r="H309" i="6"/>
  <c r="Q308" i="6"/>
  <c r="O308" i="6"/>
  <c r="P308" i="6" s="1"/>
  <c r="K308" i="6"/>
  <c r="J308" i="6"/>
  <c r="O307" i="6"/>
  <c r="O306" i="6"/>
  <c r="P306" i="6" s="1"/>
  <c r="O305" i="6"/>
  <c r="P305" i="6" s="1"/>
  <c r="J305" i="6"/>
  <c r="P304" i="6"/>
  <c r="O304" i="6"/>
  <c r="J304" i="6"/>
  <c r="Q303" i="6"/>
  <c r="P303" i="6"/>
  <c r="O303" i="6"/>
  <c r="K303" i="6"/>
  <c r="J303" i="6"/>
  <c r="O302" i="6"/>
  <c r="P302" i="6" s="1"/>
  <c r="O301" i="6"/>
  <c r="O300" i="6"/>
  <c r="P300" i="6" s="1"/>
  <c r="O299" i="6"/>
  <c r="O298" i="6"/>
  <c r="P298" i="6" s="1"/>
  <c r="I298" i="6"/>
  <c r="N297" i="6"/>
  <c r="M297" i="6"/>
  <c r="L297" i="6"/>
  <c r="H297" i="6"/>
  <c r="O295" i="6"/>
  <c r="Q295" i="6" s="1"/>
  <c r="K295" i="6"/>
  <c r="P294" i="6"/>
  <c r="O294" i="6"/>
  <c r="Q294" i="6" s="1"/>
  <c r="K294" i="6"/>
  <c r="J294" i="6"/>
  <c r="Q293" i="6"/>
  <c r="P293" i="6"/>
  <c r="O293" i="6"/>
  <c r="K293" i="6"/>
  <c r="J293" i="6"/>
  <c r="P292" i="6"/>
  <c r="O292" i="6"/>
  <c r="Q292" i="6" s="1"/>
  <c r="K292" i="6"/>
  <c r="J292" i="6"/>
  <c r="Q291" i="6"/>
  <c r="P291" i="6"/>
  <c r="O291" i="6"/>
  <c r="K291" i="6"/>
  <c r="J291" i="6"/>
  <c r="O290" i="6"/>
  <c r="K290" i="6"/>
  <c r="J290" i="6"/>
  <c r="N289" i="6"/>
  <c r="M289" i="6"/>
  <c r="L289" i="6"/>
  <c r="H289" i="6"/>
  <c r="Q288" i="6"/>
  <c r="P288" i="6"/>
  <c r="O288" i="6"/>
  <c r="K288" i="6"/>
  <c r="J288" i="6"/>
  <c r="O287" i="6"/>
  <c r="O286" i="6"/>
  <c r="P286" i="6" s="1"/>
  <c r="J286" i="6"/>
  <c r="P285" i="6"/>
  <c r="O285" i="6"/>
  <c r="J285" i="6"/>
  <c r="P284" i="6"/>
  <c r="O284" i="6"/>
  <c r="J284" i="6"/>
  <c r="O283" i="6"/>
  <c r="P283" i="6" s="1"/>
  <c r="J283" i="6"/>
  <c r="N282" i="6"/>
  <c r="M282" i="6"/>
  <c r="L282" i="6"/>
  <c r="H282" i="6"/>
  <c r="O281" i="6"/>
  <c r="P281" i="6" s="1"/>
  <c r="K281" i="6"/>
  <c r="J281" i="6"/>
  <c r="O280" i="6"/>
  <c r="O279" i="6"/>
  <c r="P279" i="6" s="1"/>
  <c r="J279" i="6"/>
  <c r="O278" i="6"/>
  <c r="P278" i="6" s="1"/>
  <c r="J278" i="6"/>
  <c r="O277" i="6"/>
  <c r="O276" i="6"/>
  <c r="P275" i="6"/>
  <c r="O275" i="6"/>
  <c r="J275" i="6"/>
  <c r="P274" i="6"/>
  <c r="O274" i="6"/>
  <c r="J274" i="6"/>
  <c r="O273" i="6"/>
  <c r="P273" i="6" s="1"/>
  <c r="J273" i="6"/>
  <c r="P272" i="6"/>
  <c r="O272" i="6"/>
  <c r="J272" i="6"/>
  <c r="O271" i="6"/>
  <c r="P271" i="6" s="1"/>
  <c r="J271" i="6"/>
  <c r="O270" i="6"/>
  <c r="P270" i="6" s="1"/>
  <c r="J270" i="6"/>
  <c r="O269" i="6"/>
  <c r="P268" i="6"/>
  <c r="O268" i="6"/>
  <c r="J268" i="6"/>
  <c r="Q267" i="6"/>
  <c r="P267" i="6"/>
  <c r="O267" i="6"/>
  <c r="K267" i="6"/>
  <c r="J267" i="6"/>
  <c r="O266" i="6"/>
  <c r="Q266" i="6" s="1"/>
  <c r="K266" i="6"/>
  <c r="N265" i="6"/>
  <c r="M265" i="6"/>
  <c r="L265" i="6"/>
  <c r="H265" i="6"/>
  <c r="N260" i="6"/>
  <c r="N259" i="6" s="1"/>
  <c r="I260" i="6"/>
  <c r="O259" i="6"/>
  <c r="P258" i="6"/>
  <c r="J258" i="6"/>
  <c r="O257" i="6"/>
  <c r="P257" i="6" s="1"/>
  <c r="J257" i="6"/>
  <c r="P256" i="6"/>
  <c r="O256" i="6"/>
  <c r="J256" i="6"/>
  <c r="P255" i="6"/>
  <c r="O255" i="6"/>
  <c r="J255" i="6"/>
  <c r="O254" i="6"/>
  <c r="P254" i="6" s="1"/>
  <c r="J254" i="6"/>
  <c r="O253" i="6"/>
  <c r="J253" i="6"/>
  <c r="O252" i="6"/>
  <c r="P252" i="6" s="1"/>
  <c r="J252" i="6"/>
  <c r="N251" i="6"/>
  <c r="M251" i="6"/>
  <c r="M250" i="6" s="1"/>
  <c r="L251" i="6"/>
  <c r="J251" i="6"/>
  <c r="I251" i="6"/>
  <c r="H251" i="6"/>
  <c r="N250" i="6"/>
  <c r="L250" i="6"/>
  <c r="I250" i="6"/>
  <c r="H250" i="6"/>
  <c r="J250" i="6" s="1"/>
  <c r="N249" i="6"/>
  <c r="N175" i="6" s="1"/>
  <c r="N174" i="6" s="1"/>
  <c r="L249" i="6"/>
  <c r="I249" i="6"/>
  <c r="H249" i="6"/>
  <c r="Q248" i="6"/>
  <c r="P248" i="6"/>
  <c r="O248" i="6"/>
  <c r="K248" i="6"/>
  <c r="J248" i="6"/>
  <c r="J101" i="6" s="1"/>
  <c r="O247" i="6"/>
  <c r="J247" i="6"/>
  <c r="N246" i="6"/>
  <c r="N244" i="6" s="1"/>
  <c r="M246" i="6"/>
  <c r="L246" i="6"/>
  <c r="L244" i="6" s="1"/>
  <c r="I246" i="6"/>
  <c r="H246" i="6"/>
  <c r="J246" i="6" s="1"/>
  <c r="P245" i="6"/>
  <c r="J245" i="6"/>
  <c r="M244" i="6"/>
  <c r="I244" i="6"/>
  <c r="H244" i="6"/>
  <c r="O243" i="6"/>
  <c r="Q243" i="6" s="1"/>
  <c r="J243" i="6"/>
  <c r="Q242" i="6"/>
  <c r="P242" i="6"/>
  <c r="O242" i="6"/>
  <c r="J242" i="6"/>
  <c r="N241" i="6"/>
  <c r="M241" i="6"/>
  <c r="L241" i="6"/>
  <c r="J241" i="6"/>
  <c r="I241" i="6"/>
  <c r="H241" i="6"/>
  <c r="M240" i="6"/>
  <c r="L240" i="6"/>
  <c r="I240" i="6"/>
  <c r="H240" i="6"/>
  <c r="P239" i="6"/>
  <c r="O239" i="6"/>
  <c r="O238" i="6" s="1"/>
  <c r="J239" i="6"/>
  <c r="P238" i="6"/>
  <c r="N238" i="6"/>
  <c r="M238" i="6"/>
  <c r="L238" i="6"/>
  <c r="I238" i="6"/>
  <c r="I237" i="6" s="1"/>
  <c r="H238" i="6"/>
  <c r="O237" i="6"/>
  <c r="O260" i="6" s="1"/>
  <c r="N237" i="6"/>
  <c r="M237" i="6"/>
  <c r="M260" i="6" s="1"/>
  <c r="M259" i="6" s="1"/>
  <c r="L237" i="6"/>
  <c r="O236" i="6"/>
  <c r="K236" i="6"/>
  <c r="J236" i="6"/>
  <c r="N235" i="6"/>
  <c r="M235" i="6"/>
  <c r="M169" i="6" s="1"/>
  <c r="L235" i="6"/>
  <c r="I235" i="6"/>
  <c r="K235" i="6" s="1"/>
  <c r="H235" i="6"/>
  <c r="O234" i="6"/>
  <c r="P234" i="6" s="1"/>
  <c r="J234" i="6"/>
  <c r="O233" i="6"/>
  <c r="P233" i="6" s="1"/>
  <c r="J233" i="6"/>
  <c r="P232" i="6"/>
  <c r="O232" i="6"/>
  <c r="J232" i="6"/>
  <c r="P230" i="6"/>
  <c r="O230" i="6"/>
  <c r="J230" i="6"/>
  <c r="N229" i="6"/>
  <c r="M229" i="6"/>
  <c r="L229" i="6"/>
  <c r="I229" i="6"/>
  <c r="H229" i="6"/>
  <c r="J229" i="6" s="1"/>
  <c r="O228" i="6"/>
  <c r="P228" i="6" s="1"/>
  <c r="J228" i="6"/>
  <c r="O227" i="6"/>
  <c r="P227" i="6" s="1"/>
  <c r="J227" i="6"/>
  <c r="O226" i="6"/>
  <c r="P226" i="6" s="1"/>
  <c r="J226" i="6"/>
  <c r="P225" i="6"/>
  <c r="O225" i="6"/>
  <c r="J225" i="6"/>
  <c r="O224" i="6"/>
  <c r="P224" i="6" s="1"/>
  <c r="J224" i="6"/>
  <c r="O223" i="6"/>
  <c r="N223" i="6"/>
  <c r="M223" i="6"/>
  <c r="L223" i="6"/>
  <c r="P223" i="6" s="1"/>
  <c r="I223" i="6"/>
  <c r="H223" i="6"/>
  <c r="O222" i="6"/>
  <c r="P222" i="6" s="1"/>
  <c r="J222" i="6"/>
  <c r="O221" i="6"/>
  <c r="P221" i="6" s="1"/>
  <c r="J221" i="6"/>
  <c r="P220" i="6"/>
  <c r="O220" i="6"/>
  <c r="J220" i="6"/>
  <c r="N219" i="6"/>
  <c r="M219" i="6"/>
  <c r="L219" i="6"/>
  <c r="I219" i="6"/>
  <c r="H219" i="6"/>
  <c r="J219" i="6" s="1"/>
  <c r="O218" i="6"/>
  <c r="P218" i="6" s="1"/>
  <c r="J218" i="6"/>
  <c r="O217" i="6"/>
  <c r="Q216" i="6"/>
  <c r="P216" i="6"/>
  <c r="O216" i="6"/>
  <c r="K216" i="6"/>
  <c r="J216" i="6"/>
  <c r="O215" i="6"/>
  <c r="O214" i="6"/>
  <c r="P214" i="6" s="1"/>
  <c r="J214" i="6"/>
  <c r="O213" i="6"/>
  <c r="P213" i="6" s="1"/>
  <c r="J213" i="6"/>
  <c r="O212" i="6"/>
  <c r="P212" i="6" s="1"/>
  <c r="J212" i="6"/>
  <c r="O211" i="6"/>
  <c r="P211" i="6" s="1"/>
  <c r="O210" i="6"/>
  <c r="Q210" i="6" s="1"/>
  <c r="J210" i="6"/>
  <c r="P209" i="6"/>
  <c r="O209" i="6"/>
  <c r="J209" i="6"/>
  <c r="P208" i="6"/>
  <c r="O208" i="6"/>
  <c r="J208" i="6"/>
  <c r="N207" i="6"/>
  <c r="M207" i="6"/>
  <c r="L207" i="6"/>
  <c r="H207" i="6"/>
  <c r="O205" i="6"/>
  <c r="P205" i="6" s="1"/>
  <c r="J205" i="6"/>
  <c r="P204" i="6"/>
  <c r="O204" i="6"/>
  <c r="J204" i="6"/>
  <c r="P203" i="6"/>
  <c r="O203" i="6"/>
  <c r="J203" i="6"/>
  <c r="O202" i="6"/>
  <c r="P202" i="6" s="1"/>
  <c r="J202" i="6"/>
  <c r="O201" i="6"/>
  <c r="P201" i="6" s="1"/>
  <c r="J201" i="6"/>
  <c r="O200" i="6"/>
  <c r="J200" i="6"/>
  <c r="N199" i="6"/>
  <c r="M199" i="6"/>
  <c r="L199" i="6"/>
  <c r="J199" i="6"/>
  <c r="I199" i="6"/>
  <c r="H199" i="6"/>
  <c r="H179" i="6" s="1"/>
  <c r="P198" i="6"/>
  <c r="O198" i="6"/>
  <c r="J198" i="6"/>
  <c r="O197" i="6"/>
  <c r="N197" i="6"/>
  <c r="M197" i="6"/>
  <c r="L197" i="6"/>
  <c r="P197" i="6" s="1"/>
  <c r="J197" i="6"/>
  <c r="I197" i="6"/>
  <c r="H197" i="6"/>
  <c r="P196" i="6"/>
  <c r="O196" i="6"/>
  <c r="J196" i="6"/>
  <c r="O195" i="6"/>
  <c r="P195" i="6" s="1"/>
  <c r="J195" i="6"/>
  <c r="O194" i="6"/>
  <c r="P194" i="6" s="1"/>
  <c r="J194" i="6"/>
  <c r="P193" i="6"/>
  <c r="O193" i="6"/>
  <c r="J193" i="6"/>
  <c r="O192" i="6"/>
  <c r="P192" i="6" s="1"/>
  <c r="J192" i="6"/>
  <c r="O191" i="6"/>
  <c r="P191" i="6" s="1"/>
  <c r="J191" i="6"/>
  <c r="O190" i="6"/>
  <c r="P190" i="6" s="1"/>
  <c r="J190" i="6"/>
  <c r="O189" i="6"/>
  <c r="P189" i="6" s="1"/>
  <c r="J189" i="6"/>
  <c r="O188" i="6"/>
  <c r="P188" i="6" s="1"/>
  <c r="J188" i="6"/>
  <c r="P187" i="6"/>
  <c r="O187" i="6"/>
  <c r="J187" i="6"/>
  <c r="O186" i="6"/>
  <c r="P186" i="6" s="1"/>
  <c r="J186" i="6"/>
  <c r="O185" i="6"/>
  <c r="P185" i="6" s="1"/>
  <c r="J185" i="6"/>
  <c r="O184" i="6"/>
  <c r="P184" i="6" s="1"/>
  <c r="J184" i="6"/>
  <c r="P183" i="6"/>
  <c r="O183" i="6"/>
  <c r="J183" i="6"/>
  <c r="O182" i="6"/>
  <c r="P182" i="6" s="1"/>
  <c r="J182" i="6"/>
  <c r="O181" i="6"/>
  <c r="P181" i="6" s="1"/>
  <c r="J181" i="6"/>
  <c r="J180" i="6" s="1"/>
  <c r="J179" i="6" s="1"/>
  <c r="N180" i="6"/>
  <c r="M180" i="6"/>
  <c r="M179" i="6" s="1"/>
  <c r="L180" i="6"/>
  <c r="I180" i="6"/>
  <c r="H180" i="6"/>
  <c r="N179" i="6"/>
  <c r="I179" i="6"/>
  <c r="P176" i="6"/>
  <c r="J176" i="6"/>
  <c r="N169" i="6"/>
  <c r="L169" i="6"/>
  <c r="M168" i="6"/>
  <c r="L168" i="6"/>
  <c r="I168" i="6"/>
  <c r="K168" i="6" s="1"/>
  <c r="H168" i="6"/>
  <c r="J168" i="6" s="1"/>
  <c r="N162" i="6"/>
  <c r="M162" i="6"/>
  <c r="L162" i="6"/>
  <c r="I162" i="6"/>
  <c r="H162" i="6"/>
  <c r="M160" i="6"/>
  <c r="O159" i="6"/>
  <c r="P159" i="6" s="1"/>
  <c r="J159" i="6"/>
  <c r="O158" i="6"/>
  <c r="P158" i="6" s="1"/>
  <c r="I158" i="6"/>
  <c r="K158" i="6" s="1"/>
  <c r="N157" i="6"/>
  <c r="M157" i="6"/>
  <c r="M173" i="6" s="1"/>
  <c r="L157" i="6"/>
  <c r="L102" i="6" s="1"/>
  <c r="H157" i="6"/>
  <c r="H160" i="6" s="1"/>
  <c r="O156" i="6"/>
  <c r="P156" i="6" s="1"/>
  <c r="J156" i="6"/>
  <c r="O155" i="6"/>
  <c r="O152" i="6" s="1"/>
  <c r="P152" i="6" s="1"/>
  <c r="J155" i="6"/>
  <c r="P154" i="6"/>
  <c r="O154" i="6"/>
  <c r="J154" i="6"/>
  <c r="P153" i="6"/>
  <c r="O153" i="6"/>
  <c r="J153" i="6"/>
  <c r="N152" i="6"/>
  <c r="M152" i="6"/>
  <c r="L152" i="6"/>
  <c r="J152" i="6"/>
  <c r="I152" i="6"/>
  <c r="H152" i="6"/>
  <c r="O151" i="6"/>
  <c r="P151" i="6" s="1"/>
  <c r="J151" i="6"/>
  <c r="O150" i="6"/>
  <c r="P150" i="6" s="1"/>
  <c r="J150" i="6"/>
  <c r="P149" i="6"/>
  <c r="O149" i="6"/>
  <c r="J149" i="6"/>
  <c r="P148" i="6"/>
  <c r="O148" i="6"/>
  <c r="J148" i="6"/>
  <c r="O147" i="6"/>
  <c r="P147" i="6" s="1"/>
  <c r="N147" i="6"/>
  <c r="M147" i="6"/>
  <c r="L147" i="6"/>
  <c r="I147" i="6"/>
  <c r="J147" i="6" s="1"/>
  <c r="H147" i="6"/>
  <c r="O146" i="6"/>
  <c r="P146" i="6" s="1"/>
  <c r="J146" i="6"/>
  <c r="O145" i="6"/>
  <c r="P145" i="6" s="1"/>
  <c r="J145" i="6"/>
  <c r="P144" i="6"/>
  <c r="O144" i="6"/>
  <c r="J144" i="6"/>
  <c r="P143" i="6"/>
  <c r="O143" i="6"/>
  <c r="J143" i="6"/>
  <c r="P142" i="6"/>
  <c r="O142" i="6"/>
  <c r="J142" i="6"/>
  <c r="P141" i="6"/>
  <c r="O141" i="6"/>
  <c r="O140" i="6" s="1"/>
  <c r="J141" i="6"/>
  <c r="N140" i="6"/>
  <c r="M140" i="6"/>
  <c r="L140" i="6"/>
  <c r="L139" i="6" s="1"/>
  <c r="I140" i="6"/>
  <c r="H140" i="6"/>
  <c r="J140" i="6" s="1"/>
  <c r="H139" i="6"/>
  <c r="P138" i="6"/>
  <c r="O138" i="6"/>
  <c r="J138" i="6"/>
  <c r="O137" i="6"/>
  <c r="P137" i="6" s="1"/>
  <c r="J137" i="6"/>
  <c r="O136" i="6"/>
  <c r="P136" i="6" s="1"/>
  <c r="J136" i="6"/>
  <c r="O135" i="6"/>
  <c r="P135" i="6" s="1"/>
  <c r="J135" i="6"/>
  <c r="O134" i="6"/>
  <c r="O132" i="6" s="1"/>
  <c r="J134" i="6"/>
  <c r="P133" i="6"/>
  <c r="O133" i="6"/>
  <c r="J133" i="6"/>
  <c r="N132" i="6"/>
  <c r="M132" i="6"/>
  <c r="L132" i="6"/>
  <c r="I132" i="6"/>
  <c r="H132" i="6"/>
  <c r="J132" i="6" s="1"/>
  <c r="O131" i="6"/>
  <c r="P131" i="6" s="1"/>
  <c r="J131" i="6"/>
  <c r="O130" i="6"/>
  <c r="N130" i="6"/>
  <c r="M130" i="6"/>
  <c r="L130" i="6"/>
  <c r="J130" i="6"/>
  <c r="I130" i="6"/>
  <c r="H130" i="6"/>
  <c r="O129" i="6"/>
  <c r="P129" i="6" s="1"/>
  <c r="J129" i="6"/>
  <c r="P128" i="6"/>
  <c r="O128" i="6"/>
  <c r="J128" i="6"/>
  <c r="O127" i="6"/>
  <c r="P127" i="6" s="1"/>
  <c r="J127" i="6"/>
  <c r="O126" i="6"/>
  <c r="P126" i="6" s="1"/>
  <c r="J126" i="6"/>
  <c r="O125" i="6"/>
  <c r="P125" i="6" s="1"/>
  <c r="J125" i="6"/>
  <c r="P124" i="6"/>
  <c r="O124" i="6"/>
  <c r="J124" i="6"/>
  <c r="P123" i="6"/>
  <c r="O123" i="6"/>
  <c r="J123" i="6"/>
  <c r="O122" i="6"/>
  <c r="P122" i="6" s="1"/>
  <c r="J122" i="6"/>
  <c r="O121" i="6"/>
  <c r="P121" i="6" s="1"/>
  <c r="J121" i="6"/>
  <c r="P120" i="6"/>
  <c r="O120" i="6"/>
  <c r="J120" i="6"/>
  <c r="O119" i="6"/>
  <c r="P119" i="6" s="1"/>
  <c r="J119" i="6"/>
  <c r="O118" i="6"/>
  <c r="P118" i="6" s="1"/>
  <c r="J118" i="6"/>
  <c r="P117" i="6"/>
  <c r="O117" i="6"/>
  <c r="J117" i="6"/>
  <c r="O116" i="6"/>
  <c r="P116" i="6" s="1"/>
  <c r="J116" i="6"/>
  <c r="O115" i="6"/>
  <c r="P115" i="6" s="1"/>
  <c r="J115" i="6"/>
  <c r="O114" i="6"/>
  <c r="P114" i="6" s="1"/>
  <c r="J114" i="6"/>
  <c r="N113" i="6"/>
  <c r="M113" i="6"/>
  <c r="L113" i="6"/>
  <c r="I113" i="6"/>
  <c r="H113" i="6"/>
  <c r="N109" i="6"/>
  <c r="N81" i="6" s="1"/>
  <c r="M109" i="6"/>
  <c r="M81" i="6" s="1"/>
  <c r="L109" i="6"/>
  <c r="H109" i="6"/>
  <c r="O108" i="6"/>
  <c r="N108" i="6"/>
  <c r="M108" i="6"/>
  <c r="M106" i="6" s="1"/>
  <c r="L108" i="6"/>
  <c r="K108" i="6"/>
  <c r="J108" i="6"/>
  <c r="I108" i="6"/>
  <c r="H108" i="6"/>
  <c r="P107" i="6"/>
  <c r="K107" i="6"/>
  <c r="O106" i="6"/>
  <c r="N106" i="6"/>
  <c r="K106" i="6"/>
  <c r="J106" i="6"/>
  <c r="I106" i="6"/>
  <c r="H106" i="6"/>
  <c r="N103" i="6"/>
  <c r="N78" i="6" s="1"/>
  <c r="M103" i="6"/>
  <c r="M78" i="6" s="1"/>
  <c r="L103" i="6"/>
  <c r="K103" i="6"/>
  <c r="I103" i="6"/>
  <c r="H103" i="6"/>
  <c r="M102" i="6"/>
  <c r="M77" i="6" s="1"/>
  <c r="O101" i="6"/>
  <c r="N101" i="6"/>
  <c r="M101" i="6"/>
  <c r="L101" i="6"/>
  <c r="P101" i="6" s="1"/>
  <c r="I101" i="6"/>
  <c r="H101" i="6"/>
  <c r="N95" i="6"/>
  <c r="M95" i="6"/>
  <c r="L95" i="6"/>
  <c r="O94" i="6"/>
  <c r="Q94" i="6" s="1"/>
  <c r="N94" i="6"/>
  <c r="M94" i="6"/>
  <c r="L94" i="6"/>
  <c r="J94" i="6"/>
  <c r="I94" i="6"/>
  <c r="H94" i="6"/>
  <c r="Q93" i="6"/>
  <c r="P93" i="6"/>
  <c r="O93" i="6"/>
  <c r="N93" i="6"/>
  <c r="M93" i="6"/>
  <c r="L93" i="6"/>
  <c r="I93" i="6"/>
  <c r="K93" i="6" s="1"/>
  <c r="H93" i="6"/>
  <c r="Q92" i="6"/>
  <c r="P92" i="6"/>
  <c r="O92" i="6"/>
  <c r="N92" i="6"/>
  <c r="M92" i="6"/>
  <c r="L92" i="6"/>
  <c r="J92" i="6"/>
  <c r="I92" i="6"/>
  <c r="H92" i="6"/>
  <c r="K92" i="6" s="1"/>
  <c r="N91" i="6"/>
  <c r="M91" i="6"/>
  <c r="L91" i="6"/>
  <c r="H91" i="6"/>
  <c r="N90" i="6"/>
  <c r="N89" i="6" s="1"/>
  <c r="M90" i="6"/>
  <c r="L90" i="6"/>
  <c r="N87" i="6"/>
  <c r="N72" i="6" s="1"/>
  <c r="M87" i="6"/>
  <c r="M72" i="6" s="1"/>
  <c r="I87" i="6"/>
  <c r="I72" i="6" s="1"/>
  <c r="M86" i="6"/>
  <c r="M71" i="6" s="1"/>
  <c r="L86" i="6"/>
  <c r="K86" i="6"/>
  <c r="J86" i="6"/>
  <c r="I86" i="6"/>
  <c r="I71" i="6" s="1"/>
  <c r="H86" i="6"/>
  <c r="H71" i="6" s="1"/>
  <c r="K71" i="6" s="1"/>
  <c r="L81" i="6"/>
  <c r="H81" i="6"/>
  <c r="L78" i="6"/>
  <c r="I78" i="6"/>
  <c r="H78" i="6"/>
  <c r="N74" i="6"/>
  <c r="M74" i="6"/>
  <c r="L74" i="6"/>
  <c r="J74" i="6"/>
  <c r="J71" i="6"/>
  <c r="O65" i="6"/>
  <c r="K65" i="6"/>
  <c r="J65" i="6"/>
  <c r="O64" i="6"/>
  <c r="J64" i="6"/>
  <c r="N63" i="6"/>
  <c r="N62" i="6" s="1"/>
  <c r="M63" i="6"/>
  <c r="L63" i="6"/>
  <c r="I63" i="6"/>
  <c r="H63" i="6"/>
  <c r="H62" i="6" s="1"/>
  <c r="M62" i="6"/>
  <c r="L62" i="6"/>
  <c r="N61" i="6"/>
  <c r="M61" i="6"/>
  <c r="L61" i="6"/>
  <c r="H61" i="6"/>
  <c r="Q59" i="6"/>
  <c r="P59" i="6"/>
  <c r="O59" i="6"/>
  <c r="K59" i="6"/>
  <c r="J59" i="6"/>
  <c r="P58" i="6"/>
  <c r="O58" i="6"/>
  <c r="Q58" i="6" s="1"/>
  <c r="N58" i="6"/>
  <c r="M58" i="6"/>
  <c r="L58" i="6"/>
  <c r="I58" i="6"/>
  <c r="K58" i="6" s="1"/>
  <c r="H58" i="6"/>
  <c r="J58" i="6" s="1"/>
  <c r="O57" i="6"/>
  <c r="K57" i="6"/>
  <c r="J57" i="6"/>
  <c r="Q56" i="6"/>
  <c r="P56" i="6"/>
  <c r="O56" i="6"/>
  <c r="K56" i="6"/>
  <c r="J56" i="6"/>
  <c r="O55" i="6"/>
  <c r="K55" i="6"/>
  <c r="J55" i="6"/>
  <c r="N54" i="6"/>
  <c r="M54" i="6"/>
  <c r="L54" i="6"/>
  <c r="K54" i="6"/>
  <c r="I54" i="6"/>
  <c r="J54" i="6" s="1"/>
  <c r="H54" i="6"/>
  <c r="Q53" i="6"/>
  <c r="P53" i="6"/>
  <c r="O53" i="6"/>
  <c r="K53" i="6"/>
  <c r="J53" i="6"/>
  <c r="O52" i="6"/>
  <c r="Q52" i="6" s="1"/>
  <c r="N52" i="6"/>
  <c r="M52" i="6"/>
  <c r="L52" i="6"/>
  <c r="I52" i="6"/>
  <c r="K52" i="6" s="1"/>
  <c r="H52" i="6"/>
  <c r="J52" i="6" s="1"/>
  <c r="P51" i="6"/>
  <c r="O51" i="6"/>
  <c r="Q51" i="6" s="1"/>
  <c r="K51" i="6"/>
  <c r="J51" i="6"/>
  <c r="Q50" i="6"/>
  <c r="P50" i="6"/>
  <c r="O50" i="6"/>
  <c r="K50" i="6"/>
  <c r="J50" i="6"/>
  <c r="O49" i="6"/>
  <c r="O48" i="6" s="1"/>
  <c r="K49" i="6"/>
  <c r="J49" i="6"/>
  <c r="N48" i="6"/>
  <c r="M48" i="6"/>
  <c r="L48" i="6"/>
  <c r="I48" i="6"/>
  <c r="J48" i="6" s="1"/>
  <c r="H48" i="6"/>
  <c r="Q47" i="6"/>
  <c r="P47" i="6"/>
  <c r="O47" i="6"/>
  <c r="K47" i="6"/>
  <c r="J47" i="6"/>
  <c r="O46" i="6"/>
  <c r="Q46" i="6" s="1"/>
  <c r="K46" i="6"/>
  <c r="J46" i="6"/>
  <c r="O45" i="6"/>
  <c r="Q45" i="6" s="1"/>
  <c r="K45" i="6"/>
  <c r="J45" i="6"/>
  <c r="O44" i="6"/>
  <c r="Q44" i="6" s="1"/>
  <c r="N44" i="6"/>
  <c r="N41" i="6" s="1"/>
  <c r="M44" i="6"/>
  <c r="M41" i="6" s="1"/>
  <c r="L44" i="6"/>
  <c r="K44" i="6"/>
  <c r="I44" i="6"/>
  <c r="H44" i="6"/>
  <c r="J44" i="6" s="1"/>
  <c r="O43" i="6"/>
  <c r="O42" i="6" s="1"/>
  <c r="K43" i="6"/>
  <c r="J43" i="6"/>
  <c r="N42" i="6"/>
  <c r="M42" i="6"/>
  <c r="L42" i="6"/>
  <c r="I42" i="6"/>
  <c r="H42" i="6"/>
  <c r="H41" i="6"/>
  <c r="O40" i="6"/>
  <c r="J40" i="6"/>
  <c r="O39" i="6"/>
  <c r="Q39" i="6" s="1"/>
  <c r="K39" i="6"/>
  <c r="J39" i="6"/>
  <c r="Q38" i="6"/>
  <c r="O38" i="6"/>
  <c r="P38" i="6" s="1"/>
  <c r="N38" i="6"/>
  <c r="N37" i="6" s="1"/>
  <c r="N36" i="6" s="1"/>
  <c r="M38" i="6"/>
  <c r="M37" i="6" s="1"/>
  <c r="M36" i="6" s="1"/>
  <c r="L38" i="6"/>
  <c r="I38" i="6"/>
  <c r="H38" i="6"/>
  <c r="Q37" i="6"/>
  <c r="P37" i="6"/>
  <c r="O37" i="6"/>
  <c r="O36" i="6" s="1"/>
  <c r="L37" i="6"/>
  <c r="L36" i="6" s="1"/>
  <c r="P36" i="6" s="1"/>
  <c r="H37" i="6"/>
  <c r="H36" i="6"/>
  <c r="Q35" i="6"/>
  <c r="P35" i="6"/>
  <c r="O35" i="6"/>
  <c r="O34" i="6" s="1"/>
  <c r="K35" i="6"/>
  <c r="J35" i="6"/>
  <c r="N34" i="6"/>
  <c r="M34" i="6"/>
  <c r="L34" i="6"/>
  <c r="P34" i="6" s="1"/>
  <c r="K34" i="6"/>
  <c r="J34" i="6"/>
  <c r="I34" i="6"/>
  <c r="H34" i="6"/>
  <c r="O33" i="6"/>
  <c r="Q33" i="6" s="1"/>
  <c r="I31" i="6"/>
  <c r="Q32" i="6"/>
  <c r="P32" i="6"/>
  <c r="O32" i="6"/>
  <c r="K32" i="6"/>
  <c r="J32" i="6"/>
  <c r="N31" i="6"/>
  <c r="N30" i="6" s="1"/>
  <c r="N25" i="6" s="1"/>
  <c r="M31" i="6"/>
  <c r="L31" i="6"/>
  <c r="H31" i="6"/>
  <c r="M30" i="6"/>
  <c r="H30" i="6"/>
  <c r="O29" i="6"/>
  <c r="K29" i="6"/>
  <c r="J29" i="6"/>
  <c r="O28" i="6"/>
  <c r="Q28" i="6" s="1"/>
  <c r="K28" i="6"/>
  <c r="J28" i="6"/>
  <c r="O27" i="6"/>
  <c r="N27" i="6"/>
  <c r="M27" i="6"/>
  <c r="M26" i="6" s="1"/>
  <c r="M25" i="6" s="1"/>
  <c r="L27" i="6"/>
  <c r="L26" i="6" s="1"/>
  <c r="K27" i="6"/>
  <c r="I27" i="6"/>
  <c r="H27" i="6"/>
  <c r="H26" i="6" s="1"/>
  <c r="H25" i="6" s="1"/>
  <c r="N26" i="6"/>
  <c r="I26" i="6"/>
  <c r="P24" i="6"/>
  <c r="O24" i="6"/>
  <c r="Q24" i="6" s="1"/>
  <c r="K24" i="6"/>
  <c r="J24" i="6"/>
  <c r="Q23" i="6"/>
  <c r="P23" i="6"/>
  <c r="O23" i="6"/>
  <c r="K23" i="6"/>
  <c r="J23" i="6"/>
  <c r="Q22" i="6"/>
  <c r="O21" i="6"/>
  <c r="P21" i="6" s="1"/>
  <c r="N20" i="6"/>
  <c r="M20" i="6"/>
  <c r="L20" i="6"/>
  <c r="H20" i="6"/>
  <c r="M19" i="6"/>
  <c r="O18" i="6"/>
  <c r="Q18" i="6" s="1"/>
  <c r="O17" i="6"/>
  <c r="P17" i="6" s="1"/>
  <c r="O16" i="6"/>
  <c r="P16" i="6" s="1"/>
  <c r="O15" i="6"/>
  <c r="K15" i="6" s="1"/>
  <c r="N14" i="6"/>
  <c r="M14" i="6"/>
  <c r="L14" i="6"/>
  <c r="H14" i="6"/>
  <c r="Q12" i="6"/>
  <c r="O12" i="6"/>
  <c r="P12" i="6" s="1"/>
  <c r="K12" i="6"/>
  <c r="J12" i="6"/>
  <c r="O11" i="6"/>
  <c r="N11" i="6"/>
  <c r="M11" i="6"/>
  <c r="L11" i="6"/>
  <c r="I11" i="6"/>
  <c r="K11" i="6" s="1"/>
  <c r="H11" i="6"/>
  <c r="J11" i="6" s="1"/>
  <c r="P95" i="12" l="1"/>
  <c r="O94" i="12"/>
  <c r="Q95" i="12"/>
  <c r="P414" i="12"/>
  <c r="Q414" i="12"/>
  <c r="O413" i="12"/>
  <c r="M455" i="12"/>
  <c r="M453" i="12"/>
  <c r="M456" i="12" s="1"/>
  <c r="L452" i="12"/>
  <c r="L449" i="12" s="1"/>
  <c r="L380" i="12"/>
  <c r="K382" i="12"/>
  <c r="H452" i="12"/>
  <c r="H380" i="12"/>
  <c r="J258" i="12"/>
  <c r="J257" i="12" s="1"/>
  <c r="J83" i="12"/>
  <c r="O379" i="12"/>
  <c r="Q257" i="12"/>
  <c r="P257" i="12"/>
  <c r="L379" i="12"/>
  <c r="I79" i="12"/>
  <c r="K259" i="12"/>
  <c r="P100" i="12"/>
  <c r="O75" i="12"/>
  <c r="P244" i="12"/>
  <c r="O170" i="12"/>
  <c r="O99" i="12"/>
  <c r="P99" i="12" s="1"/>
  <c r="P172" i="12"/>
  <c r="O256" i="12"/>
  <c r="Q172" i="12"/>
  <c r="K201" i="12"/>
  <c r="I80" i="12"/>
  <c r="O156" i="12"/>
  <c r="P158" i="12"/>
  <c r="Q158" i="12"/>
  <c r="L62" i="12"/>
  <c r="L455" i="12"/>
  <c r="L453" i="12"/>
  <c r="P10" i="12"/>
  <c r="P9" i="12" s="1"/>
  <c r="Q10" i="12"/>
  <c r="O9" i="12"/>
  <c r="K95" i="11"/>
  <c r="I94" i="11"/>
  <c r="K94" i="11" s="1"/>
  <c r="J414" i="11"/>
  <c r="K414" i="11"/>
  <c r="I413" i="11"/>
  <c r="O94" i="11"/>
  <c r="Q95" i="11"/>
  <c r="P95" i="11"/>
  <c r="P414" i="11"/>
  <c r="Q414" i="11"/>
  <c r="O413" i="11"/>
  <c r="H449" i="11"/>
  <c r="J380" i="11"/>
  <c r="K380" i="11"/>
  <c r="N453" i="11"/>
  <c r="N456" i="11" s="1"/>
  <c r="N455" i="11"/>
  <c r="P374" i="11"/>
  <c r="Q374" i="11"/>
  <c r="P93" i="11"/>
  <c r="Q93" i="11"/>
  <c r="O167" i="11"/>
  <c r="Q167" i="11" s="1"/>
  <c r="Q332" i="11"/>
  <c r="O92" i="11"/>
  <c r="O78" i="11" s="1"/>
  <c r="J374" i="11"/>
  <c r="J93" i="11"/>
  <c r="J332" i="11"/>
  <c r="I92" i="11"/>
  <c r="K332" i="11"/>
  <c r="L160" i="11"/>
  <c r="P167" i="11"/>
  <c r="L257" i="11"/>
  <c r="P258" i="11"/>
  <c r="L78" i="11"/>
  <c r="P92" i="11"/>
  <c r="L71" i="11"/>
  <c r="J379" i="11"/>
  <c r="K379" i="11"/>
  <c r="H377" i="11"/>
  <c r="P162" i="11"/>
  <c r="Q162" i="11"/>
  <c r="P80" i="11"/>
  <c r="O65" i="11"/>
  <c r="Q80" i="11"/>
  <c r="Q258" i="11"/>
  <c r="O257" i="11"/>
  <c r="P70" i="11"/>
  <c r="Q70" i="11"/>
  <c r="J65" i="11"/>
  <c r="K201" i="11"/>
  <c r="I80" i="11"/>
  <c r="P161" i="11"/>
  <c r="Q161" i="11"/>
  <c r="O160" i="11"/>
  <c r="P173" i="11"/>
  <c r="O172" i="11"/>
  <c r="Q173" i="11"/>
  <c r="P106" i="11"/>
  <c r="O105" i="11"/>
  <c r="Q106" i="11"/>
  <c r="P79" i="11"/>
  <c r="Q79" i="11"/>
  <c r="O64" i="11"/>
  <c r="P13" i="11"/>
  <c r="Q13" i="11"/>
  <c r="O10" i="11"/>
  <c r="P95" i="10"/>
  <c r="O94" i="10"/>
  <c r="Q95" i="10"/>
  <c r="P414" i="10"/>
  <c r="Q414" i="10"/>
  <c r="O413" i="10"/>
  <c r="K78" i="10"/>
  <c r="I77" i="10"/>
  <c r="K70" i="10"/>
  <c r="I63" i="10"/>
  <c r="H452" i="10"/>
  <c r="K382" i="10"/>
  <c r="H380" i="10"/>
  <c r="Q72" i="10"/>
  <c r="P72" i="10"/>
  <c r="P257" i="10"/>
  <c r="Q257" i="10"/>
  <c r="O379" i="10"/>
  <c r="J258" i="10"/>
  <c r="J257" i="10" s="1"/>
  <c r="J83" i="10"/>
  <c r="J159" i="10"/>
  <c r="K159" i="10"/>
  <c r="K379" i="10"/>
  <c r="J379" i="10"/>
  <c r="H377" i="10"/>
  <c r="P75" i="10"/>
  <c r="O74" i="10"/>
  <c r="Q75" i="10"/>
  <c r="P170" i="10"/>
  <c r="O169" i="10"/>
  <c r="Q170" i="10"/>
  <c r="P172" i="10"/>
  <c r="O256" i="10"/>
  <c r="Q172" i="10"/>
  <c r="P80" i="10"/>
  <c r="Q80" i="10"/>
  <c r="O65" i="10"/>
  <c r="P106" i="10"/>
  <c r="Q106" i="10"/>
  <c r="O105" i="10"/>
  <c r="P13" i="10"/>
  <c r="Q13" i="10"/>
  <c r="O10" i="10"/>
  <c r="K13" i="10"/>
  <c r="I10" i="10"/>
  <c r="O95" i="9"/>
  <c r="P415" i="9"/>
  <c r="Q415" i="9"/>
  <c r="O414" i="9"/>
  <c r="K382" i="9"/>
  <c r="H452" i="9"/>
  <c r="H380" i="9"/>
  <c r="P167" i="9"/>
  <c r="Q167" i="9"/>
  <c r="J83" i="9"/>
  <c r="J258" i="9"/>
  <c r="J257" i="9" s="1"/>
  <c r="L379" i="9"/>
  <c r="J377" i="9"/>
  <c r="K377" i="9"/>
  <c r="Q258" i="9"/>
  <c r="O257" i="9"/>
  <c r="P257" i="9" s="1"/>
  <c r="J173" i="9"/>
  <c r="J172" i="9" s="1"/>
  <c r="J92" i="9"/>
  <c r="J71" i="9" s="1"/>
  <c r="I78" i="9"/>
  <c r="K92" i="9"/>
  <c r="I71" i="9"/>
  <c r="P70" i="9"/>
  <c r="Q70" i="9"/>
  <c r="P254" i="9"/>
  <c r="Q254" i="9"/>
  <c r="P68" i="9"/>
  <c r="Q68" i="9"/>
  <c r="P84" i="9"/>
  <c r="Q84" i="9"/>
  <c r="P80" i="9"/>
  <c r="O65" i="9"/>
  <c r="Q80" i="9"/>
  <c r="P162" i="9"/>
  <c r="Q162" i="9"/>
  <c r="K256" i="9"/>
  <c r="J256" i="9"/>
  <c r="P79" i="9"/>
  <c r="O64" i="9"/>
  <c r="Q79" i="9"/>
  <c r="P161" i="9"/>
  <c r="Q161" i="9"/>
  <c r="O160" i="9"/>
  <c r="P173" i="9"/>
  <c r="Q173" i="9"/>
  <c r="O172" i="9"/>
  <c r="P158" i="9"/>
  <c r="O156" i="9"/>
  <c r="Q158" i="9"/>
  <c r="L62" i="9"/>
  <c r="L455" i="9"/>
  <c r="L453" i="9"/>
  <c r="P13" i="9"/>
  <c r="Q13" i="9"/>
  <c r="O10" i="9"/>
  <c r="P296" i="8"/>
  <c r="O166" i="8"/>
  <c r="Q166" i="8" s="1"/>
  <c r="N164" i="8"/>
  <c r="O85" i="8"/>
  <c r="Q85" i="8" s="1"/>
  <c r="K98" i="8"/>
  <c r="P337" i="8"/>
  <c r="J296" i="8"/>
  <c r="J85" i="8" s="1"/>
  <c r="J70" i="8" s="1"/>
  <c r="J264" i="8"/>
  <c r="J84" i="8" s="1"/>
  <c r="J69" i="8" s="1"/>
  <c r="Q81" i="8"/>
  <c r="P81" i="8"/>
  <c r="L99" i="8"/>
  <c r="P99" i="8" s="1"/>
  <c r="P100" i="8"/>
  <c r="P171" i="8"/>
  <c r="H382" i="8"/>
  <c r="M83" i="8"/>
  <c r="M82" i="8" s="1"/>
  <c r="I30" i="8"/>
  <c r="K31" i="8"/>
  <c r="J31" i="8"/>
  <c r="K265" i="8"/>
  <c r="I264" i="8"/>
  <c r="L418" i="8"/>
  <c r="P419" i="8"/>
  <c r="M68" i="8"/>
  <c r="M67" i="8" s="1"/>
  <c r="L174" i="8"/>
  <c r="P174" i="8" s="1"/>
  <c r="P175" i="8"/>
  <c r="L69" i="8"/>
  <c r="L75" i="8"/>
  <c r="J90" i="8"/>
  <c r="K110" i="8"/>
  <c r="I458" i="8"/>
  <c r="I461" i="8" s="1"/>
  <c r="I163" i="8"/>
  <c r="L9" i="8"/>
  <c r="O25" i="8"/>
  <c r="K373" i="8"/>
  <c r="J373" i="8"/>
  <c r="L263" i="8"/>
  <c r="Q41" i="8"/>
  <c r="P41" i="8"/>
  <c r="O60" i="8"/>
  <c r="P98" i="8"/>
  <c r="P379" i="8"/>
  <c r="Q337" i="8"/>
  <c r="Q174" i="8"/>
  <c r="K420" i="8"/>
  <c r="I419" i="8"/>
  <c r="J419" i="8" s="1"/>
  <c r="I100" i="8"/>
  <c r="K389" i="8"/>
  <c r="L177" i="8"/>
  <c r="P90" i="8"/>
  <c r="L89" i="8"/>
  <c r="P89" i="8" s="1"/>
  <c r="Q100" i="8"/>
  <c r="O84" i="8"/>
  <c r="O111" i="8"/>
  <c r="Q112" i="8"/>
  <c r="L110" i="8"/>
  <c r="K380" i="8"/>
  <c r="J380" i="8"/>
  <c r="H69" i="8"/>
  <c r="O178" i="8"/>
  <c r="P178" i="8" s="1"/>
  <c r="P88" i="8"/>
  <c r="L73" i="8"/>
  <c r="Q99" i="8"/>
  <c r="H172" i="8"/>
  <c r="H165" i="8" s="1"/>
  <c r="H164" i="8" s="1"/>
  <c r="J337" i="8"/>
  <c r="J98" i="8"/>
  <c r="K95" i="8"/>
  <c r="I74" i="8"/>
  <c r="K74" i="8" s="1"/>
  <c r="K337" i="8"/>
  <c r="L70" i="8"/>
  <c r="J14" i="8"/>
  <c r="K14" i="8"/>
  <c r="Q404" i="8"/>
  <c r="P404" i="8"/>
  <c r="Q87" i="8"/>
  <c r="O72" i="8"/>
  <c r="P87" i="8"/>
  <c r="I259" i="8"/>
  <c r="K260" i="8"/>
  <c r="J260" i="8"/>
  <c r="J168" i="8"/>
  <c r="K168" i="8"/>
  <c r="Q80" i="8"/>
  <c r="O79" i="8"/>
  <c r="P80" i="8"/>
  <c r="P139" i="8"/>
  <c r="J178" i="8"/>
  <c r="J177" i="8" s="1"/>
  <c r="O167" i="8"/>
  <c r="Q419" i="8"/>
  <c r="O418" i="8"/>
  <c r="O97" i="8" s="1"/>
  <c r="L259" i="8"/>
  <c r="P259" i="8" s="1"/>
  <c r="P260" i="8"/>
  <c r="L165" i="8"/>
  <c r="K60" i="8"/>
  <c r="Q169" i="8"/>
  <c r="P169" i="8"/>
  <c r="Q173" i="8"/>
  <c r="P173" i="8"/>
  <c r="N459" i="8"/>
  <c r="H458" i="8"/>
  <c r="H163" i="8"/>
  <c r="K411" i="8"/>
  <c r="I404" i="8"/>
  <c r="J411" i="8"/>
  <c r="L172" i="8"/>
  <c r="H71" i="8"/>
  <c r="K71" i="8" s="1"/>
  <c r="K86" i="8"/>
  <c r="O77" i="8"/>
  <c r="Q102" i="8"/>
  <c r="P102" i="8"/>
  <c r="O171" i="8"/>
  <c r="Q171" i="8" s="1"/>
  <c r="J60" i="8"/>
  <c r="Q13" i="8"/>
  <c r="H9" i="8"/>
  <c r="O172" i="8"/>
  <c r="Q172" i="8" s="1"/>
  <c r="Q244" i="8"/>
  <c r="J420" i="8"/>
  <c r="J100" i="8" s="1"/>
  <c r="J99" i="8" s="1"/>
  <c r="P380" i="8"/>
  <c r="Q264" i="8"/>
  <c r="O263" i="8"/>
  <c r="P264" i="8"/>
  <c r="O96" i="8"/>
  <c r="P96" i="8" s="1"/>
  <c r="K206" i="8"/>
  <c r="I178" i="8"/>
  <c r="I296" i="8"/>
  <c r="K296" i="8" s="1"/>
  <c r="Q170" i="8"/>
  <c r="J91" i="8"/>
  <c r="J333" i="8"/>
  <c r="Q175" i="8"/>
  <c r="H418" i="8"/>
  <c r="I89" i="8"/>
  <c r="K89" i="8" s="1"/>
  <c r="K90" i="8"/>
  <c r="Q88" i="8"/>
  <c r="O73" i="8"/>
  <c r="Q398" i="8"/>
  <c r="O95" i="8"/>
  <c r="P398" i="8"/>
  <c r="I332" i="8"/>
  <c r="I379" i="8"/>
  <c r="K379" i="8" s="1"/>
  <c r="K333" i="8"/>
  <c r="Q90" i="8"/>
  <c r="I19" i="8"/>
  <c r="K20" i="8"/>
  <c r="J20" i="8"/>
  <c r="K14" i="7"/>
  <c r="I13" i="7"/>
  <c r="J13" i="7" s="1"/>
  <c r="Q13" i="7"/>
  <c r="I337" i="7"/>
  <c r="K337" i="7" s="1"/>
  <c r="K338" i="7"/>
  <c r="J171" i="7"/>
  <c r="O96" i="7"/>
  <c r="P96" i="7" s="1"/>
  <c r="P404" i="7"/>
  <c r="I296" i="7"/>
  <c r="K296" i="7" s="1"/>
  <c r="J313" i="7"/>
  <c r="J296" i="7" s="1"/>
  <c r="J85" i="7" s="1"/>
  <c r="J70" i="7" s="1"/>
  <c r="K313" i="7"/>
  <c r="H388" i="7"/>
  <c r="H387" i="7" s="1"/>
  <c r="P259" i="7"/>
  <c r="Q259" i="7"/>
  <c r="J60" i="7"/>
  <c r="L455" i="7"/>
  <c r="L388" i="7"/>
  <c r="J337" i="7"/>
  <c r="J98" i="7"/>
  <c r="K175" i="7"/>
  <c r="I174" i="7"/>
  <c r="Q30" i="7"/>
  <c r="P30" i="7"/>
  <c r="H385" i="7"/>
  <c r="O25" i="7"/>
  <c r="K104" i="7"/>
  <c r="N68" i="7"/>
  <c r="N67" i="7" s="1"/>
  <c r="L75" i="7"/>
  <c r="H70" i="7"/>
  <c r="H68" i="7" s="1"/>
  <c r="H67" i="7" s="1"/>
  <c r="H83" i="7"/>
  <c r="H82" i="7" s="1"/>
  <c r="H457" i="7" s="1"/>
  <c r="H460" i="7" s="1"/>
  <c r="K86" i="7"/>
  <c r="I71" i="7"/>
  <c r="K71" i="7" s="1"/>
  <c r="I80" i="7"/>
  <c r="K105" i="7"/>
  <c r="O80" i="7"/>
  <c r="P80" i="7" s="1"/>
  <c r="Q105" i="7"/>
  <c r="O171" i="7"/>
  <c r="Q171" i="7" s="1"/>
  <c r="Q78" i="7"/>
  <c r="P78" i="7"/>
  <c r="N83" i="7"/>
  <c r="N82" i="7" s="1"/>
  <c r="N457" i="7" s="1"/>
  <c r="N460" i="7" s="1"/>
  <c r="J178" i="7"/>
  <c r="J177" i="7" s="1"/>
  <c r="M455" i="7"/>
  <c r="M388" i="7"/>
  <c r="M387" i="7" s="1"/>
  <c r="K168" i="7"/>
  <c r="J168" i="7"/>
  <c r="O106" i="7"/>
  <c r="Q373" i="7"/>
  <c r="P373" i="7"/>
  <c r="M69" i="7"/>
  <c r="O175" i="7"/>
  <c r="P175" i="7" s="1"/>
  <c r="O104" i="7"/>
  <c r="Q104" i="7" s="1"/>
  <c r="J333" i="7"/>
  <c r="J91" i="7"/>
  <c r="J89" i="7" s="1"/>
  <c r="K380" i="7"/>
  <c r="J259" i="7"/>
  <c r="Q206" i="7"/>
  <c r="O167" i="7"/>
  <c r="Q167" i="7" s="1"/>
  <c r="P206" i="7"/>
  <c r="L110" i="7"/>
  <c r="L70" i="7"/>
  <c r="Q395" i="7"/>
  <c r="O454" i="7"/>
  <c r="P395" i="7"/>
  <c r="H455" i="7"/>
  <c r="H456" i="7" s="1"/>
  <c r="K157" i="7"/>
  <c r="I173" i="7"/>
  <c r="I102" i="7"/>
  <c r="I111" i="7"/>
  <c r="I160" i="7"/>
  <c r="P379" i="7"/>
  <c r="H174" i="7"/>
  <c r="J174" i="7" s="1"/>
  <c r="J175" i="7"/>
  <c r="J80" i="7" s="1"/>
  <c r="J79" i="7" s="1"/>
  <c r="L262" i="7"/>
  <c r="P172" i="7"/>
  <c r="O74" i="7"/>
  <c r="Q95" i="7"/>
  <c r="P95" i="7"/>
  <c r="K19" i="7"/>
  <c r="J19" i="7"/>
  <c r="J25" i="7"/>
  <c r="L97" i="7"/>
  <c r="O168" i="7"/>
  <c r="O86" i="7"/>
  <c r="P329" i="7"/>
  <c r="Q332" i="7"/>
  <c r="O88" i="7"/>
  <c r="O170" i="7"/>
  <c r="P332" i="7"/>
  <c r="P98" i="7"/>
  <c r="Q98" i="7"/>
  <c r="K60" i="7"/>
  <c r="O72" i="7"/>
  <c r="Q87" i="7"/>
  <c r="P87" i="7"/>
  <c r="K171" i="7"/>
  <c r="P296" i="7"/>
  <c r="H9" i="7"/>
  <c r="H459" i="7" s="1"/>
  <c r="K207" i="7"/>
  <c r="I206" i="7"/>
  <c r="M458" i="7"/>
  <c r="M461" i="7" s="1"/>
  <c r="M163" i="7"/>
  <c r="M161" i="7" s="1"/>
  <c r="K289" i="7"/>
  <c r="J289" i="7"/>
  <c r="J264" i="7" s="1"/>
  <c r="Q89" i="7"/>
  <c r="L174" i="7"/>
  <c r="L261" i="7"/>
  <c r="K91" i="7"/>
  <c r="I89" i="7"/>
  <c r="K89" i="7" s="1"/>
  <c r="K96" i="7"/>
  <c r="I75" i="7"/>
  <c r="K75" i="7" s="1"/>
  <c r="O85" i="7"/>
  <c r="P85" i="7" s="1"/>
  <c r="H384" i="7"/>
  <c r="M97" i="7"/>
  <c r="M76" i="7" s="1"/>
  <c r="Q81" i="7"/>
  <c r="P81" i="7"/>
  <c r="P104" i="7"/>
  <c r="L69" i="7"/>
  <c r="L83" i="7"/>
  <c r="Q77" i="7"/>
  <c r="K265" i="7"/>
  <c r="I264" i="7"/>
  <c r="P365" i="7"/>
  <c r="K30" i="7"/>
  <c r="I25" i="7"/>
  <c r="K25" i="7" s="1"/>
  <c r="J30" i="7"/>
  <c r="O263" i="7"/>
  <c r="Q264" i="7"/>
  <c r="L79" i="7"/>
  <c r="P13" i="7"/>
  <c r="L10" i="7"/>
  <c r="O178" i="7"/>
  <c r="O166" i="7"/>
  <c r="P179" i="7"/>
  <c r="K95" i="7"/>
  <c r="I74" i="7"/>
  <c r="K74" i="7" s="1"/>
  <c r="P166" i="7"/>
  <c r="L165" i="7"/>
  <c r="I332" i="7"/>
  <c r="I379" i="7"/>
  <c r="K379" i="7" s="1"/>
  <c r="K333" i="7"/>
  <c r="O111" i="7"/>
  <c r="O84" i="7"/>
  <c r="P84" i="7" s="1"/>
  <c r="Q112" i="7"/>
  <c r="Q41" i="7"/>
  <c r="O60" i="7"/>
  <c r="K365" i="7"/>
  <c r="J365" i="7"/>
  <c r="O419" i="7"/>
  <c r="Q420" i="7"/>
  <c r="I420" i="7"/>
  <c r="O100" i="7"/>
  <c r="P420" i="7"/>
  <c r="P48" i="6"/>
  <c r="N420" i="6"/>
  <c r="N419" i="6" s="1"/>
  <c r="N418" i="6" s="1"/>
  <c r="N455" i="6" s="1"/>
  <c r="O411" i="6"/>
  <c r="N88" i="6"/>
  <c r="N73" i="6" s="1"/>
  <c r="L420" i="6"/>
  <c r="L419" i="6" s="1"/>
  <c r="L404" i="6"/>
  <c r="L171" i="6" s="1"/>
  <c r="H420" i="6"/>
  <c r="H100" i="6" s="1"/>
  <c r="H99" i="6" s="1"/>
  <c r="K101" i="6"/>
  <c r="L160" i="6"/>
  <c r="H102" i="6"/>
  <c r="H77" i="6" s="1"/>
  <c r="K48" i="6"/>
  <c r="J17" i="6"/>
  <c r="J432" i="6"/>
  <c r="Q413" i="6"/>
  <c r="M171" i="6"/>
  <c r="M379" i="6"/>
  <c r="P325" i="6"/>
  <c r="Q298" i="6"/>
  <c r="P210" i="6"/>
  <c r="O157" i="6"/>
  <c r="Q157" i="6" s="1"/>
  <c r="J158" i="6"/>
  <c r="J157" i="6" s="1"/>
  <c r="J102" i="6" s="1"/>
  <c r="J77" i="6" s="1"/>
  <c r="Q158" i="6"/>
  <c r="I157" i="6"/>
  <c r="I102" i="6" s="1"/>
  <c r="I77" i="6" s="1"/>
  <c r="K77" i="6" s="1"/>
  <c r="I22" i="6"/>
  <c r="K22" i="6" s="1"/>
  <c r="Q49" i="6"/>
  <c r="K33" i="6"/>
  <c r="J33" i="6"/>
  <c r="O31" i="6"/>
  <c r="P31" i="6" s="1"/>
  <c r="P22" i="6"/>
  <c r="J21" i="6"/>
  <c r="Q21" i="6"/>
  <c r="M13" i="6"/>
  <c r="M10" i="6" s="1"/>
  <c r="M9" i="6" s="1"/>
  <c r="O20" i="6"/>
  <c r="O19" i="6" s="1"/>
  <c r="Q19" i="6" s="1"/>
  <c r="J18" i="6"/>
  <c r="K17" i="6"/>
  <c r="Q17" i="6"/>
  <c r="Q16" i="6"/>
  <c r="P15" i="6"/>
  <c r="I340" i="6"/>
  <c r="I339" i="6" s="1"/>
  <c r="J339" i="6" s="1"/>
  <c r="O109" i="6"/>
  <c r="O81" i="6" s="1"/>
  <c r="P81" i="6" s="1"/>
  <c r="P377" i="6"/>
  <c r="J443" i="6"/>
  <c r="J442" i="6"/>
  <c r="P441" i="6"/>
  <c r="J413" i="6"/>
  <c r="P351" i="6"/>
  <c r="M337" i="6"/>
  <c r="M172" i="6" s="1"/>
  <c r="M98" i="6"/>
  <c r="O91" i="6"/>
  <c r="P91" i="6" s="1"/>
  <c r="J334" i="6"/>
  <c r="J333" i="6" s="1"/>
  <c r="P334" i="6"/>
  <c r="M88" i="6"/>
  <c r="M73" i="6" s="1"/>
  <c r="I91" i="6"/>
  <c r="K91" i="6" s="1"/>
  <c r="Q326" i="6"/>
  <c r="P383" i="6"/>
  <c r="J325" i="6"/>
  <c r="J322" i="6" s="1"/>
  <c r="N296" i="6"/>
  <c r="Q306" i="6"/>
  <c r="Q305" i="6"/>
  <c r="K305" i="6"/>
  <c r="Q302" i="6"/>
  <c r="K301" i="6"/>
  <c r="J301" i="6"/>
  <c r="P301" i="6"/>
  <c r="Q301" i="6"/>
  <c r="Q300" i="6"/>
  <c r="Q281" i="6"/>
  <c r="P295" i="6"/>
  <c r="M264" i="6"/>
  <c r="I289" i="6"/>
  <c r="J289" i="6" s="1"/>
  <c r="N264" i="6"/>
  <c r="N166" i="6" s="1"/>
  <c r="P266" i="6"/>
  <c r="J266" i="6"/>
  <c r="J431" i="6"/>
  <c r="Q411" i="6"/>
  <c r="P333" i="6"/>
  <c r="H296" i="6"/>
  <c r="I30" i="6"/>
  <c r="K30" i="6" s="1"/>
  <c r="J31" i="6"/>
  <c r="P366" i="6"/>
  <c r="L365" i="6"/>
  <c r="K31" i="6"/>
  <c r="Q366" i="6"/>
  <c r="O365" i="6"/>
  <c r="Q365" i="6" s="1"/>
  <c r="P27" i="6"/>
  <c r="O436" i="6"/>
  <c r="P436" i="6" s="1"/>
  <c r="P437" i="6"/>
  <c r="L41" i="6"/>
  <c r="I90" i="6"/>
  <c r="I95" i="6"/>
  <c r="L30" i="6"/>
  <c r="Q27" i="6"/>
  <c r="O26" i="6"/>
  <c r="I259" i="6"/>
  <c r="K18" i="6"/>
  <c r="P52" i="6"/>
  <c r="P44" i="6"/>
  <c r="P28" i="6"/>
  <c r="Q57" i="6"/>
  <c r="P57" i="6"/>
  <c r="K269" i="6"/>
  <c r="J269" i="6"/>
  <c r="P108" i="6"/>
  <c r="L106" i="6"/>
  <c r="P106" i="6" s="1"/>
  <c r="P200" i="6"/>
  <c r="O199" i="6"/>
  <c r="Q215" i="6"/>
  <c r="M105" i="6"/>
  <c r="M80" i="6" s="1"/>
  <c r="M79" i="6" s="1"/>
  <c r="O113" i="6"/>
  <c r="L170" i="6"/>
  <c r="H13" i="6"/>
  <c r="Q36" i="6"/>
  <c r="L88" i="6"/>
  <c r="L77" i="6"/>
  <c r="H389" i="6"/>
  <c r="P215" i="6"/>
  <c r="Q55" i="6"/>
  <c r="O54" i="6"/>
  <c r="Q54" i="6" s="1"/>
  <c r="P55" i="6"/>
  <c r="O246" i="6"/>
  <c r="P247" i="6"/>
  <c r="H60" i="6"/>
  <c r="H19" i="6"/>
  <c r="K42" i="6"/>
  <c r="I41" i="6"/>
  <c r="K41" i="6" s="1"/>
  <c r="L175" i="6"/>
  <c r="J244" i="6"/>
  <c r="P287" i="6"/>
  <c r="I287" i="6"/>
  <c r="O282" i="6"/>
  <c r="P282" i="6" s="1"/>
  <c r="L19" i="6"/>
  <c r="J42" i="6"/>
  <c r="Q106" i="6"/>
  <c r="M249" i="6"/>
  <c r="J298" i="6"/>
  <c r="K298" i="6"/>
  <c r="J377" i="6"/>
  <c r="O423" i="6"/>
  <c r="P423" i="6" s="1"/>
  <c r="M421" i="6"/>
  <c r="M420" i="6" s="1"/>
  <c r="K38" i="6"/>
  <c r="I37" i="6"/>
  <c r="J37" i="6" s="1"/>
  <c r="P46" i="6"/>
  <c r="K63" i="6"/>
  <c r="I62" i="6"/>
  <c r="L89" i="6"/>
  <c r="P349" i="6"/>
  <c r="J349" i="6"/>
  <c r="Q362" i="6"/>
  <c r="O173" i="6"/>
  <c r="N60" i="6"/>
  <c r="N19" i="6"/>
  <c r="N13" i="6" s="1"/>
  <c r="N10" i="6" s="1"/>
  <c r="N9" i="6" s="1"/>
  <c r="J63" i="6"/>
  <c r="H206" i="6"/>
  <c r="O61" i="6"/>
  <c r="P26" i="6"/>
  <c r="L25" i="6"/>
  <c r="N168" i="6"/>
  <c r="N86" i="6"/>
  <c r="N71" i="6" s="1"/>
  <c r="P134" i="6"/>
  <c r="P155" i="6"/>
  <c r="O162" i="6"/>
  <c r="Q31" i="6"/>
  <c r="J139" i="6"/>
  <c r="N160" i="6"/>
  <c r="N102" i="6"/>
  <c r="N77" i="6" s="1"/>
  <c r="J328" i="6"/>
  <c r="I322" i="6"/>
  <c r="K322" i="6" s="1"/>
  <c r="K328" i="6"/>
  <c r="Q11" i="6"/>
  <c r="P11" i="6"/>
  <c r="H112" i="6"/>
  <c r="M139" i="6"/>
  <c r="P199" i="6"/>
  <c r="L179" i="6"/>
  <c r="O139" i="6"/>
  <c r="P140" i="6"/>
  <c r="J15" i="6"/>
  <c r="Q65" i="6"/>
  <c r="P65" i="6"/>
  <c r="L71" i="6"/>
  <c r="M89" i="6"/>
  <c r="M112" i="6"/>
  <c r="N240" i="6"/>
  <c r="O241" i="6"/>
  <c r="L338" i="6"/>
  <c r="L379" i="6" s="1"/>
  <c r="N139" i="6"/>
  <c r="L173" i="6"/>
  <c r="Q260" i="6"/>
  <c r="P269" i="6"/>
  <c r="O265" i="6"/>
  <c r="P265" i="6" s="1"/>
  <c r="Q269" i="6"/>
  <c r="J162" i="6"/>
  <c r="Q217" i="6"/>
  <c r="I217" i="6"/>
  <c r="H264" i="6"/>
  <c r="Q15" i="6"/>
  <c r="O90" i="6"/>
  <c r="K162" i="6"/>
  <c r="O207" i="6"/>
  <c r="P207" i="6" s="1"/>
  <c r="P217" i="6"/>
  <c r="J238" i="6"/>
  <c r="H237" i="6"/>
  <c r="Q333" i="6"/>
  <c r="O332" i="6"/>
  <c r="P332" i="6" s="1"/>
  <c r="N98" i="6"/>
  <c r="N337" i="6"/>
  <c r="N173" i="6"/>
  <c r="P280" i="6"/>
  <c r="M60" i="6"/>
  <c r="J38" i="6"/>
  <c r="J113" i="6"/>
  <c r="J112" i="6" s="1"/>
  <c r="P130" i="6"/>
  <c r="P243" i="6"/>
  <c r="Q280" i="6"/>
  <c r="Q394" i="6"/>
  <c r="P394" i="6"/>
  <c r="Q405" i="6"/>
  <c r="O404" i="6"/>
  <c r="P253" i="6"/>
  <c r="O251" i="6"/>
  <c r="Q48" i="6"/>
  <c r="L206" i="6"/>
  <c r="K244" i="6"/>
  <c r="P342" i="6"/>
  <c r="O339" i="6"/>
  <c r="K94" i="6"/>
  <c r="O180" i="6"/>
  <c r="M206" i="6"/>
  <c r="Q307" i="6"/>
  <c r="P331" i="6"/>
  <c r="O330" i="6"/>
  <c r="P395" i="6"/>
  <c r="L454" i="6"/>
  <c r="Q34" i="6"/>
  <c r="P42" i="6"/>
  <c r="P49" i="6"/>
  <c r="N206" i="6"/>
  <c r="N178" i="6" s="1"/>
  <c r="N177" i="6" s="1"/>
  <c r="N261" i="6" s="1"/>
  <c r="O219" i="6"/>
  <c r="P219" i="6" s="1"/>
  <c r="J240" i="6"/>
  <c r="H171" i="6"/>
  <c r="P307" i="6"/>
  <c r="N365" i="6"/>
  <c r="N104" i="6" s="1"/>
  <c r="L112" i="6"/>
  <c r="P132" i="6"/>
  <c r="O235" i="6"/>
  <c r="Q236" i="6"/>
  <c r="I139" i="6"/>
  <c r="P236" i="6"/>
  <c r="H338" i="6"/>
  <c r="L87" i="6"/>
  <c r="N404" i="6"/>
  <c r="P353" i="6"/>
  <c r="O352" i="6"/>
  <c r="P352" i="6" s="1"/>
  <c r="O386" i="6"/>
  <c r="P386" i="6" s="1"/>
  <c r="O103" i="6"/>
  <c r="K246" i="6"/>
  <c r="O14" i="6"/>
  <c r="P14" i="6" s="1"/>
  <c r="P18" i="6"/>
  <c r="J22" i="6"/>
  <c r="J26" i="6"/>
  <c r="O41" i="6"/>
  <c r="O60" i="6" s="1"/>
  <c r="Q42" i="6"/>
  <c r="P94" i="6"/>
  <c r="Q101" i="6"/>
  <c r="P229" i="6"/>
  <c r="K392" i="6"/>
  <c r="K26" i="6"/>
  <c r="Q29" i="6"/>
  <c r="P29" i="6"/>
  <c r="P43" i="6"/>
  <c r="O63" i="6"/>
  <c r="K78" i="6"/>
  <c r="Q43" i="6"/>
  <c r="I112" i="6"/>
  <c r="Q276" i="6"/>
  <c r="P276" i="6"/>
  <c r="P309" i="6"/>
  <c r="Q396" i="6"/>
  <c r="O395" i="6"/>
  <c r="Q395" i="6" s="1"/>
  <c r="Q328" i="6"/>
  <c r="P328" i="6"/>
  <c r="J223" i="6"/>
  <c r="I383" i="6"/>
  <c r="L264" i="6"/>
  <c r="Q277" i="6"/>
  <c r="K306" i="6"/>
  <c r="J306" i="6"/>
  <c r="I373" i="6"/>
  <c r="P39" i="6"/>
  <c r="O240" i="6"/>
  <c r="P277" i="6"/>
  <c r="K289" i="6"/>
  <c r="L296" i="6"/>
  <c r="O322" i="6"/>
  <c r="Q369" i="6"/>
  <c r="P369" i="6"/>
  <c r="P373" i="6"/>
  <c r="N454" i="6"/>
  <c r="Q364" i="6"/>
  <c r="P364" i="6"/>
  <c r="P45" i="6"/>
  <c r="O229" i="6"/>
  <c r="L260" i="6"/>
  <c r="P237" i="6"/>
  <c r="Q391" i="6"/>
  <c r="P391" i="6"/>
  <c r="O390" i="6"/>
  <c r="P390" i="6" s="1"/>
  <c r="M296" i="6"/>
  <c r="I357" i="6"/>
  <c r="K358" i="6"/>
  <c r="J358" i="6"/>
  <c r="K391" i="6"/>
  <c r="J391" i="6"/>
  <c r="J390" i="6" s="1"/>
  <c r="J389" i="6" s="1"/>
  <c r="I390" i="6"/>
  <c r="J27" i="6"/>
  <c r="J249" i="6"/>
  <c r="K302" i="6"/>
  <c r="J302" i="6"/>
  <c r="N379" i="6"/>
  <c r="J392" i="6"/>
  <c r="P396" i="6"/>
  <c r="P427" i="6"/>
  <c r="J235" i="6"/>
  <c r="H169" i="6"/>
  <c r="J169" i="6" s="1"/>
  <c r="Q290" i="6"/>
  <c r="O289" i="6"/>
  <c r="Q359" i="6"/>
  <c r="P359" i="6"/>
  <c r="O358" i="6"/>
  <c r="J367" i="6"/>
  <c r="I381" i="6"/>
  <c r="P290" i="6"/>
  <c r="J295" i="6"/>
  <c r="O297" i="6"/>
  <c r="J299" i="6"/>
  <c r="K367" i="6"/>
  <c r="I366" i="6"/>
  <c r="P33" i="6"/>
  <c r="I169" i="6"/>
  <c r="K210" i="6"/>
  <c r="P299" i="6"/>
  <c r="K326" i="6"/>
  <c r="P367" i="6"/>
  <c r="O392" i="6"/>
  <c r="P399" i="6"/>
  <c r="O398" i="6"/>
  <c r="H87" i="6"/>
  <c r="H72" i="6" s="1"/>
  <c r="K72" i="6" s="1"/>
  <c r="N112" i="6"/>
  <c r="L105" i="6"/>
  <c r="P314" i="6"/>
  <c r="O313" i="6"/>
  <c r="Q313" i="6" s="1"/>
  <c r="Q383" i="6"/>
  <c r="P362" i="6"/>
  <c r="H173" i="6"/>
  <c r="H374" i="6"/>
  <c r="H398" i="6"/>
  <c r="O408" i="6"/>
  <c r="Q408" i="6" s="1"/>
  <c r="M454" i="6"/>
  <c r="I451" i="6"/>
  <c r="O433" i="6"/>
  <c r="P433" i="6" s="1"/>
  <c r="P326" i="6"/>
  <c r="H366" i="6"/>
  <c r="H404" i="6"/>
  <c r="P412" i="6"/>
  <c r="P411" i="6" s="1"/>
  <c r="O421" i="6"/>
  <c r="J448" i="6"/>
  <c r="P431" i="6"/>
  <c r="L357" i="6"/>
  <c r="O427" i="6"/>
  <c r="J405" i="6"/>
  <c r="P94" i="12" l="1"/>
  <c r="Q94" i="12"/>
  <c r="O92" i="12"/>
  <c r="O383" i="12"/>
  <c r="O451" i="12"/>
  <c r="P413" i="12"/>
  <c r="Q413" i="12"/>
  <c r="H449" i="12"/>
  <c r="J452" i="12"/>
  <c r="J380" i="12"/>
  <c r="K380" i="12"/>
  <c r="J78" i="12"/>
  <c r="J77" i="12" s="1"/>
  <c r="J68" i="12"/>
  <c r="J63" i="12" s="1"/>
  <c r="J62" i="12" s="1"/>
  <c r="O377" i="12"/>
  <c r="Q377" i="12" s="1"/>
  <c r="Q379" i="12"/>
  <c r="P379" i="12"/>
  <c r="L377" i="12"/>
  <c r="P377" i="12" s="1"/>
  <c r="K79" i="12"/>
  <c r="I64" i="12"/>
  <c r="I78" i="12"/>
  <c r="P75" i="12"/>
  <c r="Q75" i="12"/>
  <c r="O74" i="12"/>
  <c r="Q170" i="12"/>
  <c r="P170" i="12"/>
  <c r="O169" i="12"/>
  <c r="P256" i="12"/>
  <c r="Q256" i="12"/>
  <c r="K80" i="12"/>
  <c r="I65" i="12"/>
  <c r="K65" i="12" s="1"/>
  <c r="P156" i="12"/>
  <c r="Q156" i="12"/>
  <c r="L456" i="12"/>
  <c r="J413" i="11"/>
  <c r="J383" i="11" s="1"/>
  <c r="J382" i="11" s="1"/>
  <c r="K413" i="11"/>
  <c r="I451" i="11"/>
  <c r="P94" i="11"/>
  <c r="Q94" i="11"/>
  <c r="O383" i="11"/>
  <c r="O451" i="11"/>
  <c r="P413" i="11"/>
  <c r="Q413" i="11"/>
  <c r="Q92" i="11"/>
  <c r="O71" i="11"/>
  <c r="Q71" i="11" s="1"/>
  <c r="J258" i="11"/>
  <c r="J257" i="11" s="1"/>
  <c r="J92" i="11"/>
  <c r="K92" i="11"/>
  <c r="I71" i="11"/>
  <c r="K71" i="11" s="1"/>
  <c r="L159" i="11"/>
  <c r="P160" i="11"/>
  <c r="P257" i="11"/>
  <c r="L379" i="11"/>
  <c r="L77" i="11"/>
  <c r="P78" i="11"/>
  <c r="L63" i="11"/>
  <c r="P71" i="11"/>
  <c r="J377" i="11"/>
  <c r="K377" i="11"/>
  <c r="P65" i="11"/>
  <c r="Q65" i="11"/>
  <c r="Q257" i="11"/>
  <c r="O379" i="11"/>
  <c r="I78" i="11"/>
  <c r="K80" i="11"/>
  <c r="I65" i="11"/>
  <c r="Q160" i="11"/>
  <c r="O159" i="11"/>
  <c r="Q159" i="11" s="1"/>
  <c r="P172" i="11"/>
  <c r="Q172" i="11"/>
  <c r="O256" i="11"/>
  <c r="P105" i="11"/>
  <c r="O454" i="11"/>
  <c r="P454" i="11" s="1"/>
  <c r="O158" i="11"/>
  <c r="O457" i="11"/>
  <c r="P457" i="11" s="1"/>
  <c r="Q105" i="11"/>
  <c r="P64" i="11"/>
  <c r="Q64" i="11"/>
  <c r="O63" i="11"/>
  <c r="Q78" i="11"/>
  <c r="O77" i="11"/>
  <c r="P10" i="11"/>
  <c r="P9" i="11" s="1"/>
  <c r="Q10" i="11"/>
  <c r="O9" i="11"/>
  <c r="O455" i="11" s="1"/>
  <c r="P455" i="11" s="1"/>
  <c r="P94" i="10"/>
  <c r="Q94" i="10"/>
  <c r="O383" i="10"/>
  <c r="O451" i="10"/>
  <c r="P413" i="10"/>
  <c r="Q413" i="10"/>
  <c r="O92" i="10"/>
  <c r="K77" i="10"/>
  <c r="I453" i="10"/>
  <c r="J453" i="10" s="1"/>
  <c r="K63" i="10"/>
  <c r="I62" i="10"/>
  <c r="H449" i="10"/>
  <c r="J452" i="10"/>
  <c r="J380" i="10"/>
  <c r="K380" i="10"/>
  <c r="P379" i="10"/>
  <c r="Q379" i="10"/>
  <c r="O377" i="10"/>
  <c r="J78" i="10"/>
  <c r="J77" i="10" s="1"/>
  <c r="J68" i="10"/>
  <c r="J63" i="10" s="1"/>
  <c r="J62" i="10" s="1"/>
  <c r="J377" i="10"/>
  <c r="K377" i="10"/>
  <c r="P74" i="10"/>
  <c r="Q74" i="10"/>
  <c r="O159" i="10"/>
  <c r="P169" i="10"/>
  <c r="Q169" i="10"/>
  <c r="P256" i="10"/>
  <c r="Q256" i="10"/>
  <c r="P65" i="10"/>
  <c r="Q65" i="10"/>
  <c r="P105" i="10"/>
  <c r="O158" i="10"/>
  <c r="O454" i="10"/>
  <c r="P454" i="10" s="1"/>
  <c r="O457" i="10"/>
  <c r="P457" i="10" s="1"/>
  <c r="Q105" i="10"/>
  <c r="P10" i="10"/>
  <c r="P9" i="10" s="1"/>
  <c r="Q10" i="10"/>
  <c r="O9" i="10"/>
  <c r="I9" i="10"/>
  <c r="I455" i="10" s="1"/>
  <c r="J455" i="10" s="1"/>
  <c r="K10" i="10"/>
  <c r="O94" i="9"/>
  <c r="Q95" i="9"/>
  <c r="P95" i="9"/>
  <c r="P414" i="9"/>
  <c r="Q414" i="9"/>
  <c r="O413" i="9"/>
  <c r="H449" i="9"/>
  <c r="J452" i="9"/>
  <c r="J380" i="9"/>
  <c r="K380" i="9"/>
  <c r="J78" i="9"/>
  <c r="J77" i="9" s="1"/>
  <c r="J68" i="9"/>
  <c r="J63" i="9" s="1"/>
  <c r="J62" i="9" s="1"/>
  <c r="L377" i="9"/>
  <c r="O379" i="9"/>
  <c r="P379" i="9" s="1"/>
  <c r="Q257" i="9"/>
  <c r="I77" i="9"/>
  <c r="K78" i="9"/>
  <c r="I63" i="9"/>
  <c r="K71" i="9"/>
  <c r="P65" i="9"/>
  <c r="Q65" i="9"/>
  <c r="P64" i="9"/>
  <c r="Q64" i="9"/>
  <c r="P160" i="9"/>
  <c r="Q160" i="9"/>
  <c r="O159" i="9"/>
  <c r="P172" i="9"/>
  <c r="Q172" i="9"/>
  <c r="O256" i="9"/>
  <c r="P156" i="9"/>
  <c r="Q156" i="9"/>
  <c r="L456" i="9"/>
  <c r="P10" i="9"/>
  <c r="P9" i="9" s="1"/>
  <c r="Q10" i="9"/>
  <c r="O9" i="9"/>
  <c r="P166" i="8"/>
  <c r="P73" i="8"/>
  <c r="P85" i="8"/>
  <c r="O70" i="8"/>
  <c r="Q70" i="8" s="1"/>
  <c r="O76" i="8"/>
  <c r="J172" i="8"/>
  <c r="K172" i="8"/>
  <c r="Q25" i="8"/>
  <c r="P25" i="8"/>
  <c r="L262" i="8"/>
  <c r="P263" i="8"/>
  <c r="O10" i="8"/>
  <c r="K30" i="8"/>
  <c r="I25" i="8"/>
  <c r="J30" i="8"/>
  <c r="H455" i="8"/>
  <c r="H388" i="8"/>
  <c r="H387" i="8" s="1"/>
  <c r="J163" i="8"/>
  <c r="H161" i="8"/>
  <c r="J161" i="8" s="1"/>
  <c r="J458" i="8"/>
  <c r="H461" i="8"/>
  <c r="J332" i="8"/>
  <c r="J379" i="8"/>
  <c r="K19" i="8"/>
  <c r="J19" i="8"/>
  <c r="M457" i="8"/>
  <c r="M460" i="8" s="1"/>
  <c r="M459" i="8"/>
  <c r="Q89" i="8"/>
  <c r="Q79" i="8"/>
  <c r="P79" i="8"/>
  <c r="H97" i="8"/>
  <c r="L164" i="8"/>
  <c r="O69" i="8"/>
  <c r="P69" i="8" s="1"/>
  <c r="O83" i="8"/>
  <c r="Q84" i="8"/>
  <c r="L261" i="8"/>
  <c r="I85" i="8"/>
  <c r="I167" i="8"/>
  <c r="Q178" i="8"/>
  <c r="O177" i="8"/>
  <c r="P177" i="8" s="1"/>
  <c r="P75" i="8"/>
  <c r="I263" i="8"/>
  <c r="K264" i="8"/>
  <c r="I166" i="8"/>
  <c r="I84" i="8"/>
  <c r="K163" i="8"/>
  <c r="I161" i="8"/>
  <c r="I13" i="8"/>
  <c r="Q259" i="8"/>
  <c r="J404" i="8"/>
  <c r="K404" i="8"/>
  <c r="I96" i="8"/>
  <c r="I171" i="8"/>
  <c r="P418" i="8"/>
  <c r="L455" i="8"/>
  <c r="L388" i="8"/>
  <c r="L97" i="8"/>
  <c r="O75" i="8"/>
  <c r="Q75" i="8" s="1"/>
  <c r="Q96" i="8"/>
  <c r="P84" i="8"/>
  <c r="O262" i="8"/>
  <c r="Q263" i="8"/>
  <c r="I99" i="8"/>
  <c r="K99" i="8" s="1"/>
  <c r="K100" i="8"/>
  <c r="K332" i="8"/>
  <c r="I88" i="8"/>
  <c r="I170" i="8"/>
  <c r="I418" i="8"/>
  <c r="K419" i="8"/>
  <c r="Q77" i="8"/>
  <c r="P77" i="8"/>
  <c r="Q167" i="8"/>
  <c r="P167" i="8"/>
  <c r="L458" i="8"/>
  <c r="L461" i="8" s="1"/>
  <c r="L163" i="8"/>
  <c r="Q111" i="8"/>
  <c r="O110" i="8"/>
  <c r="K259" i="8"/>
  <c r="J259" i="8"/>
  <c r="I177" i="8"/>
  <c r="K178" i="8"/>
  <c r="J89" i="8"/>
  <c r="O74" i="8"/>
  <c r="Q95" i="8"/>
  <c r="P95" i="8"/>
  <c r="Q418" i="8"/>
  <c r="O455" i="8"/>
  <c r="O388" i="8"/>
  <c r="Q73" i="8"/>
  <c r="P172" i="8"/>
  <c r="P111" i="8"/>
  <c r="Q60" i="8"/>
  <c r="P60" i="8"/>
  <c r="O165" i="8"/>
  <c r="P165" i="8" s="1"/>
  <c r="Q72" i="8"/>
  <c r="P72" i="8"/>
  <c r="K13" i="7"/>
  <c r="I10" i="7"/>
  <c r="J10" i="7" s="1"/>
  <c r="I172" i="7"/>
  <c r="K172" i="7" s="1"/>
  <c r="Q96" i="7"/>
  <c r="O75" i="7"/>
  <c r="P75" i="7" s="1"/>
  <c r="N459" i="7"/>
  <c r="J84" i="7"/>
  <c r="L82" i="7"/>
  <c r="L76" i="7"/>
  <c r="I77" i="7"/>
  <c r="K77" i="7" s="1"/>
  <c r="K102" i="7"/>
  <c r="K174" i="7"/>
  <c r="P454" i="7"/>
  <c r="M385" i="7"/>
  <c r="M456" i="7"/>
  <c r="M453" i="7" s="1"/>
  <c r="Q25" i="7"/>
  <c r="O10" i="7"/>
  <c r="P10" i="7" s="1"/>
  <c r="P9" i="7" s="1"/>
  <c r="P25" i="7"/>
  <c r="K160" i="7"/>
  <c r="J160" i="7"/>
  <c r="K206" i="7"/>
  <c r="I167" i="7"/>
  <c r="I85" i="7"/>
  <c r="I178" i="7"/>
  <c r="O99" i="7"/>
  <c r="Q100" i="7"/>
  <c r="P100" i="7"/>
  <c r="I419" i="7"/>
  <c r="K420" i="7"/>
  <c r="I100" i="7"/>
  <c r="J420" i="7"/>
  <c r="J100" i="7" s="1"/>
  <c r="J99" i="7" s="1"/>
  <c r="O71" i="7"/>
  <c r="Q86" i="7"/>
  <c r="P86" i="7"/>
  <c r="P167" i="7"/>
  <c r="O262" i="7"/>
  <c r="P262" i="7" s="1"/>
  <c r="Q263" i="7"/>
  <c r="Q75" i="7"/>
  <c r="Q178" i="7"/>
  <c r="O177" i="7"/>
  <c r="P178" i="7"/>
  <c r="H382" i="7"/>
  <c r="K80" i="7"/>
  <c r="I79" i="7"/>
  <c r="K79" i="7" s="1"/>
  <c r="M68" i="7"/>
  <c r="M67" i="7" s="1"/>
  <c r="Q72" i="7"/>
  <c r="P72" i="7"/>
  <c r="K264" i="7"/>
  <c r="I263" i="7"/>
  <c r="I166" i="7"/>
  <c r="I84" i="7"/>
  <c r="L458" i="7"/>
  <c r="L461" i="7" s="1"/>
  <c r="L163" i="7"/>
  <c r="P171" i="7"/>
  <c r="I110" i="7"/>
  <c r="K111" i="7"/>
  <c r="Q80" i="7"/>
  <c r="O79" i="7"/>
  <c r="Q79" i="7" s="1"/>
  <c r="Q168" i="7"/>
  <c r="P168" i="7"/>
  <c r="Q419" i="7"/>
  <c r="O418" i="7"/>
  <c r="P419" i="7"/>
  <c r="H453" i="7"/>
  <c r="Q106" i="7"/>
  <c r="P106" i="7"/>
  <c r="Q84" i="7"/>
  <c r="O69" i="7"/>
  <c r="O110" i="7"/>
  <c r="P110" i="7" s="1"/>
  <c r="Q111" i="7"/>
  <c r="K332" i="7"/>
  <c r="I88" i="7"/>
  <c r="I170" i="7"/>
  <c r="Q170" i="7"/>
  <c r="P170" i="7"/>
  <c r="P263" i="7"/>
  <c r="P111" i="7"/>
  <c r="H164" i="7"/>
  <c r="Q166" i="7"/>
  <c r="O165" i="7"/>
  <c r="P165" i="7" s="1"/>
  <c r="J379" i="7"/>
  <c r="J332" i="7"/>
  <c r="J88" i="7" s="1"/>
  <c r="J73" i="7" s="1"/>
  <c r="K173" i="7"/>
  <c r="J173" i="7"/>
  <c r="L9" i="7"/>
  <c r="L459" i="7" s="1"/>
  <c r="O174" i="7"/>
  <c r="Q174" i="7" s="1"/>
  <c r="Q175" i="7"/>
  <c r="O70" i="7"/>
  <c r="Q70" i="7" s="1"/>
  <c r="Q85" i="7"/>
  <c r="M83" i="7"/>
  <c r="M82" i="7" s="1"/>
  <c r="Q60" i="7"/>
  <c r="P60" i="7"/>
  <c r="L387" i="7"/>
  <c r="Q74" i="7"/>
  <c r="P74" i="7"/>
  <c r="L164" i="7"/>
  <c r="O73" i="7"/>
  <c r="Q88" i="7"/>
  <c r="P88" i="7"/>
  <c r="L384" i="7"/>
  <c r="J451" i="6"/>
  <c r="J109" i="6" s="1"/>
  <c r="J81" i="6" s="1"/>
  <c r="I109" i="6"/>
  <c r="N100" i="6"/>
  <c r="N99" i="6" s="1"/>
  <c r="L100" i="6"/>
  <c r="L99" i="6" s="1"/>
  <c r="Q404" i="6"/>
  <c r="L96" i="6"/>
  <c r="L75" i="6" s="1"/>
  <c r="H85" i="6"/>
  <c r="H70" i="6" s="1"/>
  <c r="H178" i="6"/>
  <c r="H177" i="6" s="1"/>
  <c r="H261" i="6" s="1"/>
  <c r="Q173" i="6"/>
  <c r="O30" i="6"/>
  <c r="Q30" i="6" s="1"/>
  <c r="K21" i="6"/>
  <c r="Q91" i="6"/>
  <c r="M263" i="6"/>
  <c r="M262" i="6" s="1"/>
  <c r="M384" i="6" s="1"/>
  <c r="M382" i="6" s="1"/>
  <c r="M166" i="6"/>
  <c r="Q81" i="6"/>
  <c r="P109" i="6"/>
  <c r="I173" i="6"/>
  <c r="K173" i="6" s="1"/>
  <c r="K102" i="6"/>
  <c r="K157" i="6"/>
  <c r="I160" i="6"/>
  <c r="P157" i="6"/>
  <c r="O160" i="6"/>
  <c r="Q160" i="6" s="1"/>
  <c r="O102" i="6"/>
  <c r="P102" i="6" s="1"/>
  <c r="I338" i="6"/>
  <c r="J338" i="6" s="1"/>
  <c r="J379" i="6" s="1"/>
  <c r="J340" i="6"/>
  <c r="I20" i="6"/>
  <c r="J20" i="6" s="1"/>
  <c r="J41" i="6"/>
  <c r="P20" i="6"/>
  <c r="Q20" i="6"/>
  <c r="I14" i="6"/>
  <c r="K14" i="6" s="1"/>
  <c r="H419" i="6"/>
  <c r="H418" i="6" s="1"/>
  <c r="H388" i="6" s="1"/>
  <c r="H387" i="6" s="1"/>
  <c r="N388" i="6"/>
  <c r="N387" i="6" s="1"/>
  <c r="N456" i="6" s="1"/>
  <c r="N453" i="6" s="1"/>
  <c r="J91" i="6"/>
  <c r="K334" i="6"/>
  <c r="I333" i="6"/>
  <c r="P313" i="6"/>
  <c r="I297" i="6"/>
  <c r="K297" i="6" s="1"/>
  <c r="M167" i="6"/>
  <c r="M165" i="6" s="1"/>
  <c r="M164" i="6" s="1"/>
  <c r="K300" i="6"/>
  <c r="J300" i="6"/>
  <c r="N263" i="6"/>
  <c r="N262" i="6" s="1"/>
  <c r="N384" i="6" s="1"/>
  <c r="N382" i="6" s="1"/>
  <c r="N85" i="6"/>
  <c r="N70" i="6" s="1"/>
  <c r="H167" i="6"/>
  <c r="O381" i="6"/>
  <c r="O357" i="6"/>
  <c r="Q357" i="6" s="1"/>
  <c r="P358" i="6"/>
  <c r="Q358" i="6"/>
  <c r="O62" i="6"/>
  <c r="Q63" i="6"/>
  <c r="P63" i="6"/>
  <c r="K87" i="6"/>
  <c r="L178" i="6"/>
  <c r="L166" i="6"/>
  <c r="Q392" i="6"/>
  <c r="M175" i="6"/>
  <c r="M174" i="6" s="1"/>
  <c r="M104" i="6"/>
  <c r="O244" i="6"/>
  <c r="Q246" i="6"/>
  <c r="P246" i="6"/>
  <c r="L418" i="6"/>
  <c r="M178" i="6"/>
  <c r="M177" i="6" s="1"/>
  <c r="M261" i="6" s="1"/>
  <c r="N97" i="6"/>
  <c r="N76" i="6" s="1"/>
  <c r="N172" i="6"/>
  <c r="H166" i="6"/>
  <c r="J87" i="6"/>
  <c r="J72" i="6" s="1"/>
  <c r="P54" i="6"/>
  <c r="J173" i="6"/>
  <c r="Q390" i="6"/>
  <c r="O454" i="6"/>
  <c r="O389" i="6"/>
  <c r="N167" i="6"/>
  <c r="Q332" i="6"/>
  <c r="O170" i="6"/>
  <c r="Q170" i="6" s="1"/>
  <c r="O88" i="6"/>
  <c r="P88" i="6" s="1"/>
  <c r="Q26" i="6"/>
  <c r="O25" i="6"/>
  <c r="Q25" i="6" s="1"/>
  <c r="L60" i="6"/>
  <c r="P41" i="6"/>
  <c r="K383" i="6"/>
  <c r="J383" i="6"/>
  <c r="J217" i="6"/>
  <c r="K217" i="6"/>
  <c r="K280" i="6"/>
  <c r="J280" i="6"/>
  <c r="O338" i="6"/>
  <c r="P338" i="6" s="1"/>
  <c r="K215" i="6"/>
  <c r="J215" i="6"/>
  <c r="K357" i="6"/>
  <c r="J357" i="6"/>
  <c r="L72" i="6"/>
  <c r="P357" i="6"/>
  <c r="P404" i="6"/>
  <c r="K169" i="6"/>
  <c r="L167" i="6"/>
  <c r="L85" i="6"/>
  <c r="K62" i="6"/>
  <c r="J62" i="6"/>
  <c r="P19" i="6"/>
  <c r="L13" i="6"/>
  <c r="P160" i="6"/>
  <c r="P365" i="6"/>
  <c r="L104" i="6"/>
  <c r="I454" i="6"/>
  <c r="I389" i="6"/>
  <c r="K390" i="6"/>
  <c r="P398" i="6"/>
  <c r="Q398" i="6"/>
  <c r="O95" i="6"/>
  <c r="Q322" i="6"/>
  <c r="P322" i="6"/>
  <c r="P180" i="6"/>
  <c r="O179" i="6"/>
  <c r="O112" i="6"/>
  <c r="P112" i="6" s="1"/>
  <c r="P113" i="6"/>
  <c r="P289" i="6"/>
  <c r="Q289" i="6"/>
  <c r="M85" i="6"/>
  <c r="M70" i="6" s="1"/>
  <c r="J398" i="6"/>
  <c r="H95" i="6"/>
  <c r="H74" i="6" s="1"/>
  <c r="H111" i="6"/>
  <c r="H110" i="6" s="1"/>
  <c r="H84" i="6"/>
  <c r="P162" i="6"/>
  <c r="Q162" i="6"/>
  <c r="H373" i="6"/>
  <c r="J373" i="6" s="1"/>
  <c r="J374" i="6"/>
  <c r="Q240" i="6"/>
  <c r="O96" i="6"/>
  <c r="O171" i="6"/>
  <c r="Q171" i="6" s="1"/>
  <c r="P392" i="6"/>
  <c r="K374" i="6"/>
  <c r="H379" i="6"/>
  <c r="H337" i="6"/>
  <c r="H263" i="6" s="1"/>
  <c r="H262" i="6" s="1"/>
  <c r="H98" i="6"/>
  <c r="Q265" i="6"/>
  <c r="O264" i="6"/>
  <c r="P264" i="6" s="1"/>
  <c r="P30" i="6"/>
  <c r="Q60" i="6"/>
  <c r="I265" i="6"/>
  <c r="J111" i="6"/>
  <c r="J110" i="6" s="1"/>
  <c r="H260" i="6"/>
  <c r="J237" i="6"/>
  <c r="H88" i="6"/>
  <c r="H73" i="6" s="1"/>
  <c r="H90" i="6"/>
  <c r="H89" i="6" s="1"/>
  <c r="H170" i="6"/>
  <c r="K412" i="6"/>
  <c r="J412" i="6"/>
  <c r="I411" i="6"/>
  <c r="O250" i="6"/>
  <c r="P251" i="6"/>
  <c r="P421" i="6"/>
  <c r="O420" i="6"/>
  <c r="K276" i="6"/>
  <c r="J276" i="6"/>
  <c r="K95" i="6"/>
  <c r="I74" i="6"/>
  <c r="K74" i="6" s="1"/>
  <c r="J434" i="6"/>
  <c r="I433" i="6"/>
  <c r="J433" i="6" s="1"/>
  <c r="I313" i="6"/>
  <c r="K314" i="6"/>
  <c r="J314" i="6"/>
  <c r="P173" i="6"/>
  <c r="O77" i="6"/>
  <c r="Q77" i="6" s="1"/>
  <c r="Q102" i="6"/>
  <c r="M419" i="6"/>
  <c r="M418" i="6" s="1"/>
  <c r="M100" i="6"/>
  <c r="M99" i="6" s="1"/>
  <c r="L73" i="6"/>
  <c r="K398" i="6"/>
  <c r="Q41" i="6"/>
  <c r="Q235" i="6"/>
  <c r="P235" i="6"/>
  <c r="O87" i="6"/>
  <c r="P87" i="6" s="1"/>
  <c r="O169" i="6"/>
  <c r="O206" i="6"/>
  <c r="P206" i="6" s="1"/>
  <c r="Q207" i="6"/>
  <c r="P240" i="6"/>
  <c r="L174" i="6"/>
  <c r="H96" i="6"/>
  <c r="H75" i="6" s="1"/>
  <c r="Q297" i="6"/>
  <c r="P297" i="6"/>
  <c r="O296" i="6"/>
  <c r="Q296" i="6" s="1"/>
  <c r="J277" i="6"/>
  <c r="K277" i="6"/>
  <c r="J211" i="6"/>
  <c r="I207" i="6"/>
  <c r="L337" i="6"/>
  <c r="L98" i="6"/>
  <c r="K16" i="6"/>
  <c r="J16" i="6"/>
  <c r="I61" i="6"/>
  <c r="I89" i="6"/>
  <c r="K90" i="6"/>
  <c r="K307" i="6"/>
  <c r="J307" i="6"/>
  <c r="M111" i="6"/>
  <c r="M110" i="6" s="1"/>
  <c r="M84" i="6"/>
  <c r="J287" i="6"/>
  <c r="K287" i="6"/>
  <c r="I282" i="6"/>
  <c r="Q103" i="6"/>
  <c r="P103" i="6"/>
  <c r="O78" i="6"/>
  <c r="P260" i="6"/>
  <c r="L259" i="6"/>
  <c r="K37" i="6"/>
  <c r="I36" i="6"/>
  <c r="K366" i="6"/>
  <c r="I365" i="6"/>
  <c r="I105" i="6"/>
  <c r="I175" i="6"/>
  <c r="P139" i="6"/>
  <c r="H365" i="6"/>
  <c r="J366" i="6"/>
  <c r="J105" i="6" s="1"/>
  <c r="J104" i="6" s="1"/>
  <c r="H105" i="6"/>
  <c r="H80" i="6" s="1"/>
  <c r="H79" i="6" s="1"/>
  <c r="L80" i="6"/>
  <c r="I111" i="6"/>
  <c r="P339" i="6"/>
  <c r="Q61" i="6"/>
  <c r="P61" i="6"/>
  <c r="H175" i="6"/>
  <c r="L111" i="6"/>
  <c r="L84" i="6"/>
  <c r="P330" i="6"/>
  <c r="O329" i="6"/>
  <c r="Q90" i="6"/>
  <c r="O89" i="6"/>
  <c r="Q89" i="6" s="1"/>
  <c r="P90" i="6"/>
  <c r="Q241" i="6"/>
  <c r="P241" i="6"/>
  <c r="H10" i="6"/>
  <c r="N84" i="6"/>
  <c r="N111" i="6"/>
  <c r="N110" i="6" s="1"/>
  <c r="K381" i="6"/>
  <c r="J381" i="6"/>
  <c r="I380" i="6"/>
  <c r="J30" i="6"/>
  <c r="O13" i="6"/>
  <c r="Q14" i="6"/>
  <c r="I25" i="6"/>
  <c r="N96" i="6"/>
  <c r="N75" i="6" s="1"/>
  <c r="N171" i="6"/>
  <c r="J332" i="6"/>
  <c r="I81" i="6"/>
  <c r="K81" i="6" s="1"/>
  <c r="P92" i="12" l="1"/>
  <c r="O78" i="12"/>
  <c r="O71" i="12"/>
  <c r="Q92" i="12"/>
  <c r="P383" i="12"/>
  <c r="O382" i="12"/>
  <c r="Q383" i="12"/>
  <c r="P451" i="12"/>
  <c r="J449" i="12"/>
  <c r="K64" i="12"/>
  <c r="I63" i="12"/>
  <c r="K78" i="12"/>
  <c r="I77" i="12"/>
  <c r="P74" i="12"/>
  <c r="Q74" i="12"/>
  <c r="O159" i="12"/>
  <c r="P169" i="12"/>
  <c r="Q169" i="12"/>
  <c r="J451" i="11"/>
  <c r="I452" i="11"/>
  <c r="J452" i="11" s="1"/>
  <c r="I449" i="11"/>
  <c r="J449" i="11" s="1"/>
  <c r="O382" i="11"/>
  <c r="Q383" i="11"/>
  <c r="P383" i="11"/>
  <c r="P451" i="11"/>
  <c r="J78" i="11"/>
  <c r="J77" i="11" s="1"/>
  <c r="J71" i="11"/>
  <c r="J63" i="11" s="1"/>
  <c r="J62" i="11" s="1"/>
  <c r="P379" i="11"/>
  <c r="L377" i="11"/>
  <c r="L455" i="11"/>
  <c r="P77" i="11"/>
  <c r="L453" i="11"/>
  <c r="L62" i="11"/>
  <c r="P63" i="11"/>
  <c r="O377" i="11"/>
  <c r="Q377" i="11" s="1"/>
  <c r="Q379" i="11"/>
  <c r="I77" i="11"/>
  <c r="K78" i="11"/>
  <c r="I63" i="11"/>
  <c r="K65" i="11"/>
  <c r="P256" i="11"/>
  <c r="Q256" i="11"/>
  <c r="P158" i="11"/>
  <c r="O156" i="11"/>
  <c r="Q158" i="11"/>
  <c r="Q63" i="11"/>
  <c r="O62" i="11"/>
  <c r="Q77" i="11"/>
  <c r="O453" i="11"/>
  <c r="P453" i="11" s="1"/>
  <c r="P159" i="11"/>
  <c r="O382" i="10"/>
  <c r="Q383" i="10"/>
  <c r="P383" i="10"/>
  <c r="P451" i="10"/>
  <c r="O78" i="10"/>
  <c r="P92" i="10"/>
  <c r="O71" i="10"/>
  <c r="Q92" i="10"/>
  <c r="I456" i="10"/>
  <c r="J456" i="10" s="1"/>
  <c r="K62" i="10"/>
  <c r="J449" i="10"/>
  <c r="P377" i="10"/>
  <c r="Q377" i="10"/>
  <c r="P159" i="10"/>
  <c r="Q159" i="10"/>
  <c r="P158" i="10"/>
  <c r="O156" i="10"/>
  <c r="Q158" i="10"/>
  <c r="P94" i="9"/>
  <c r="Q94" i="9"/>
  <c r="O92" i="9"/>
  <c r="O383" i="9"/>
  <c r="O451" i="9"/>
  <c r="P413" i="9"/>
  <c r="Q413" i="9"/>
  <c r="J449" i="9"/>
  <c r="O377" i="9"/>
  <c r="Q379" i="9"/>
  <c r="I455" i="9"/>
  <c r="J455" i="9" s="1"/>
  <c r="K77" i="9"/>
  <c r="I453" i="9"/>
  <c r="J453" i="9" s="1"/>
  <c r="I62" i="9"/>
  <c r="K63" i="9"/>
  <c r="P159" i="9"/>
  <c r="Q159" i="9"/>
  <c r="P256" i="9"/>
  <c r="Q256" i="9"/>
  <c r="P70" i="8"/>
  <c r="K418" i="8"/>
  <c r="I455" i="8"/>
  <c r="J455" i="8" s="1"/>
  <c r="I97" i="8"/>
  <c r="I83" i="8" s="1"/>
  <c r="K171" i="8"/>
  <c r="J171" i="8"/>
  <c r="H456" i="8"/>
  <c r="H385" i="8"/>
  <c r="Q74" i="8"/>
  <c r="P74" i="8"/>
  <c r="P455" i="8"/>
  <c r="H453" i="8"/>
  <c r="J418" i="8"/>
  <c r="J97" i="8" s="1"/>
  <c r="J76" i="8" s="1"/>
  <c r="I261" i="8"/>
  <c r="K177" i="8"/>
  <c r="H76" i="8"/>
  <c r="H68" i="8" s="1"/>
  <c r="H67" i="8" s="1"/>
  <c r="H83" i="8"/>
  <c r="H82" i="8" s="1"/>
  <c r="L384" i="8"/>
  <c r="P262" i="8"/>
  <c r="Q262" i="8"/>
  <c r="O384" i="8"/>
  <c r="K170" i="8"/>
  <c r="J170" i="8"/>
  <c r="J96" i="8"/>
  <c r="J75" i="8" s="1"/>
  <c r="K25" i="8"/>
  <c r="J25" i="8"/>
  <c r="O9" i="8"/>
  <c r="Q10" i="8"/>
  <c r="P10" i="8"/>
  <c r="P9" i="8" s="1"/>
  <c r="O458" i="8"/>
  <c r="O163" i="8"/>
  <c r="Q110" i="8"/>
  <c r="Q165" i="8"/>
  <c r="O164" i="8"/>
  <c r="Q164" i="8" s="1"/>
  <c r="K166" i="8"/>
  <c r="I165" i="8"/>
  <c r="J166" i="8"/>
  <c r="P110" i="8"/>
  <c r="I262" i="8"/>
  <c r="K263" i="8"/>
  <c r="L161" i="8"/>
  <c r="Q177" i="8"/>
  <c r="O261" i="8"/>
  <c r="Q261" i="8" s="1"/>
  <c r="O82" i="8"/>
  <c r="P97" i="8"/>
  <c r="L76" i="8"/>
  <c r="L83" i="8"/>
  <c r="J263" i="8"/>
  <c r="J262" i="8" s="1"/>
  <c r="J88" i="8"/>
  <c r="Q76" i="8"/>
  <c r="I73" i="8"/>
  <c r="K73" i="8" s="1"/>
  <c r="K88" i="8"/>
  <c r="I75" i="8"/>
  <c r="K75" i="8" s="1"/>
  <c r="K96" i="8"/>
  <c r="Q69" i="8"/>
  <c r="O68" i="8"/>
  <c r="K13" i="8"/>
  <c r="I10" i="8"/>
  <c r="J13" i="8"/>
  <c r="K161" i="8"/>
  <c r="I69" i="8"/>
  <c r="K84" i="8"/>
  <c r="K167" i="8"/>
  <c r="J167" i="8"/>
  <c r="J461" i="8"/>
  <c r="Q97" i="8"/>
  <c r="Q388" i="8"/>
  <c r="O387" i="8"/>
  <c r="L387" i="8"/>
  <c r="P388" i="8"/>
  <c r="I70" i="8"/>
  <c r="K70" i="8" s="1"/>
  <c r="K85" i="8"/>
  <c r="I388" i="8"/>
  <c r="K10" i="7"/>
  <c r="I9" i="7"/>
  <c r="J172" i="7"/>
  <c r="M457" i="7"/>
  <c r="M460" i="7" s="1"/>
  <c r="M459" i="7"/>
  <c r="K419" i="7"/>
  <c r="I418" i="7"/>
  <c r="J419" i="7"/>
  <c r="Q69" i="7"/>
  <c r="K166" i="7"/>
  <c r="I165" i="7"/>
  <c r="J166" i="7"/>
  <c r="K110" i="7"/>
  <c r="I458" i="7"/>
  <c r="I163" i="7"/>
  <c r="K178" i="7"/>
  <c r="I177" i="7"/>
  <c r="L457" i="7"/>
  <c r="L460" i="7" s="1"/>
  <c r="I262" i="7"/>
  <c r="K263" i="7"/>
  <c r="L382" i="7"/>
  <c r="P79" i="7"/>
  <c r="Q165" i="7"/>
  <c r="O164" i="7"/>
  <c r="Q164" i="7" s="1"/>
  <c r="L68" i="7"/>
  <c r="O384" i="7"/>
  <c r="Q262" i="7"/>
  <c r="Q71" i="7"/>
  <c r="P71" i="7"/>
  <c r="K170" i="7"/>
  <c r="J170" i="7"/>
  <c r="I99" i="7"/>
  <c r="K99" i="7" s="1"/>
  <c r="K100" i="7"/>
  <c r="Q110" i="7"/>
  <c r="O458" i="7"/>
  <c r="O163" i="7"/>
  <c r="P163" i="7" s="1"/>
  <c r="Q99" i="7"/>
  <c r="P99" i="7"/>
  <c r="O261" i="7"/>
  <c r="Q177" i="7"/>
  <c r="P177" i="7"/>
  <c r="K85" i="7"/>
  <c r="I70" i="7"/>
  <c r="K70" i="7" s="1"/>
  <c r="K84" i="7"/>
  <c r="I69" i="7"/>
  <c r="P69" i="7"/>
  <c r="P70" i="7"/>
  <c r="J69" i="7"/>
  <c r="I73" i="7"/>
  <c r="K73" i="7" s="1"/>
  <c r="K88" i="7"/>
  <c r="L161" i="7"/>
  <c r="K167" i="7"/>
  <c r="J167" i="7"/>
  <c r="P174" i="7"/>
  <c r="Q73" i="7"/>
  <c r="P73" i="7"/>
  <c r="L456" i="7"/>
  <c r="L453" i="7" s="1"/>
  <c r="L385" i="7"/>
  <c r="Q418" i="7"/>
  <c r="O455" i="7"/>
  <c r="O97" i="7"/>
  <c r="O388" i="7"/>
  <c r="P418" i="7"/>
  <c r="O9" i="7"/>
  <c r="Q10" i="7"/>
  <c r="J263" i="7"/>
  <c r="J262" i="7" s="1"/>
  <c r="P96" i="6"/>
  <c r="P25" i="6"/>
  <c r="I98" i="6"/>
  <c r="K98" i="6" s="1"/>
  <c r="K338" i="6"/>
  <c r="I337" i="6"/>
  <c r="I172" i="6" s="1"/>
  <c r="I379" i="6"/>
  <c r="K379" i="6" s="1"/>
  <c r="J297" i="6"/>
  <c r="P77" i="6"/>
  <c r="K160" i="6"/>
  <c r="J160" i="6"/>
  <c r="K20" i="6"/>
  <c r="I60" i="6"/>
  <c r="K60" i="6" s="1"/>
  <c r="I19" i="6"/>
  <c r="K19" i="6" s="1"/>
  <c r="J19" i="6"/>
  <c r="J14" i="6"/>
  <c r="N165" i="6"/>
  <c r="N164" i="6" s="1"/>
  <c r="N385" i="6"/>
  <c r="P171" i="6"/>
  <c r="I332" i="6"/>
  <c r="K333" i="6"/>
  <c r="P170" i="6"/>
  <c r="I296" i="6"/>
  <c r="K296" i="6" s="1"/>
  <c r="K89" i="6"/>
  <c r="J265" i="6"/>
  <c r="H385" i="6"/>
  <c r="Q389" i="6"/>
  <c r="P389" i="6"/>
  <c r="L177" i="6"/>
  <c r="L70" i="6"/>
  <c r="J207" i="6"/>
  <c r="J206" i="6" s="1"/>
  <c r="J365" i="6"/>
  <c r="H104" i="6"/>
  <c r="Q62" i="6"/>
  <c r="P62" i="6"/>
  <c r="K25" i="6"/>
  <c r="J25" i="6"/>
  <c r="O86" i="6"/>
  <c r="O168" i="6"/>
  <c r="P329" i="6"/>
  <c r="O85" i="6"/>
  <c r="K373" i="6"/>
  <c r="P60" i="6"/>
  <c r="N458" i="6"/>
  <c r="N461" i="6" s="1"/>
  <c r="N163" i="6"/>
  <c r="N161" i="6" s="1"/>
  <c r="Q169" i="6"/>
  <c r="P169" i="6"/>
  <c r="P13" i="6"/>
  <c r="L10" i="6"/>
  <c r="N83" i="6"/>
  <c r="N82" i="6" s="1"/>
  <c r="N69" i="6"/>
  <c r="N68" i="6" s="1"/>
  <c r="N67" i="6" s="1"/>
  <c r="H9" i="6"/>
  <c r="O178" i="6"/>
  <c r="P178" i="6" s="1"/>
  <c r="O166" i="6"/>
  <c r="P166" i="6" s="1"/>
  <c r="L79" i="6"/>
  <c r="H384" i="6"/>
  <c r="I420" i="6"/>
  <c r="O419" i="6"/>
  <c r="Q420" i="6"/>
  <c r="P420" i="6"/>
  <c r="H455" i="6"/>
  <c r="M97" i="6"/>
  <c r="M76" i="6" s="1"/>
  <c r="M455" i="6"/>
  <c r="M388" i="6"/>
  <c r="M387" i="6" s="1"/>
  <c r="H69" i="6"/>
  <c r="L110" i="6"/>
  <c r="M458" i="6"/>
  <c r="M461" i="6" s="1"/>
  <c r="M163" i="6"/>
  <c r="M161" i="6" s="1"/>
  <c r="L388" i="6"/>
  <c r="L455" i="6"/>
  <c r="H174" i="6"/>
  <c r="J175" i="6"/>
  <c r="J80" i="6" s="1"/>
  <c r="J79" i="6" s="1"/>
  <c r="K365" i="6"/>
  <c r="I104" i="6"/>
  <c r="Q264" i="6"/>
  <c r="J454" i="6"/>
  <c r="I13" i="6"/>
  <c r="Q78" i="6"/>
  <c r="P78" i="6"/>
  <c r="L97" i="6"/>
  <c r="L172" i="6"/>
  <c r="L165" i="6" s="1"/>
  <c r="I206" i="6"/>
  <c r="K207" i="6"/>
  <c r="O10" i="6"/>
  <c r="Q13" i="6"/>
  <c r="H458" i="6"/>
  <c r="H163" i="6"/>
  <c r="O380" i="6"/>
  <c r="Q381" i="6"/>
  <c r="P381" i="6"/>
  <c r="K105" i="6"/>
  <c r="I80" i="6"/>
  <c r="K389" i="6"/>
  <c r="K380" i="6"/>
  <c r="J380" i="6"/>
  <c r="K61" i="6"/>
  <c r="J61" i="6"/>
  <c r="J88" i="6"/>
  <c r="J73" i="6" s="1"/>
  <c r="J90" i="6"/>
  <c r="J89" i="6" s="1"/>
  <c r="J98" i="6"/>
  <c r="J337" i="6"/>
  <c r="O337" i="6"/>
  <c r="Q337" i="6" s="1"/>
  <c r="Q338" i="6"/>
  <c r="O98" i="6"/>
  <c r="Q98" i="6" s="1"/>
  <c r="O379" i="6"/>
  <c r="Q88" i="6"/>
  <c r="O73" i="6"/>
  <c r="Q73" i="6" s="1"/>
  <c r="Q87" i="6"/>
  <c r="O72" i="6"/>
  <c r="Q72" i="6" s="1"/>
  <c r="O84" i="6"/>
  <c r="Q112" i="6"/>
  <c r="O111" i="6"/>
  <c r="K111" i="6"/>
  <c r="I110" i="6"/>
  <c r="P454" i="6"/>
  <c r="Q96" i="6"/>
  <c r="O75" i="6"/>
  <c r="Q75" i="6" s="1"/>
  <c r="P179" i="6"/>
  <c r="K282" i="6"/>
  <c r="J282" i="6"/>
  <c r="I264" i="6"/>
  <c r="K265" i="6"/>
  <c r="O249" i="6"/>
  <c r="O105" i="6"/>
  <c r="P250" i="6"/>
  <c r="Q95" i="6"/>
  <c r="O74" i="6"/>
  <c r="P95" i="6"/>
  <c r="O100" i="6"/>
  <c r="L69" i="6"/>
  <c r="M69" i="6"/>
  <c r="K411" i="6"/>
  <c r="I404" i="6"/>
  <c r="J411" i="6"/>
  <c r="K175" i="6"/>
  <c r="I174" i="6"/>
  <c r="K174" i="6" s="1"/>
  <c r="L263" i="6"/>
  <c r="K36" i="6"/>
  <c r="J36" i="6"/>
  <c r="P296" i="6"/>
  <c r="P89" i="6"/>
  <c r="Q244" i="6"/>
  <c r="P244" i="6"/>
  <c r="P259" i="6"/>
  <c r="Q259" i="6"/>
  <c r="O167" i="6"/>
  <c r="Q167" i="6" s="1"/>
  <c r="Q206" i="6"/>
  <c r="K313" i="6"/>
  <c r="J313" i="6"/>
  <c r="J260" i="6"/>
  <c r="H259" i="6"/>
  <c r="K260" i="6"/>
  <c r="H172" i="6"/>
  <c r="H165" i="6" s="1"/>
  <c r="H164" i="6" s="1"/>
  <c r="H97" i="6"/>
  <c r="H76" i="6" s="1"/>
  <c r="P78" i="12" l="1"/>
  <c r="O77" i="12"/>
  <c r="Q78" i="12"/>
  <c r="O63" i="12"/>
  <c r="P71" i="12"/>
  <c r="Q71" i="12"/>
  <c r="P382" i="12"/>
  <c r="Q382" i="12"/>
  <c r="O452" i="12"/>
  <c r="O380" i="12"/>
  <c r="K63" i="12"/>
  <c r="I62" i="12"/>
  <c r="I455" i="12"/>
  <c r="J455" i="12" s="1"/>
  <c r="K77" i="12"/>
  <c r="I453" i="12"/>
  <c r="J453" i="12" s="1"/>
  <c r="P159" i="12"/>
  <c r="Q159" i="12"/>
  <c r="P382" i="11"/>
  <c r="Q382" i="11"/>
  <c r="O452" i="11"/>
  <c r="O380" i="11"/>
  <c r="P62" i="11"/>
  <c r="L456" i="11"/>
  <c r="I455" i="11"/>
  <c r="J455" i="11" s="1"/>
  <c r="K77" i="11"/>
  <c r="I453" i="11"/>
  <c r="J453" i="11" s="1"/>
  <c r="I62" i="11"/>
  <c r="K63" i="11"/>
  <c r="P156" i="11"/>
  <c r="Q156" i="11"/>
  <c r="Q62" i="11"/>
  <c r="O456" i="11"/>
  <c r="P456" i="11" s="1"/>
  <c r="P377" i="11"/>
  <c r="P382" i="10"/>
  <c r="Q382" i="10"/>
  <c r="O452" i="10"/>
  <c r="O380" i="10"/>
  <c r="O77" i="10"/>
  <c r="Q78" i="10"/>
  <c r="P78" i="10"/>
  <c r="O63" i="10"/>
  <c r="P71" i="10"/>
  <c r="Q71" i="10"/>
  <c r="P156" i="10"/>
  <c r="Q156" i="10"/>
  <c r="O78" i="9"/>
  <c r="Q92" i="9"/>
  <c r="O71" i="9"/>
  <c r="P92" i="9"/>
  <c r="O382" i="9"/>
  <c r="Q383" i="9"/>
  <c r="P383" i="9"/>
  <c r="P451" i="9"/>
  <c r="P377" i="9"/>
  <c r="Q377" i="9"/>
  <c r="K62" i="9"/>
  <c r="I456" i="9"/>
  <c r="J456" i="9" s="1"/>
  <c r="O459" i="8"/>
  <c r="J73" i="8"/>
  <c r="J68" i="8" s="1"/>
  <c r="J67" i="8" s="1"/>
  <c r="J83" i="8"/>
  <c r="J82" i="8" s="1"/>
  <c r="P161" i="8"/>
  <c r="P387" i="8"/>
  <c r="L385" i="8"/>
  <c r="L456" i="8"/>
  <c r="L453" i="8" s="1"/>
  <c r="L82" i="8"/>
  <c r="P83" i="8"/>
  <c r="O457" i="8"/>
  <c r="O460" i="8" s="1"/>
  <c r="Q82" i="8"/>
  <c r="O461" i="8"/>
  <c r="P461" i="8" s="1"/>
  <c r="P458" i="8"/>
  <c r="K97" i="8"/>
  <c r="I76" i="8"/>
  <c r="K76" i="8" s="1"/>
  <c r="I164" i="8"/>
  <c r="K165" i="8"/>
  <c r="P384" i="8"/>
  <c r="L382" i="8"/>
  <c r="Q163" i="8"/>
  <c r="O161" i="8"/>
  <c r="Q161" i="8" s="1"/>
  <c r="P76" i="8"/>
  <c r="L68" i="8"/>
  <c r="K69" i="8"/>
  <c r="J388" i="8"/>
  <c r="J387" i="8" s="1"/>
  <c r="I9" i="8"/>
  <c r="K10" i="8"/>
  <c r="J10" i="8"/>
  <c r="P261" i="8"/>
  <c r="I384" i="8"/>
  <c r="K262" i="8"/>
  <c r="I387" i="8"/>
  <c r="K388" i="8"/>
  <c r="Q384" i="8"/>
  <c r="O382" i="8"/>
  <c r="Q382" i="8" s="1"/>
  <c r="H457" i="8"/>
  <c r="H459" i="8"/>
  <c r="Q387" i="8"/>
  <c r="O385" i="8"/>
  <c r="Q385" i="8" s="1"/>
  <c r="O456" i="8"/>
  <c r="O453" i="8" s="1"/>
  <c r="P453" i="8" s="1"/>
  <c r="K261" i="8"/>
  <c r="J261" i="8"/>
  <c r="P164" i="8"/>
  <c r="Q83" i="8"/>
  <c r="I82" i="8"/>
  <c r="K83" i="8"/>
  <c r="P163" i="8"/>
  <c r="O67" i="8"/>
  <c r="Q68" i="8"/>
  <c r="J165" i="8"/>
  <c r="P164" i="7"/>
  <c r="K163" i="7"/>
  <c r="I161" i="7"/>
  <c r="J163" i="7"/>
  <c r="I164" i="7"/>
  <c r="K165" i="7"/>
  <c r="K418" i="7"/>
  <c r="I455" i="7"/>
  <c r="I388" i="7"/>
  <c r="I97" i="7"/>
  <c r="J418" i="7"/>
  <c r="K262" i="7"/>
  <c r="I384" i="7"/>
  <c r="K177" i="7"/>
  <c r="I261" i="7"/>
  <c r="L67" i="7"/>
  <c r="J458" i="7"/>
  <c r="I461" i="7"/>
  <c r="J461" i="7" s="1"/>
  <c r="P455" i="7"/>
  <c r="J165" i="7"/>
  <c r="K69" i="7"/>
  <c r="Q384" i="7"/>
  <c r="O382" i="7"/>
  <c r="Q382" i="7" s="1"/>
  <c r="Q261" i="7"/>
  <c r="P261" i="7"/>
  <c r="P384" i="7"/>
  <c r="Q163" i="7"/>
  <c r="O161" i="7"/>
  <c r="Q161" i="7" s="1"/>
  <c r="O461" i="7"/>
  <c r="P461" i="7" s="1"/>
  <c r="P458" i="7"/>
  <c r="O387" i="7"/>
  <c r="Q388" i="7"/>
  <c r="P388" i="7"/>
  <c r="Q97" i="7"/>
  <c r="O76" i="7"/>
  <c r="P97" i="7"/>
  <c r="O83" i="7"/>
  <c r="K337" i="6"/>
  <c r="J264" i="6"/>
  <c r="J84" i="6" s="1"/>
  <c r="J296" i="6"/>
  <c r="J85" i="6" s="1"/>
  <c r="J70" i="6" s="1"/>
  <c r="O263" i="6"/>
  <c r="P263" i="6" s="1"/>
  <c r="P98" i="6"/>
  <c r="K172" i="6"/>
  <c r="J60" i="6"/>
  <c r="P75" i="6"/>
  <c r="P337" i="6"/>
  <c r="I88" i="6"/>
  <c r="K332" i="6"/>
  <c r="I170" i="6"/>
  <c r="P73" i="6"/>
  <c r="P167" i="6"/>
  <c r="Q85" i="6"/>
  <c r="O70" i="6"/>
  <c r="Q70" i="6" s="1"/>
  <c r="Q166" i="6"/>
  <c r="I79" i="6"/>
  <c r="K79" i="6" s="1"/>
  <c r="K80" i="6"/>
  <c r="P72" i="6"/>
  <c r="L261" i="6"/>
  <c r="Q168" i="6"/>
  <c r="P168" i="6"/>
  <c r="J172" i="6"/>
  <c r="L262" i="6"/>
  <c r="N457" i="6"/>
  <c r="N460" i="6" s="1"/>
  <c r="N459" i="6"/>
  <c r="O99" i="6"/>
  <c r="Q100" i="6"/>
  <c r="P100" i="6"/>
  <c r="Q74" i="6"/>
  <c r="P74" i="6"/>
  <c r="Q111" i="6"/>
  <c r="O110" i="6"/>
  <c r="L458" i="6"/>
  <c r="L461" i="6" s="1"/>
  <c r="L163" i="6"/>
  <c r="P110" i="6"/>
  <c r="J259" i="6"/>
  <c r="K259" i="6"/>
  <c r="H68" i="6"/>
  <c r="H67" i="6" s="1"/>
  <c r="M456" i="6"/>
  <c r="M453" i="6" s="1"/>
  <c r="M385" i="6"/>
  <c r="H161" i="6"/>
  <c r="M83" i="6"/>
  <c r="M82" i="6" s="1"/>
  <c r="K104" i="6"/>
  <c r="I458" i="6"/>
  <c r="I461" i="6" s="1"/>
  <c r="K110" i="6"/>
  <c r="I163" i="6"/>
  <c r="J163" i="6" s="1"/>
  <c r="L164" i="6"/>
  <c r="J178" i="6"/>
  <c r="J177" i="6" s="1"/>
  <c r="Q419" i="6"/>
  <c r="O418" i="6"/>
  <c r="P419" i="6"/>
  <c r="Q86" i="6"/>
  <c r="O71" i="6"/>
  <c r="P86" i="6"/>
  <c r="L76" i="6"/>
  <c r="L68" i="6" s="1"/>
  <c r="P111" i="6"/>
  <c r="O80" i="6"/>
  <c r="Q105" i="6"/>
  <c r="P105" i="6"/>
  <c r="H83" i="6"/>
  <c r="H82" i="6" s="1"/>
  <c r="H457" i="6" s="1"/>
  <c r="O175" i="6"/>
  <c r="P249" i="6"/>
  <c r="O104" i="6"/>
  <c r="L9" i="6"/>
  <c r="P10" i="6"/>
  <c r="P9" i="6" s="1"/>
  <c r="P85" i="6"/>
  <c r="K404" i="6"/>
  <c r="I96" i="6"/>
  <c r="I171" i="6"/>
  <c r="J404" i="6"/>
  <c r="Q379" i="6"/>
  <c r="P379" i="6"/>
  <c r="K264" i="6"/>
  <c r="I263" i="6"/>
  <c r="I166" i="6"/>
  <c r="I84" i="6"/>
  <c r="K420" i="6"/>
  <c r="I419" i="6"/>
  <c r="I100" i="6"/>
  <c r="J420" i="6"/>
  <c r="J100" i="6" s="1"/>
  <c r="J99" i="6" s="1"/>
  <c r="L387" i="6"/>
  <c r="K206" i="6"/>
  <c r="I178" i="6"/>
  <c r="I167" i="6"/>
  <c r="I85" i="6"/>
  <c r="Q178" i="6"/>
  <c r="O177" i="6"/>
  <c r="Q84" i="6"/>
  <c r="O69" i="6"/>
  <c r="P69" i="6" s="1"/>
  <c r="I10" i="6"/>
  <c r="K13" i="6"/>
  <c r="J13" i="6"/>
  <c r="Q380" i="6"/>
  <c r="P380" i="6"/>
  <c r="M68" i="6"/>
  <c r="M67" i="6" s="1"/>
  <c r="H461" i="6"/>
  <c r="L83" i="6"/>
  <c r="O9" i="6"/>
  <c r="Q10" i="6"/>
  <c r="O172" i="6"/>
  <c r="Q172" i="6" s="1"/>
  <c r="P84" i="6"/>
  <c r="J174" i="6"/>
  <c r="H382" i="6"/>
  <c r="H456" i="6"/>
  <c r="H453" i="6" s="1"/>
  <c r="P77" i="12" l="1"/>
  <c r="O455" i="12"/>
  <c r="P455" i="12" s="1"/>
  <c r="Q77" i="12"/>
  <c r="O453" i="12"/>
  <c r="P453" i="12" s="1"/>
  <c r="P63" i="12"/>
  <c r="O62" i="12"/>
  <c r="Q63" i="12"/>
  <c r="O449" i="12"/>
  <c r="P449" i="12" s="1"/>
  <c r="P452" i="12"/>
  <c r="P380" i="12"/>
  <c r="Q380" i="12"/>
  <c r="K62" i="12"/>
  <c r="I456" i="12"/>
  <c r="J456" i="12" s="1"/>
  <c r="O449" i="11"/>
  <c r="P449" i="11" s="1"/>
  <c r="P452" i="11"/>
  <c r="P380" i="11"/>
  <c r="Q380" i="11"/>
  <c r="K62" i="11"/>
  <c r="I456" i="11"/>
  <c r="J456" i="11" s="1"/>
  <c r="O449" i="10"/>
  <c r="P449" i="10" s="1"/>
  <c r="P452" i="10"/>
  <c r="P380" i="10"/>
  <c r="Q380" i="10"/>
  <c r="O455" i="10"/>
  <c r="P455" i="10" s="1"/>
  <c r="P77" i="10"/>
  <c r="O453" i="10"/>
  <c r="P453" i="10" s="1"/>
  <c r="Q77" i="10"/>
  <c r="Q63" i="10"/>
  <c r="O62" i="10"/>
  <c r="P63" i="10"/>
  <c r="O77" i="9"/>
  <c r="Q78" i="9"/>
  <c r="P78" i="9"/>
  <c r="O63" i="9"/>
  <c r="P71" i="9"/>
  <c r="Q71" i="9"/>
  <c r="P382" i="9"/>
  <c r="Q382" i="9"/>
  <c r="O380" i="9"/>
  <c r="O452" i="9"/>
  <c r="P382" i="8"/>
  <c r="P456" i="8"/>
  <c r="P385" i="8"/>
  <c r="K387" i="8"/>
  <c r="I456" i="8"/>
  <c r="I385" i="8"/>
  <c r="I457" i="8"/>
  <c r="I460" i="8" s="1"/>
  <c r="K82" i="8"/>
  <c r="K164" i="8"/>
  <c r="J164" i="8"/>
  <c r="P459" i="8"/>
  <c r="P457" i="8"/>
  <c r="H460" i="8"/>
  <c r="L67" i="8"/>
  <c r="P67" i="8" s="1"/>
  <c r="P68" i="8"/>
  <c r="Q67" i="8"/>
  <c r="K384" i="8"/>
  <c r="I382" i="8"/>
  <c r="J384" i="8"/>
  <c r="L457" i="8"/>
  <c r="L460" i="8" s="1"/>
  <c r="P82" i="8"/>
  <c r="L459" i="8"/>
  <c r="I459" i="8"/>
  <c r="J459" i="8" s="1"/>
  <c r="I68" i="8"/>
  <c r="J388" i="7"/>
  <c r="J387" i="7" s="1"/>
  <c r="J97" i="7"/>
  <c r="I387" i="7"/>
  <c r="K388" i="7"/>
  <c r="K161" i="7"/>
  <c r="J161" i="7"/>
  <c r="K261" i="7"/>
  <c r="J261" i="7"/>
  <c r="K384" i="7"/>
  <c r="I382" i="7"/>
  <c r="J384" i="7"/>
  <c r="J455" i="7"/>
  <c r="I76" i="7"/>
  <c r="K97" i="7"/>
  <c r="I83" i="7"/>
  <c r="O82" i="7"/>
  <c r="Q83" i="7"/>
  <c r="P83" i="7"/>
  <c r="Q76" i="7"/>
  <c r="P76" i="7"/>
  <c r="O68" i="7"/>
  <c r="Q387" i="7"/>
  <c r="O385" i="7"/>
  <c r="O456" i="7"/>
  <c r="P387" i="7"/>
  <c r="K164" i="7"/>
  <c r="J164" i="7"/>
  <c r="P382" i="7"/>
  <c r="P161" i="7"/>
  <c r="J263" i="6"/>
  <c r="J262" i="6" s="1"/>
  <c r="O262" i="6"/>
  <c r="P262" i="6" s="1"/>
  <c r="Q263" i="6"/>
  <c r="J458" i="6"/>
  <c r="P172" i="6"/>
  <c r="J170" i="6"/>
  <c r="K170" i="6"/>
  <c r="I73" i="6"/>
  <c r="K73" i="6" s="1"/>
  <c r="K88" i="6"/>
  <c r="P70" i="6"/>
  <c r="I70" i="6"/>
  <c r="K70" i="6" s="1"/>
  <c r="K85" i="6"/>
  <c r="I75" i="6"/>
  <c r="K75" i="6" s="1"/>
  <c r="K96" i="6"/>
  <c r="K171" i="6"/>
  <c r="J171" i="6"/>
  <c r="Q418" i="6"/>
  <c r="O455" i="6"/>
  <c r="O97" i="6"/>
  <c r="O388" i="6"/>
  <c r="P418" i="6"/>
  <c r="J96" i="6"/>
  <c r="J75" i="6" s="1"/>
  <c r="L384" i="6"/>
  <c r="J461" i="6"/>
  <c r="I418" i="6"/>
  <c r="K419" i="6"/>
  <c r="J419" i="6"/>
  <c r="L82" i="6"/>
  <c r="L459" i="6" s="1"/>
  <c r="Q104" i="6"/>
  <c r="P104" i="6"/>
  <c r="O165" i="6"/>
  <c r="I9" i="6"/>
  <c r="K10" i="6"/>
  <c r="J10" i="6"/>
  <c r="O79" i="6"/>
  <c r="Q80" i="6"/>
  <c r="P80" i="6"/>
  <c r="J69" i="6"/>
  <c r="Q177" i="6"/>
  <c r="O261" i="6"/>
  <c r="Q261" i="6" s="1"/>
  <c r="M457" i="6"/>
  <c r="M460" i="6" s="1"/>
  <c r="M459" i="6"/>
  <c r="P177" i="6"/>
  <c r="L161" i="6"/>
  <c r="L67" i="6"/>
  <c r="O458" i="6"/>
  <c r="O163" i="6"/>
  <c r="Q110" i="6"/>
  <c r="I69" i="6"/>
  <c r="K84" i="6"/>
  <c r="K163" i="6"/>
  <c r="I161" i="6"/>
  <c r="K161" i="6" s="1"/>
  <c r="Q71" i="6"/>
  <c r="P71" i="6"/>
  <c r="K167" i="6"/>
  <c r="J167" i="6"/>
  <c r="L456" i="6"/>
  <c r="L453" i="6" s="1"/>
  <c r="L385" i="6"/>
  <c r="H459" i="6"/>
  <c r="I165" i="6"/>
  <c r="K166" i="6"/>
  <c r="J166" i="6"/>
  <c r="Q99" i="6"/>
  <c r="P99" i="6"/>
  <c r="K178" i="6"/>
  <c r="I177" i="6"/>
  <c r="K100" i="6"/>
  <c r="I99" i="6"/>
  <c r="K99" i="6" s="1"/>
  <c r="Q175" i="6"/>
  <c r="O174" i="6"/>
  <c r="P175" i="6"/>
  <c r="H460" i="6"/>
  <c r="Q69" i="6"/>
  <c r="K263" i="6"/>
  <c r="I262" i="6"/>
  <c r="P62" i="12" l="1"/>
  <c r="Q62" i="12"/>
  <c r="O456" i="12"/>
  <c r="P456" i="12" s="1"/>
  <c r="P62" i="10"/>
  <c r="Q62" i="10"/>
  <c r="O456" i="10"/>
  <c r="P456" i="10" s="1"/>
  <c r="O455" i="9"/>
  <c r="P455" i="9" s="1"/>
  <c r="P77" i="9"/>
  <c r="Q77" i="9"/>
  <c r="O453" i="9"/>
  <c r="P453" i="9" s="1"/>
  <c r="O62" i="9"/>
  <c r="Q63" i="9"/>
  <c r="P63" i="9"/>
  <c r="P380" i="9"/>
  <c r="Q380" i="9"/>
  <c r="O449" i="9"/>
  <c r="P449" i="9" s="1"/>
  <c r="P452" i="9"/>
  <c r="J457" i="8"/>
  <c r="K382" i="8"/>
  <c r="J382" i="8"/>
  <c r="J456" i="8"/>
  <c r="I453" i="8"/>
  <c r="J453" i="8" s="1"/>
  <c r="P460" i="8"/>
  <c r="J460" i="8"/>
  <c r="I67" i="8"/>
  <c r="K67" i="8" s="1"/>
  <c r="K68" i="8"/>
  <c r="K385" i="8"/>
  <c r="J385" i="8"/>
  <c r="I82" i="7"/>
  <c r="K83" i="7"/>
  <c r="K382" i="7"/>
  <c r="J382" i="7"/>
  <c r="P456" i="7"/>
  <c r="O453" i="7"/>
  <c r="P453" i="7" s="1"/>
  <c r="O67" i="7"/>
  <c r="Q68" i="7"/>
  <c r="P68" i="7"/>
  <c r="K76" i="7"/>
  <c r="I68" i="7"/>
  <c r="O457" i="7"/>
  <c r="Q82" i="7"/>
  <c r="P82" i="7"/>
  <c r="O459" i="7"/>
  <c r="P459" i="7" s="1"/>
  <c r="Q385" i="7"/>
  <c r="P385" i="7"/>
  <c r="I456" i="7"/>
  <c r="K387" i="7"/>
  <c r="I385" i="7"/>
  <c r="J76" i="7"/>
  <c r="J68" i="7" s="1"/>
  <c r="J67" i="7" s="1"/>
  <c r="J83" i="7"/>
  <c r="J82" i="7" s="1"/>
  <c r="Q262" i="6"/>
  <c r="O384" i="6"/>
  <c r="P384" i="6" s="1"/>
  <c r="P261" i="6"/>
  <c r="J165" i="6"/>
  <c r="I261" i="6"/>
  <c r="K177" i="6"/>
  <c r="Q174" i="6"/>
  <c r="P174" i="6"/>
  <c r="L382" i="6"/>
  <c r="K69" i="6"/>
  <c r="K165" i="6"/>
  <c r="I164" i="6"/>
  <c r="P455" i="6"/>
  <c r="Q79" i="6"/>
  <c r="P79" i="6"/>
  <c r="O76" i="6"/>
  <c r="Q97" i="6"/>
  <c r="P97" i="6"/>
  <c r="O83" i="6"/>
  <c r="J161" i="6"/>
  <c r="Q163" i="6"/>
  <c r="O161" i="6"/>
  <c r="Q161" i="6" s="1"/>
  <c r="O461" i="6"/>
  <c r="P461" i="6" s="1"/>
  <c r="P458" i="6"/>
  <c r="O164" i="6"/>
  <c r="Q165" i="6"/>
  <c r="P165" i="6"/>
  <c r="K262" i="6"/>
  <c r="I384" i="6"/>
  <c r="L457" i="6"/>
  <c r="L460" i="6" s="1"/>
  <c r="Q388" i="6"/>
  <c r="O387" i="6"/>
  <c r="P388" i="6"/>
  <c r="P163" i="6"/>
  <c r="K418" i="6"/>
  <c r="I455" i="6"/>
  <c r="I388" i="6"/>
  <c r="J418" i="6"/>
  <c r="I97" i="6"/>
  <c r="P62" i="9" l="1"/>
  <c r="Q62" i="9"/>
  <c r="O456" i="9"/>
  <c r="P456" i="9" s="1"/>
  <c r="J456" i="7"/>
  <c r="I453" i="7"/>
  <c r="J453" i="7" s="1"/>
  <c r="K385" i="7"/>
  <c r="J385" i="7"/>
  <c r="K68" i="7"/>
  <c r="I67" i="7"/>
  <c r="K67" i="7" s="1"/>
  <c r="Q67" i="7"/>
  <c r="P67" i="7"/>
  <c r="P457" i="7"/>
  <c r="O460" i="7"/>
  <c r="P460" i="7" s="1"/>
  <c r="I457" i="7"/>
  <c r="K82" i="7"/>
  <c r="I459" i="7"/>
  <c r="J459" i="7" s="1"/>
  <c r="O382" i="6"/>
  <c r="Q382" i="6" s="1"/>
  <c r="Q384" i="6"/>
  <c r="K164" i="6"/>
  <c r="J164" i="6"/>
  <c r="K97" i="6"/>
  <c r="I76" i="6"/>
  <c r="I83" i="6"/>
  <c r="I387" i="6"/>
  <c r="K388" i="6"/>
  <c r="O456" i="6"/>
  <c r="Q387" i="6"/>
  <c r="O385" i="6"/>
  <c r="P387" i="6"/>
  <c r="J97" i="6"/>
  <c r="J388" i="6"/>
  <c r="J387" i="6" s="1"/>
  <c r="Q76" i="6"/>
  <c r="O68" i="6"/>
  <c r="P76" i="6"/>
  <c r="J455" i="6"/>
  <c r="K384" i="6"/>
  <c r="I382" i="6"/>
  <c r="J384" i="6"/>
  <c r="O82" i="6"/>
  <c r="Q83" i="6"/>
  <c r="P83" i="6"/>
  <c r="Q164" i="6"/>
  <c r="P164" i="6"/>
  <c r="P161" i="6"/>
  <c r="K261" i="6"/>
  <c r="J261" i="6"/>
  <c r="I460" i="7" l="1"/>
  <c r="J460" i="7" s="1"/>
  <c r="J457" i="7"/>
  <c r="P382" i="6"/>
  <c r="O67" i="6"/>
  <c r="Q68" i="6"/>
  <c r="P68" i="6"/>
  <c r="I82" i="6"/>
  <c r="K83" i="6"/>
  <c r="Q385" i="6"/>
  <c r="P385" i="6"/>
  <c r="P456" i="6"/>
  <c r="O453" i="6"/>
  <c r="P453" i="6" s="1"/>
  <c r="I456" i="6"/>
  <c r="K387" i="6"/>
  <c r="I385" i="6"/>
  <c r="O457" i="6"/>
  <c r="Q82" i="6"/>
  <c r="O459" i="6"/>
  <c r="P459" i="6" s="1"/>
  <c r="P82" i="6"/>
  <c r="K382" i="6"/>
  <c r="J382" i="6"/>
  <c r="J76" i="6"/>
  <c r="J68" i="6" s="1"/>
  <c r="J67" i="6" s="1"/>
  <c r="J83" i="6"/>
  <c r="J82" i="6" s="1"/>
  <c r="K76" i="6"/>
  <c r="I68" i="6"/>
  <c r="K385" i="6" l="1"/>
  <c r="J385" i="6"/>
  <c r="J456" i="6"/>
  <c r="I453" i="6"/>
  <c r="J453" i="6" s="1"/>
  <c r="O460" i="6"/>
  <c r="P460" i="6" s="1"/>
  <c r="P457" i="6"/>
  <c r="I457" i="6"/>
  <c r="K82" i="6"/>
  <c r="I459" i="6"/>
  <c r="J459" i="6" s="1"/>
  <c r="I67" i="6"/>
  <c r="K67" i="6" s="1"/>
  <c r="K68" i="6"/>
  <c r="Q67" i="6"/>
  <c r="P67" i="6"/>
  <c r="I460" i="6" l="1"/>
  <c r="J460" i="6" s="1"/>
  <c r="J457" i="6"/>
</calcChain>
</file>

<file path=xl/sharedStrings.xml><?xml version="1.0" encoding="utf-8"?>
<sst xmlns="http://schemas.openxmlformats.org/spreadsheetml/2006/main" count="5527" uniqueCount="489">
  <si>
    <t>Cap.</t>
  </si>
  <si>
    <t>Sub cap</t>
  </si>
  <si>
    <t>Prgf.</t>
  </si>
  <si>
    <t>Gr/ titlu</t>
  </si>
  <si>
    <t>Art.</t>
  </si>
  <si>
    <t>Alin.</t>
  </si>
  <si>
    <t>Denumire indicator</t>
  </si>
  <si>
    <t>ANGAJAREA CHELTUIELILOR</t>
  </si>
  <si>
    <t>EXECUTIA CHELTUIELILOR</t>
  </si>
  <si>
    <t>Dif. buget - executie</t>
  </si>
  <si>
    <t>Credite bugetare aprobate 
(anual)</t>
  </si>
  <si>
    <t>Credite bugetare angajate</t>
  </si>
  <si>
    <t>Disponibil de credite bugetare ce mai poate fi angajat</t>
  </si>
  <si>
    <t>% angajare credite bugetare</t>
  </si>
  <si>
    <t>Credite bugetare trimestriale cumulate</t>
  </si>
  <si>
    <t>Executie anterioara cumulata</t>
  </si>
  <si>
    <t>Executie lunara</t>
  </si>
  <si>
    <t>Cumulat</t>
  </si>
  <si>
    <t>5=3/2*100</t>
  </si>
  <si>
    <t>9=7+8</t>
  </si>
  <si>
    <t>10=6-9</t>
  </si>
  <si>
    <t>11=9/6*100</t>
  </si>
  <si>
    <t>O4</t>
  </si>
  <si>
    <t>TOTAL VENITURI</t>
  </si>
  <si>
    <t>-</t>
  </si>
  <si>
    <t>Taxe pe utilizarea bunurilor, autorizarea utilizarii bunurilor sau pe desfasurarea de activitati</t>
  </si>
  <si>
    <t>03</t>
  </si>
  <si>
    <t>Taxe si tarife pentru eliberarea de licente si autorizatii de functionare</t>
  </si>
  <si>
    <t>B.CONTRIBUTII DE ASIGURARI</t>
  </si>
  <si>
    <t>CONTRIBUTIILE ANGAJATORILOR</t>
  </si>
  <si>
    <t>O2</t>
  </si>
  <si>
    <t>Contr.de asig.pt.somaj dat.de ang.</t>
  </si>
  <si>
    <t>O1</t>
  </si>
  <si>
    <t>O6</t>
  </si>
  <si>
    <t>Contr.ang. la fd-ul de garantare pt.plata creantelor sal.</t>
  </si>
  <si>
    <t>Venituri din contributia asiguratorie pentru munca pentru fondul de garantare pentru plata creantelor salariale</t>
  </si>
  <si>
    <t>CONTRIBUTIILE ASIGURATILOR</t>
  </si>
  <si>
    <t xml:space="preserve">Contr.de asig.pt.somaj dat.de asig. </t>
  </si>
  <si>
    <t>O9</t>
  </si>
  <si>
    <t>Contributii de asigurari pentru somaj de la persoanele care realizeaza venituri de natura profesionala cu caracter ocazional (OUG 58/2010)</t>
  </si>
  <si>
    <t>C.VENITURI NEFISCALE</t>
  </si>
  <si>
    <t>C1.VENITURI DIN PROPRIETATI</t>
  </si>
  <si>
    <t>VENITURI DIN DOBANZI</t>
  </si>
  <si>
    <t>O3</t>
  </si>
  <si>
    <t>Alte venituri din dobanzi</t>
  </si>
  <si>
    <t>C2.VANZARI  DE BUNURI  SI SERVICII</t>
  </si>
  <si>
    <t>DIVERSE VENITURI</t>
  </si>
  <si>
    <t>Venituri din compensarea creantelor din despagubiri</t>
  </si>
  <si>
    <t>5O</t>
  </si>
  <si>
    <t>Alte venituri</t>
  </si>
  <si>
    <t>INCASARI DIN RAMBURSAREA IMPRUMUTURILOR ACORDATE</t>
  </si>
  <si>
    <t>IV SUBVENTII</t>
  </si>
  <si>
    <t>SUBVENTII DE LA BUGETUL DE STAT</t>
  </si>
  <si>
    <t>Sume primite de bugetul asigurarilor pentru somaj</t>
  </si>
  <si>
    <t>01</t>
  </si>
  <si>
    <t>02</t>
  </si>
  <si>
    <t>Venituri sistem asigurari pt.somaj</t>
  </si>
  <si>
    <t>FONDURI EXTERNE NERAMBURSABILE</t>
  </si>
  <si>
    <t>Sume primite de la UE in contul platilor efectuate aferente cadrului financiar 2014-2020</t>
  </si>
  <si>
    <t>Alte programe comunitare finantate in perioada 2014-2020 (APC)</t>
  </si>
  <si>
    <t>5OOO</t>
  </si>
  <si>
    <t>TOTAL CHELTUIELI</t>
  </si>
  <si>
    <t>CHELTUIELI CURENTE</t>
  </si>
  <si>
    <t>10</t>
  </si>
  <si>
    <t>CHELTUIELI DE PERSONAL</t>
  </si>
  <si>
    <t>20</t>
  </si>
  <si>
    <t>BUNURI SI SERVICII</t>
  </si>
  <si>
    <t>30</t>
  </si>
  <si>
    <t>DOBANZI</t>
  </si>
  <si>
    <t>40</t>
  </si>
  <si>
    <t>SUBVENTII</t>
  </si>
  <si>
    <t>51</t>
  </si>
  <si>
    <t>TRANSFERURI INTRE UNITATI ALE ADMINISTRATIEI PUBLICE</t>
  </si>
  <si>
    <t>55</t>
  </si>
  <si>
    <t>ALTE TRANSFERURI</t>
  </si>
  <si>
    <t>56</t>
  </si>
  <si>
    <t xml:space="preserve">Proiecte cu finantare din fonduri externe neramb (FEN ) postaderare </t>
  </si>
  <si>
    <t>57</t>
  </si>
  <si>
    <t>ASISTENTA SOCIALA</t>
  </si>
  <si>
    <t>59</t>
  </si>
  <si>
    <t>ALTE CHELTUIELI</t>
  </si>
  <si>
    <t>60</t>
  </si>
  <si>
    <t>70</t>
  </si>
  <si>
    <t>CHELTUIELI DE CAPITAL</t>
  </si>
  <si>
    <t>71</t>
  </si>
  <si>
    <t>ACTIVE NEFINANCIARE</t>
  </si>
  <si>
    <t>Pl efect in anii prec si recup in anul curent</t>
  </si>
  <si>
    <t>TOTAL CHELTUIELI SOMAJ</t>
  </si>
  <si>
    <t>1O</t>
  </si>
  <si>
    <t>2O</t>
  </si>
  <si>
    <t>3O</t>
  </si>
  <si>
    <t>4O</t>
  </si>
  <si>
    <t>Transferuri curente</t>
  </si>
  <si>
    <t>Transferuri catre institutii publice</t>
  </si>
  <si>
    <t>Transferuri din bugetul asigurarilor pentru somaj catre bugetul asigurarilor sociale de stat</t>
  </si>
  <si>
    <t>Transferuri din bugetul asigurarilor pentru somaj catre bugetele locale pentru finantarea programelor pentru ocuparea temporara a fortei de munca</t>
  </si>
  <si>
    <t>Transferuri din bugetul asigurarilor pentru somaj catre bugetul fondului national unic de asigurari sociale de sanatate</t>
  </si>
  <si>
    <t>Transferuri din bugetul asigurarilor pentru somaj catre bugetul asigurarilor sociale de stat reprezentand asigurare pentru accidente de munca si boli profesionale pentru someri pe durata practicii</t>
  </si>
  <si>
    <t xml:space="preserve">Proiecte cu finantare din fonduri externe neramb ( FEN ) postaderare </t>
  </si>
  <si>
    <t>Asigurari sociale</t>
  </si>
  <si>
    <t xml:space="preserve">Ajutoare sociale </t>
  </si>
  <si>
    <t>Ajutoare sociale in numerar</t>
  </si>
  <si>
    <t>Ajutoare sociale in natura</t>
  </si>
  <si>
    <t>04</t>
  </si>
  <si>
    <t>06</t>
  </si>
  <si>
    <t>7O</t>
  </si>
  <si>
    <t>OPERATIUNI FINANCIARE</t>
  </si>
  <si>
    <t>8O</t>
  </si>
  <si>
    <t>IMPRUMUTURI</t>
  </si>
  <si>
    <t>RAMBURSARI DE CREDITE</t>
  </si>
  <si>
    <t>64O4</t>
  </si>
  <si>
    <t>CHELTUIELILE FONDULUI DE GARANTARE PENTRU PLATA CREANTELOR SALARIALE</t>
  </si>
  <si>
    <t>Cheltuieli salariale in bani</t>
  </si>
  <si>
    <t>Salarii de baza</t>
  </si>
  <si>
    <t>O5</t>
  </si>
  <si>
    <t>O8</t>
  </si>
  <si>
    <t>Cheltuieli salariale in natura</t>
  </si>
  <si>
    <t>Vouchere de vacanta</t>
  </si>
  <si>
    <t>Contributii</t>
  </si>
  <si>
    <t>Contributii de asigurari sociale de stat</t>
  </si>
  <si>
    <t>Contributii de sigurari de somaj</t>
  </si>
  <si>
    <t>Contributii de sigurari de sanatate</t>
  </si>
  <si>
    <t>Contributii de asigurari pentru accidente de munca si boli profesionale</t>
  </si>
  <si>
    <t>Contributii pentru concedii si indemnizatii</t>
  </si>
  <si>
    <t>O7</t>
  </si>
  <si>
    <t>Contributia asiguratorie pentru munca</t>
  </si>
  <si>
    <t>.</t>
  </si>
  <si>
    <t>Plati efectuate in anii precedenti si recuperate in anul curent</t>
  </si>
  <si>
    <t>Asigurari pentru plata creantelor salariale</t>
  </si>
  <si>
    <t>Cheltuieli de gestionare ale Fondului de garantare a creantelor salariale</t>
  </si>
  <si>
    <t>Cheltuieli cu transmiterea si plata drepturilor</t>
  </si>
  <si>
    <t>Alte cheltuieli de administrare Fond</t>
  </si>
  <si>
    <t>65OO</t>
  </si>
  <si>
    <t>PARTEA III CHELTUIELI SOCIAL CULTURALE</t>
  </si>
  <si>
    <t>TITLULI CHELTUIELI DE PERSONAL</t>
  </si>
  <si>
    <t>TITLUL II BUNURI SI SERVICII</t>
  </si>
  <si>
    <t>TITLUL III DOBANZI</t>
  </si>
  <si>
    <t>TITLUL IV SUBVENTII</t>
  </si>
  <si>
    <t>TITLUL VI TRANSFERURI INTRE UNITATI ALE ADMINISTRATIEI PUBLICE</t>
  </si>
  <si>
    <t>PROIECTE CU FINANTARE DIN FONDURI EXTERNE NERAMBURSABILE (FEN) POSTADERARE</t>
  </si>
  <si>
    <t>TITLUL VIII ASISTENTA SOCIALE</t>
  </si>
  <si>
    <t>TITLUL X ACTIVE NEFINANCIARE</t>
  </si>
  <si>
    <t>65O4</t>
  </si>
  <si>
    <t>INVATAMANT</t>
  </si>
  <si>
    <t>Bunuri si servicii</t>
  </si>
  <si>
    <t>Incalzit, iluminat si forta motrica</t>
  </si>
  <si>
    <t>Apa, canal si salubritate</t>
  </si>
  <si>
    <t>Materiale si prestari servicii cu caracter functional</t>
  </si>
  <si>
    <t>Alte bunuri si servicii pentru intretinere si functionare</t>
  </si>
  <si>
    <t>Reparatii curente</t>
  </si>
  <si>
    <t>Bunuri de natura obiectelor de inventar</t>
  </si>
  <si>
    <t xml:space="preserve"> Alte obiecte de inventar</t>
  </si>
  <si>
    <t xml:space="preserve"> Alte cheltuieli</t>
  </si>
  <si>
    <t>Chirii</t>
  </si>
  <si>
    <t>Alte cheltuieli cu bunuri si servicii</t>
  </si>
  <si>
    <t>Finantarea nationala</t>
  </si>
  <si>
    <t>Finantarea externa nerambursabila</t>
  </si>
  <si>
    <t xml:space="preserve">ACTIVE NEFINANCIARE </t>
  </si>
  <si>
    <t xml:space="preserve">Active fixe </t>
  </si>
  <si>
    <t>Masini, echipamente si mijloace de transport</t>
  </si>
  <si>
    <t>Mobilier, aparatura birotica si alte active corporale</t>
  </si>
  <si>
    <t xml:space="preserve">din total capitol: </t>
  </si>
  <si>
    <t>Invatamant nedefinibil prin nivel</t>
  </si>
  <si>
    <t>Centre de specializare, perfectionare, calificare si recalificare</t>
  </si>
  <si>
    <t>Alte cheltuieli in domeniul invatamantului</t>
  </si>
  <si>
    <t>68O4</t>
  </si>
  <si>
    <t xml:space="preserve">ASIGURARI SI ASISTENTA SOCIALA </t>
  </si>
  <si>
    <t>Indemnizatii platite unor persoane din afara unitatii</t>
  </si>
  <si>
    <t>Indemnizatii de delegare</t>
  </si>
  <si>
    <t>Furnituri de birou</t>
  </si>
  <si>
    <t>Materiale pentru curatenie</t>
  </si>
  <si>
    <t>Incalzit, luminat si forta motrica</t>
  </si>
  <si>
    <t>Carburanti si lubrifianti</t>
  </si>
  <si>
    <t>Piese de schimb</t>
  </si>
  <si>
    <t>Posta, telecomunicatii, radio, tv, internet</t>
  </si>
  <si>
    <t>Alte obiecte de inventar</t>
  </si>
  <si>
    <t>Deplasari, detasari, transferari</t>
  </si>
  <si>
    <t>Deplasari interne, detasari, transferari</t>
  </si>
  <si>
    <t>Carti, publicatii si materiale documentare</t>
  </si>
  <si>
    <t>Pregatire profesionala</t>
  </si>
  <si>
    <t>Protectia muncii</t>
  </si>
  <si>
    <t>Alte cheltuieli</t>
  </si>
  <si>
    <t>Prestari de servicii pentru transmiterea drepturilor</t>
  </si>
  <si>
    <t>Indemnizatii de somaj total, din care :</t>
  </si>
  <si>
    <t xml:space="preserve"> - aj somaj pers care au lucrat in state UE</t>
  </si>
  <si>
    <t xml:space="preserve">   "-OUG 83/2018-pesta porcina</t>
  </si>
  <si>
    <t>Concedii medicale someri</t>
  </si>
  <si>
    <t xml:space="preserve">  Pl.comp.total, din care:</t>
  </si>
  <si>
    <t xml:space="preserve">    - OG 98/99, incl.comis1%</t>
  </si>
  <si>
    <t xml:space="preserve">    - OG 7/98</t>
  </si>
  <si>
    <t xml:space="preserve">    - OG 22/2004</t>
  </si>
  <si>
    <t xml:space="preserve">    - altele</t>
  </si>
  <si>
    <t>Ajutoare sociale in numerar,din care:</t>
  </si>
  <si>
    <t>Ajutoare sociale in numerar art.93^4</t>
  </si>
  <si>
    <t>Despagubiri civile</t>
  </si>
  <si>
    <t>din total capitol:</t>
  </si>
  <si>
    <t>Asigurari pentru somaj</t>
  </si>
  <si>
    <t>Prevenirea excluderii sociale</t>
  </si>
  <si>
    <t>Alte cheltuieli in domeniul prevenirii excluderii sociale</t>
  </si>
  <si>
    <t>Alte cheltuieli in domeniul asigurarilor si asistentei sociale</t>
  </si>
  <si>
    <t>Alte cheltuieli de administrare fond</t>
  </si>
  <si>
    <t>8000</t>
  </si>
  <si>
    <t>Partea a V-a ACTIUNI ECONOMICE</t>
  </si>
  <si>
    <t>TITLUL XII  PROIECTE CU FINANTARE DIN SUMELE REPREZENTAND ASISTENTA FINANCIARA NERAMBURSABILA AFERENTA PNNR</t>
  </si>
  <si>
    <t>8OO4</t>
  </si>
  <si>
    <t>ACTIUNI GENERALE ECONOMICE, COMERCIALE SI DE MUNCA</t>
  </si>
  <si>
    <t>Alte transferuri curente interne</t>
  </si>
  <si>
    <t>Ajutoare sociale</t>
  </si>
  <si>
    <t>Plati pt.stimularea mobilitatii fortei de munca :</t>
  </si>
  <si>
    <t xml:space="preserve">    - prima de incadrare (art.74)</t>
  </si>
  <si>
    <t xml:space="preserve">    - prima de instalare ( art 75) din care:</t>
  </si>
  <si>
    <t xml:space="preserve">           - art 75(2) a</t>
  </si>
  <si>
    <t xml:space="preserve">           - art 75(2) b</t>
  </si>
  <si>
    <t xml:space="preserve">           - art 75(3)</t>
  </si>
  <si>
    <t xml:space="preserve">           - art 75(4) din care:</t>
  </si>
  <si>
    <t xml:space="preserve">                     75( 4) a</t>
  </si>
  <si>
    <t xml:space="preserve">                     75( 4) b</t>
  </si>
  <si>
    <t xml:space="preserve">                     75( 4) c</t>
  </si>
  <si>
    <t>Plati pt.stimularea angajatorilor care angaj.absolventi total ( art 80), din care:</t>
  </si>
  <si>
    <t xml:space="preserve">    - absolventi  incadrati conform OG 60/2016</t>
  </si>
  <si>
    <t>Plati pt.stimularea angajatorilor care angaj.someri apartinand unor categorii defavorizate total ( art.85) din care:</t>
  </si>
  <si>
    <t xml:space="preserve">    - categorii defavorizate conform OG 60/2016</t>
  </si>
  <si>
    <t>Plati pentru stimularea absolventilor</t>
  </si>
  <si>
    <t>Prima de insertie art 73^1 alin 1</t>
  </si>
  <si>
    <t>Legea 72/2007</t>
  </si>
  <si>
    <t>Plati pt pregatirea profes absolv (art.84) si ajutor financiar (art. 84^1)</t>
  </si>
  <si>
    <t>Prima de activare ( art. 73^2) alin.1</t>
  </si>
  <si>
    <t>Prima de relocare  ( art.76 (2) OUG 6/2017 )</t>
  </si>
  <si>
    <t>Plati pt.stimularea somerilor care se angajeaza inainte de expirarea perioadei de somaj.</t>
  </si>
  <si>
    <t>Legea 335/2013 (stagiari)</t>
  </si>
  <si>
    <t>Cheltuieli neeligibile</t>
  </si>
  <si>
    <t>Actiuni generale de munca</t>
  </si>
  <si>
    <t>Masuri active pentru combaterea somajului</t>
  </si>
  <si>
    <t>Stimularea crearii de locuri de munca</t>
  </si>
  <si>
    <t>Alte actiuni generale de munca</t>
  </si>
  <si>
    <t>Cheltuieli sistem asigurari pt.somaj</t>
  </si>
  <si>
    <t xml:space="preserve">Cheltuieli fond de garantare </t>
  </si>
  <si>
    <t>99O4</t>
  </si>
  <si>
    <t>EXCEDENT / DEFICIT</t>
  </si>
  <si>
    <t>Excedent-deficit - asigurari pentru somaj</t>
  </si>
  <si>
    <t>Excedent-deficit - fond  garantare</t>
  </si>
  <si>
    <t>% Grad realizare executie / buget * 100</t>
  </si>
  <si>
    <t>Contributii individuale</t>
  </si>
  <si>
    <t>Contributii datorate de persoane care incheie contract de saigurare pentru somaj</t>
  </si>
  <si>
    <t>Venituri din dobanzi la fondul garantare pentru plata creantelor salariale</t>
  </si>
  <si>
    <t>SUBVENTII DE LA ALTE NIVELE ALE ADM.PUBLICE</t>
  </si>
  <si>
    <t>Incasari din rambursarea imprumuturilor acordate pentru infiintarea si dezvoltarea de intreprinderi mici si mijlocii</t>
  </si>
  <si>
    <t>ALTE SUME PRIMITE DE LA UE</t>
  </si>
  <si>
    <t>Alte sume primite din fonduri de la UE pentru programele operationale finantate din cadrul financiar 2014-2020</t>
  </si>
  <si>
    <t>16</t>
  </si>
  <si>
    <t>Fondul European de Dezvoltare Regionala(FEDER)</t>
  </si>
  <si>
    <t>Fondul Social European ( FSE)</t>
  </si>
  <si>
    <t>Alte facilitati si instrumente postaderare(AFIP)</t>
  </si>
  <si>
    <t>SUME PRIMITE DE LA UE/ALTI DONATORI IN CONTUL PLATILOR EFECTUATE SI PREFINANTARI AFERENTE CADRULUI FINANCIAR 2014-2020</t>
  </si>
  <si>
    <t>SUME AFERENTE ASISTENTEI FINANCIARE NERAMBURSABILE ALOCATE PRIN PNNR</t>
  </si>
  <si>
    <t>Sume rambursate din PNNR</t>
  </si>
  <si>
    <t>SUME PRIMITE DE LA UE/ALTI DONATORI IN CONTUL PLATILOR EFECTUATE SI PREFINANTARI</t>
  </si>
  <si>
    <t>Sume primite in contul platilor efectuate in anul curent</t>
  </si>
  <si>
    <t>Sume primite in contul platilor efectuate in anii anteriori</t>
  </si>
  <si>
    <t>Alte facilitati si instrumente postaderare</t>
  </si>
  <si>
    <t>Sume alocate din bugetul de stat penru fondul de garantare pentru plata creantelor salariale</t>
  </si>
  <si>
    <t>Venituri fond garantare pentru plata creantelor salriale</t>
  </si>
  <si>
    <t>Sume aferente persoanelor cu handicap neincadrate</t>
  </si>
  <si>
    <t>Programe finantate din Fondul European de Dezvoltare Regionala (FEDER) aferente cadrului financiar 2021-2027</t>
  </si>
  <si>
    <t>Programe finantate din Fondul Social European Plus (FSE+) aferente cadrului financiar 2021-2027</t>
  </si>
  <si>
    <t>Fonduri Europene nerambursabile</t>
  </si>
  <si>
    <t>Sume aferente Tva</t>
  </si>
  <si>
    <t>Alte drepturi salariale in natura</t>
  </si>
  <si>
    <t>Consultanta si expertiza</t>
  </si>
  <si>
    <t xml:space="preserve"> Deplasari in strainatate</t>
  </si>
  <si>
    <t>Uniforme si echipament</t>
  </si>
  <si>
    <t>Lenjerie si accesorii de pat</t>
  </si>
  <si>
    <t xml:space="preserve"> Indemnizatii de detasare</t>
  </si>
  <si>
    <t xml:space="preserve"> Alte drepturi salariale in bani</t>
  </si>
  <si>
    <t xml:space="preserve"> Indemnizatii de hrana</t>
  </si>
  <si>
    <t>Tichete de masa</t>
  </si>
  <si>
    <t>Norme de hrana</t>
  </si>
  <si>
    <t>Uniforme si echipament obligatoriu</t>
  </si>
  <si>
    <t>Sporuri pentru conditii de munca</t>
  </si>
  <si>
    <t xml:space="preserve"> Indemnizatii de conducere</t>
  </si>
  <si>
    <t xml:space="preserve"> Spor de vechime</t>
  </si>
  <si>
    <t xml:space="preserve"> Alte sporuri</t>
  </si>
  <si>
    <t xml:space="preserve"> Ore suplimentare</t>
  </si>
  <si>
    <t xml:space="preserve"> Fond de premii</t>
  </si>
  <si>
    <t>Prima de vacanta</t>
  </si>
  <si>
    <t xml:space="preserve"> Fond pentru posturi ocupate prin cumul</t>
  </si>
  <si>
    <t xml:space="preserve"> Fond aferent platii cu ora   </t>
  </si>
  <si>
    <t xml:space="preserve"> Ajutoare sociale in numerar</t>
  </si>
  <si>
    <t xml:space="preserve"> Plati catre angajatori pentru formarea profesionala a angajatilor</t>
  </si>
  <si>
    <t xml:space="preserve"> Prestari de servicii pentru transmiterea drepturilor</t>
  </si>
  <si>
    <t xml:space="preserve"> Protocol si reprezentare</t>
  </si>
  <si>
    <t>Spor pentru conditii de munca</t>
  </si>
  <si>
    <t>Spor de vechime</t>
  </si>
  <si>
    <t>Salarii de merit</t>
  </si>
  <si>
    <t>Alte sporuri</t>
  </si>
  <si>
    <t>Fond de premii</t>
  </si>
  <si>
    <t xml:space="preserve"> Prima de vacanta</t>
  </si>
  <si>
    <t xml:space="preserve"> Indemnizatii platite unor persoane din afara unitatii</t>
  </si>
  <si>
    <t xml:space="preserve"> Indemnizatii de delegare</t>
  </si>
  <si>
    <t xml:space="preserve"> Alocatiipentru transportul la si dela locul de munca</t>
  </si>
  <si>
    <t xml:space="preserve"> Furnituri de birou</t>
  </si>
  <si>
    <t xml:space="preserve"> Materiale pentru curatenie</t>
  </si>
  <si>
    <t xml:space="preserve"> Bunuri si servicii</t>
  </si>
  <si>
    <t xml:space="preserve"> Incalzit, iluminat si forta motrica</t>
  </si>
  <si>
    <t xml:space="preserve"> Apa, canal si salubritate</t>
  </si>
  <si>
    <t xml:space="preserve"> Materiale si prestari servicii cu caracter functional</t>
  </si>
  <si>
    <t xml:space="preserve">  Alte bunuri si servicii pentru intretinere si functionare</t>
  </si>
  <si>
    <t xml:space="preserve"> Uniforme si echipament</t>
  </si>
  <si>
    <t xml:space="preserve">  Lenjerie si accesorii de pat</t>
  </si>
  <si>
    <t xml:space="preserve"> Pregatire profesionala</t>
  </si>
  <si>
    <t xml:space="preserve"> Chirii</t>
  </si>
  <si>
    <t xml:space="preserve"> Alte cheltuieli cu bunuri si servicii</t>
  </si>
  <si>
    <t>Sume aferente platii creantelor salariale</t>
  </si>
  <si>
    <t xml:space="preserve"> ALTE CHELTUIELI</t>
  </si>
  <si>
    <t xml:space="preserve">  Alte cheltuieli</t>
  </si>
  <si>
    <t xml:space="preserve"> Cheltuieli salariale in natura</t>
  </si>
  <si>
    <t xml:space="preserve"> Transport</t>
  </si>
  <si>
    <t xml:space="preserve"> Studii si cercetari </t>
  </si>
  <si>
    <t xml:space="preserve">  Protocol si reprezentare</t>
  </si>
  <si>
    <t xml:space="preserve">  Executarea silita a creantelor bugetare</t>
  </si>
  <si>
    <t xml:space="preserve"> - altele-drepturi restante</t>
  </si>
  <si>
    <t xml:space="preserve">  - venit de completare OUG 36/2013</t>
  </si>
  <si>
    <t xml:space="preserve"> - venit de completare OUG 116/2006</t>
  </si>
  <si>
    <t xml:space="preserve"> - OG 9 / 2010</t>
  </si>
  <si>
    <t xml:space="preserve"> - OG 69/2019</t>
  </si>
  <si>
    <t xml:space="preserve"> Prime de asigurare non-viata</t>
  </si>
  <si>
    <t xml:space="preserve"> Constructii</t>
  </si>
  <si>
    <t xml:space="preserve"> Masini, echipamente si mijloace de transport</t>
  </si>
  <si>
    <t xml:space="preserve">  Mobilier, aparatura birotica si alte active corporale</t>
  </si>
  <si>
    <t xml:space="preserve">  Alte active fixe </t>
  </si>
  <si>
    <t xml:space="preserve">  Reparatii capitale aferente activelor fixe</t>
  </si>
  <si>
    <t xml:space="preserve"> PROIECTE CU FINANTARE DIN FONDURI EXTERNE NERAMBURSABILE (FEN) POSTADERARE</t>
  </si>
  <si>
    <t xml:space="preserve"> Contributii si cotizatii la organisme internationale</t>
  </si>
  <si>
    <t xml:space="preserve"> B. Transferuri curente in strainatate (catre organizatii internationale)</t>
  </si>
  <si>
    <t xml:space="preserve"> Programe PHARE si alte programe cu finantare nerambursabila</t>
  </si>
  <si>
    <t xml:space="preserve">  A. Transferuri interne</t>
  </si>
  <si>
    <t xml:space="preserve"> ALTE TRANSFERURI</t>
  </si>
  <si>
    <t>Fonduri nerambursabile pentru crearea de noi locuri de munca</t>
  </si>
  <si>
    <t xml:space="preserve"> Plati pentru formarea profesionala a ngajatilor</t>
  </si>
  <si>
    <t>Rambursari de credite externe contractate de ordonatori de credite</t>
  </si>
  <si>
    <t>Rambursari de credite externe</t>
  </si>
  <si>
    <t xml:space="preserve"> RAMBURSARI DE CREDITE</t>
  </si>
  <si>
    <t xml:space="preserve"> OPERATIUNI FINANCIARE</t>
  </si>
  <si>
    <t xml:space="preserve"> ACTIVE NEFINANCIARE </t>
  </si>
  <si>
    <t>Dobanza datorata trezoreriei statului</t>
  </si>
  <si>
    <t>Dobanzi</t>
  </si>
  <si>
    <t xml:space="preserve"> DOBANZI</t>
  </si>
  <si>
    <t xml:space="preserve"> Salarii de baza</t>
  </si>
  <si>
    <t xml:space="preserve"> Sporuri pentru conditii de munca</t>
  </si>
  <si>
    <t>Fond pentru posturi ocupate prin cumul</t>
  </si>
  <si>
    <t xml:space="preserve"> Contributii</t>
  </si>
  <si>
    <t>Contributii de asigurari de somaj</t>
  </si>
  <si>
    <t xml:space="preserve"> Contributii de asigurari de sanatate</t>
  </si>
  <si>
    <t xml:space="preserve"> Carburanti si lubrifianti</t>
  </si>
  <si>
    <t xml:space="preserve"> Piese de schimb</t>
  </si>
  <si>
    <t>Transport</t>
  </si>
  <si>
    <t xml:space="preserve"> Posta, telecomunicatii, radio, tv, internet</t>
  </si>
  <si>
    <t xml:space="preserve"> Lenjerie si accesorii de pat</t>
  </si>
  <si>
    <t xml:space="preserve"> Deplasari, detasari, transferari</t>
  </si>
  <si>
    <t xml:space="preserve"> Carti, publicatii si materiale documentare</t>
  </si>
  <si>
    <t xml:space="preserve"> Protectia muncii</t>
  </si>
  <si>
    <t xml:space="preserve"> Transferuri curente</t>
  </si>
  <si>
    <t xml:space="preserve"> TRANSFERURI INTRE UNITATI ALE ADMINISTRATIEI PUBLICE</t>
  </si>
  <si>
    <t xml:space="preserve"> Active fixe </t>
  </si>
  <si>
    <t>Cheltuieli judiciare si extrajudiciare derivate din actiuni in reprezentarea intereselor statului, potrivit dispozitiilor legale</t>
  </si>
  <si>
    <t xml:space="preserve"> Alte active fixe </t>
  </si>
  <si>
    <t>Reparatii capitale aferente activelor fixe</t>
  </si>
  <si>
    <t>Constructii</t>
  </si>
  <si>
    <t xml:space="preserve"> CHELTUIELI DE PERSONAL</t>
  </si>
  <si>
    <t>20.00.02.01</t>
  </si>
  <si>
    <t>20.00.02</t>
  </si>
  <si>
    <t>20.00.06</t>
  </si>
  <si>
    <t>20.00.10</t>
  </si>
  <si>
    <t>Venituri din contributia asiguratorie pentru munca pentru somaj</t>
  </si>
  <si>
    <t>20.00.11</t>
  </si>
  <si>
    <t>21.00.02</t>
  </si>
  <si>
    <t>21.00.02.01</t>
  </si>
  <si>
    <t>21.00.02.02</t>
  </si>
  <si>
    <t>21.00.09</t>
  </si>
  <si>
    <t>21.00.10</t>
  </si>
  <si>
    <t>31.00.03</t>
  </si>
  <si>
    <t>31.00.04</t>
  </si>
  <si>
    <t>I</t>
  </si>
  <si>
    <t>VENITURI CURENTE</t>
  </si>
  <si>
    <t>36.00.24</t>
  </si>
  <si>
    <t>36.00.50</t>
  </si>
  <si>
    <t>40.00.03</t>
  </si>
  <si>
    <t>42.00.25</t>
  </si>
  <si>
    <t>45.00.01.01</t>
  </si>
  <si>
    <t>45.00.02.01</t>
  </si>
  <si>
    <t>45.00.02.02</t>
  </si>
  <si>
    <t>42.00.83</t>
  </si>
  <si>
    <t xml:space="preserve">45.00.01 </t>
  </si>
  <si>
    <t xml:space="preserve">45.00.02 </t>
  </si>
  <si>
    <t xml:space="preserve">45.00.16  </t>
  </si>
  <si>
    <t>46.00.04</t>
  </si>
  <si>
    <t>48.00.01</t>
  </si>
  <si>
    <t>48.00.02</t>
  </si>
  <si>
    <t>48.00.16</t>
  </si>
  <si>
    <t>49.00.02</t>
  </si>
  <si>
    <t>16.00.03</t>
  </si>
  <si>
    <t>48.00.15</t>
  </si>
  <si>
    <t>o1</t>
  </si>
  <si>
    <t>o2</t>
  </si>
  <si>
    <t>o3</t>
  </si>
  <si>
    <t>Programe finanțate din Fondul pentru o Tranziție Justă (FTJ), aferente cadrului financiar 2021-2027</t>
  </si>
  <si>
    <t xml:space="preserve"> Alte facilitati si instrumente postaderare(AFIP)</t>
  </si>
  <si>
    <t>48.00.12</t>
  </si>
  <si>
    <t>Programe Instrumentul European de Vecinatate si Parteneriat (ENPI)</t>
  </si>
  <si>
    <t xml:space="preserve">Contributii de asigurari pentru somaj de la persoanele care realizeaza venituri de natura profesionala altele decat cele de natura salariala, platita de angajatori  </t>
  </si>
  <si>
    <t>Locuinta de serviciu folosita  de salalariat si familia sa</t>
  </si>
  <si>
    <t>Alocatii pentru transportul la si dela locul de munca</t>
  </si>
  <si>
    <t>45.00.49</t>
  </si>
  <si>
    <t>Fondul Social European Plus (FSE+), aferent cadrului financiar 2021-2027</t>
  </si>
  <si>
    <t>45.00.49.01</t>
  </si>
  <si>
    <t>45.00.49.02</t>
  </si>
  <si>
    <t>45.00.49.03</t>
  </si>
  <si>
    <t>Sume primite în contul plăţilor efectuate în anul curent</t>
  </si>
  <si>
    <t>Sume primite în contul plăţilor efectuate în anii anteriori</t>
  </si>
  <si>
    <t>Prefinanțare</t>
  </si>
  <si>
    <t xml:space="preserve">Ajutoare sociale in natura </t>
  </si>
  <si>
    <t>Legea 176/2018 (internship)</t>
  </si>
  <si>
    <t>Prima de insertie art 73^1 alin 2</t>
  </si>
  <si>
    <t>Indemnizatii acordate pe perioada suspendarii temporare a contractului individual de munca din initiativa angajatorului</t>
  </si>
  <si>
    <t>Sume acordate angajatorilor pentru decontarea unei parti a salariului brut al angajatilor mentinuti in munca</t>
  </si>
  <si>
    <t xml:space="preserve"> - CASS indemnizatii somaj </t>
  </si>
  <si>
    <t xml:space="preserve"> - CASS indemnizatii somaj absolventi</t>
  </si>
  <si>
    <t>Sume acordate angajatorilor pentru incadrarea in munca a unor categorii de persoane-OG 92/2020  art.3 alin 1 si 2</t>
  </si>
  <si>
    <t>07</t>
  </si>
  <si>
    <t xml:space="preserve">    - categorie care include victimele traficului de persoane si violentei domestice conform L76/2002</t>
  </si>
  <si>
    <t xml:space="preserve"> - aj.somaj Lg.76/2002 din care:</t>
  </si>
  <si>
    <t>Indemniz.somaj abs. din care :</t>
  </si>
  <si>
    <t>JUDETUL CARAS SEVERIN</t>
  </si>
  <si>
    <t>DIRECTOR EXECUTIV,</t>
  </si>
  <si>
    <t>MIHAELA IOVANOVICI</t>
  </si>
  <si>
    <t>DIRECTOR EXECUTIV ADJ.,</t>
  </si>
  <si>
    <t>ALINA ENGI BRINDUSE</t>
  </si>
  <si>
    <t>INTOCMIT,</t>
  </si>
  <si>
    <t>LOREDANA TELESCU</t>
  </si>
  <si>
    <t>Contul de executie al bugetului asigurarilor pentru somaj, la data de: 31.01.2026</t>
  </si>
  <si>
    <t>Contul de executie al bugetului asigurarilor pentru somaj, la data de: 28.02.2026</t>
  </si>
  <si>
    <t>Contul de executie al bugetului asigurarilor pentru somaj, la data de: 31.03.2026</t>
  </si>
  <si>
    <t>JUDETUL  CARAS SEVERIN</t>
  </si>
  <si>
    <t>Contul de executie al bugetului asigurarilor pentru somaj, la data de: 30.04.2026</t>
  </si>
  <si>
    <t>0001</t>
  </si>
  <si>
    <t>0002</t>
  </si>
  <si>
    <t>I. VENITURI CURENTE</t>
  </si>
  <si>
    <t>Contributii de asigurari pentru somaj datorate de angajatori</t>
  </si>
  <si>
    <t>00</t>
  </si>
  <si>
    <t>Contributia angajatorului la fondul de garantare pentru plata creantelor salariale</t>
  </si>
  <si>
    <t>11</t>
  </si>
  <si>
    <t>Contributii de asigurari pentru somaj datorate de asigurati</t>
  </si>
  <si>
    <t>09</t>
  </si>
  <si>
    <t xml:space="preserve">Contributii de asigurari pentru somaj de la persoanele care realizeaza venituri de natura profesionala cu caracter ocazional </t>
  </si>
  <si>
    <t>2900</t>
  </si>
  <si>
    <t>3000</t>
  </si>
  <si>
    <t>3104</t>
  </si>
  <si>
    <t>3600</t>
  </si>
  <si>
    <t>3604</t>
  </si>
  <si>
    <t>12</t>
  </si>
  <si>
    <t>Alte venituri la fondul de garantare pentru plata creantelor salariale</t>
  </si>
  <si>
    <t>50</t>
  </si>
  <si>
    <t>4004</t>
  </si>
  <si>
    <t>4100</t>
  </si>
  <si>
    <t>4200</t>
  </si>
  <si>
    <t>4204</t>
  </si>
  <si>
    <t>25</t>
  </si>
  <si>
    <t>4504</t>
  </si>
  <si>
    <t>Fondul European de Dezvoltare Regionala(FEDER), aferent cadrului financiar 2021-2027</t>
  </si>
  <si>
    <t>49</t>
  </si>
  <si>
    <t>Fondul pentru o Tranzitie Justa (FTJ), aferent cadrului financiar 2021-2027</t>
  </si>
  <si>
    <t>83</t>
  </si>
  <si>
    <t>4604</t>
  </si>
  <si>
    <t>4904</t>
  </si>
  <si>
    <t>Venituri fond garantare pentru plata creantelor salariale</t>
  </si>
  <si>
    <t>Indemniz.somaj abs. din care:</t>
  </si>
  <si>
    <t xml:space="preserve"> -victimele traficului de persoane si violentei domestice conform L76/2002</t>
  </si>
  <si>
    <t>-mame care au calitatea de şomeri cu cel  puţin 3 copii în întreţinere, cu vârste de până la 18 ani</t>
  </si>
  <si>
    <t xml:space="preserve"> -persoane care au calitatea de şomeri şi care au executat o pedeapsă privativă de libertate sau care au fost condamnate la executarea unei pedepse, a unei măsuri educative sau a altor măsuri neprivative de libertate dispuse de organele judiciare</t>
  </si>
  <si>
    <t>Plati pentru stimularea absolventilor - Prima de insertie (art 73^1 alin 1)</t>
  </si>
  <si>
    <t>Plati pentru pregatirea profesionala a absolventilor (art.84) si ajutor financiar (art. 84^1)</t>
  </si>
  <si>
    <t>Prima de activare (art. 73^2 alin.1)</t>
  </si>
  <si>
    <t>Plati pt.stimularea somerilor care se angajeaza inainte de expirarea perioadei de somaj (art.72)</t>
  </si>
  <si>
    <t>Prima de stabilitate pentru tinerii NEET art. 76^5</t>
  </si>
  <si>
    <t>DIRECTOR EXECUTIV ADJUNCT,</t>
  </si>
  <si>
    <t xml:space="preserve">                  MIHAELA IOVANOVICI</t>
  </si>
  <si>
    <t>Contul de executie al bugetului asigurarilor pentru somaj, la data de: 31.05.2026</t>
  </si>
  <si>
    <t>Contul de executie al bugetului asigurarilor pentru somaj, la data de: 30.06.2026</t>
  </si>
  <si>
    <t>Contul de executie al bugetului asigurarilor pentru somaj, la data de: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</si>
</sst>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</numFmts>
  <fonts count="45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2"/>
      <color rgb="FF0070C0"/>
      <name val="Arial"/>
      <family val="2"/>
    </font>
    <font>
      <sz val="10"/>
      <color rgb="FF0070C0"/>
      <name val="Arial"/>
      <family val="2"/>
    </font>
    <font>
      <u/>
      <sz val="12"/>
      <color theme="1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4"/>
      <name val="Cambria"/>
      <family val="1"/>
    </font>
    <font>
      <sz val="16"/>
      <name val="Cambria"/>
      <family val="1"/>
    </font>
    <font>
      <b/>
      <sz val="16"/>
      <name val="Cambria"/>
      <family val="1"/>
    </font>
    <font>
      <sz val="16"/>
      <name val="Arial"/>
      <family val="2"/>
    </font>
    <font>
      <b/>
      <sz val="16"/>
      <name val="Arial"/>
      <family val="2"/>
    </font>
    <font>
      <b/>
      <i/>
      <sz val="16"/>
      <name val="Cambria"/>
      <family val="1"/>
    </font>
    <font>
      <sz val="16"/>
      <color rgb="FFFF0000"/>
      <name val="Cambria"/>
      <family val="1"/>
    </font>
    <font>
      <sz val="16"/>
      <color rgb="FF0070C0"/>
      <name val="Cambria"/>
      <family val="1"/>
    </font>
    <font>
      <sz val="16"/>
      <color rgb="FF0070C0"/>
      <name val="Arial"/>
      <family val="2"/>
    </font>
    <font>
      <sz val="16"/>
      <color theme="8"/>
      <name val="Cambria"/>
      <family val="1"/>
    </font>
    <font>
      <b/>
      <sz val="24"/>
      <name val="Cambria"/>
      <family val="1"/>
    </font>
    <font>
      <b/>
      <sz val="20"/>
      <name val="Arial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20"/>
      <name val="Arial Narrow"/>
      <family val="2"/>
    </font>
    <font>
      <b/>
      <sz val="28"/>
      <name val="Arial"/>
      <family val="2"/>
    </font>
    <font>
      <sz val="28"/>
      <name val="Arial"/>
      <family val="2"/>
    </font>
    <font>
      <sz val="20"/>
      <name val="Arial"/>
      <family val="2"/>
    </font>
    <font>
      <sz val="12"/>
      <name val="Arial"/>
    </font>
    <font>
      <sz val="20"/>
      <name val="Arial Narrow"/>
      <family val="2"/>
    </font>
    <font>
      <b/>
      <sz val="20"/>
      <name val="Times New Roman"/>
      <family val="1"/>
    </font>
    <font>
      <sz val="20"/>
      <name val="Times New Roman"/>
      <family val="1"/>
    </font>
    <font>
      <b/>
      <i/>
      <sz val="20"/>
      <name val="Arial Narrow"/>
      <family val="2"/>
    </font>
    <font>
      <sz val="20"/>
      <color rgb="FF00B0F0"/>
      <name val="Arial Narrow"/>
      <family val="2"/>
    </font>
    <font>
      <sz val="20"/>
      <color rgb="FFFF0000"/>
      <name val="Arial"/>
      <family val="2"/>
    </font>
    <font>
      <sz val="20"/>
      <color rgb="FF0070C0"/>
      <name val="Arial Narrow"/>
      <family val="2"/>
    </font>
    <font>
      <sz val="20"/>
      <color rgb="FF0070C0"/>
      <name val="Arial"/>
      <family val="2"/>
    </font>
    <font>
      <sz val="18"/>
      <name val="Arial Narrow"/>
      <family val="2"/>
    </font>
    <font>
      <sz val="1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11">
    <xf numFmtId="0" fontId="0" fillId="0" borderId="0"/>
    <xf numFmtId="0" fontId="2" fillId="0" borderId="0"/>
    <xf numFmtId="0" fontId="5" fillId="0" borderId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4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4" fontId="6" fillId="0" borderId="0" applyFill="0" applyBorder="0"/>
    <xf numFmtId="0" fontId="13" fillId="0" borderId="0"/>
    <xf numFmtId="4" fontId="6" fillId="0" borderId="0"/>
    <xf numFmtId="4" fontId="6" fillId="0" borderId="0"/>
    <xf numFmtId="0" fontId="6" fillId="0" borderId="0"/>
    <xf numFmtId="0" fontId="6" fillId="0" borderId="0"/>
    <xf numFmtId="4" fontId="6" fillId="0" borderId="0"/>
    <xf numFmtId="4" fontId="6" fillId="0" borderId="0" applyFill="0" applyBorder="0"/>
    <xf numFmtId="4" fontId="6" fillId="0" borderId="0"/>
    <xf numFmtId="0" fontId="1" fillId="0" borderId="0"/>
    <xf numFmtId="4" fontId="6" fillId="0" borderId="0"/>
    <xf numFmtId="0" fontId="6" fillId="0" borderId="0"/>
    <xf numFmtId="0" fontId="6" fillId="0" borderId="0"/>
    <xf numFmtId="4" fontId="6" fillId="0" borderId="0"/>
    <xf numFmtId="0" fontId="1" fillId="0" borderId="0"/>
    <xf numFmtId="0" fontId="6" fillId="0" borderId="0"/>
    <xf numFmtId="4" fontId="6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" fontId="6" fillId="0" borderId="0" applyFill="0" applyBorder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" fillId="0" borderId="0"/>
    <xf numFmtId="0" fontId="2" fillId="0" borderId="0"/>
    <xf numFmtId="0" fontId="34" fillId="0" borderId="0"/>
    <xf numFmtId="0" fontId="2" fillId="0" borderId="0"/>
  </cellStyleXfs>
  <cellXfs count="502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4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4" fontId="5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/>
    <xf numFmtId="0" fontId="8" fillId="0" borderId="0" xfId="1" applyFont="1" applyAlignment="1">
      <alignment horizontal="center" vertical="top"/>
    </xf>
    <xf numFmtId="0" fontId="8" fillId="0" borderId="0" xfId="1" applyFont="1" applyAlignment="1">
      <alignment horizontal="center"/>
    </xf>
    <xf numFmtId="0" fontId="6" fillId="0" borderId="0" xfId="1" applyFont="1" applyAlignment="1">
      <alignment horizontal="center" vertical="top"/>
    </xf>
    <xf numFmtId="3" fontId="6" fillId="0" borderId="0" xfId="1" applyNumberFormat="1" applyFont="1" applyAlignment="1">
      <alignment vertical="top"/>
    </xf>
    <xf numFmtId="3" fontId="9" fillId="0" borderId="0" xfId="1" applyNumberFormat="1" applyFont="1" applyAlignment="1">
      <alignment vertical="top"/>
    </xf>
    <xf numFmtId="0" fontId="9" fillId="0" borderId="0" xfId="1" applyFont="1" applyAlignment="1">
      <alignment vertical="top"/>
    </xf>
    <xf numFmtId="0" fontId="7" fillId="0" borderId="0" xfId="1" applyFont="1" applyAlignment="1">
      <alignment vertical="top"/>
    </xf>
    <xf numFmtId="0" fontId="7" fillId="0" borderId="0" xfId="1" applyFont="1"/>
    <xf numFmtId="0" fontId="4" fillId="0" borderId="43" xfId="1" applyFont="1" applyBorder="1" applyAlignment="1">
      <alignment horizontal="left" vertical="center" wrapText="1"/>
    </xf>
    <xf numFmtId="3" fontId="5" fillId="0" borderId="0" xfId="1" applyNumberFormat="1" applyFont="1" applyAlignment="1">
      <alignment vertical="top"/>
    </xf>
    <xf numFmtId="3" fontId="11" fillId="0" borderId="0" xfId="1" applyNumberFormat="1" applyFont="1" applyAlignment="1">
      <alignment vertical="top"/>
    </xf>
    <xf numFmtId="0" fontId="11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10" fillId="0" borderId="0" xfId="1" applyFont="1"/>
    <xf numFmtId="3" fontId="7" fillId="0" borderId="0" xfId="1" applyNumberFormat="1" applyFont="1" applyAlignment="1">
      <alignment vertical="top"/>
    </xf>
    <xf numFmtId="3" fontId="6" fillId="2" borderId="0" xfId="1" applyNumberFormat="1" applyFont="1" applyFill="1" applyAlignment="1">
      <alignment vertical="top"/>
    </xf>
    <xf numFmtId="0" fontId="6" fillId="2" borderId="0" xfId="1" applyFont="1" applyFill="1" applyAlignment="1">
      <alignment vertical="top"/>
    </xf>
    <xf numFmtId="0" fontId="5" fillId="2" borderId="0" xfId="1" applyFont="1" applyFill="1" applyAlignment="1">
      <alignment vertical="top"/>
    </xf>
    <xf numFmtId="0" fontId="5" fillId="2" borderId="0" xfId="1" applyFont="1" applyFill="1"/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left" vertical="center"/>
    </xf>
    <xf numFmtId="3" fontId="5" fillId="0" borderId="0" xfId="1" applyNumberFormat="1" applyFont="1"/>
    <xf numFmtId="0" fontId="15" fillId="2" borderId="42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left" vertical="center"/>
    </xf>
    <xf numFmtId="4" fontId="16" fillId="0" borderId="0" xfId="1" applyNumberFormat="1" applyFont="1" applyAlignment="1">
      <alignment horizontal="left" vertical="center"/>
    </xf>
    <xf numFmtId="0" fontId="16" fillId="0" borderId="0" xfId="1" applyFont="1" applyAlignment="1">
      <alignment horizontal="right" vertical="center"/>
    </xf>
    <xf numFmtId="4" fontId="16" fillId="0" borderId="0" xfId="1" applyNumberFormat="1" applyFont="1" applyAlignment="1">
      <alignment horizontal="right" vertical="center"/>
    </xf>
    <xf numFmtId="3" fontId="2" fillId="0" borderId="0" xfId="1" applyNumberFormat="1" applyAlignment="1">
      <alignment horizontal="left" vertical="center"/>
    </xf>
    <xf numFmtId="0" fontId="2" fillId="0" borderId="0" xfId="1"/>
    <xf numFmtId="0" fontId="2" fillId="0" borderId="0" xfId="1" applyAlignment="1">
      <alignment horizontal="center" vertical="top"/>
    </xf>
    <xf numFmtId="3" fontId="2" fillId="0" borderId="0" xfId="1" applyNumberFormat="1" applyAlignment="1">
      <alignment vertical="top"/>
    </xf>
    <xf numFmtId="3" fontId="2" fillId="0" borderId="0" xfId="1" applyNumberFormat="1"/>
    <xf numFmtId="0" fontId="2" fillId="0" borderId="0" xfId="1" applyAlignment="1">
      <alignment vertical="top"/>
    </xf>
    <xf numFmtId="3" fontId="2" fillId="2" borderId="0" xfId="1" applyNumberFormat="1" applyFill="1" applyAlignment="1">
      <alignment vertical="top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4" fontId="17" fillId="0" borderId="0" xfId="1" applyNumberFormat="1" applyFont="1" applyAlignment="1">
      <alignment horizontal="left" vertical="center"/>
    </xf>
    <xf numFmtId="0" fontId="17" fillId="0" borderId="0" xfId="1" applyFont="1" applyAlignment="1">
      <alignment horizontal="right" vertical="center"/>
    </xf>
    <xf numFmtId="4" fontId="17" fillId="0" borderId="0" xfId="1" applyNumberFormat="1" applyFont="1" applyAlignment="1">
      <alignment horizontal="right"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center" vertical="center"/>
    </xf>
    <xf numFmtId="3" fontId="18" fillId="0" borderId="0" xfId="1" applyNumberFormat="1" applyFont="1" applyAlignment="1">
      <alignment horizontal="left" vertical="center"/>
    </xf>
    <xf numFmtId="0" fontId="18" fillId="0" borderId="15" xfId="1" applyFont="1" applyBorder="1" applyAlignment="1">
      <alignment horizontal="left" vertical="center" wrapText="1"/>
    </xf>
    <xf numFmtId="0" fontId="18" fillId="0" borderId="16" xfId="1" applyFont="1" applyBorder="1" applyAlignment="1">
      <alignment horizontal="center" vertical="center" wrapText="1"/>
    </xf>
    <xf numFmtId="0" fontId="18" fillId="0" borderId="16" xfId="1" applyFont="1" applyBorder="1" applyAlignment="1">
      <alignment horizontal="left" vertical="center" wrapText="1"/>
    </xf>
    <xf numFmtId="4" fontId="18" fillId="0" borderId="17" xfId="1" applyNumberFormat="1" applyFont="1" applyBorder="1" applyAlignment="1">
      <alignment horizontal="left" vertical="center" wrapText="1"/>
    </xf>
    <xf numFmtId="0" fontId="18" fillId="0" borderId="18" xfId="1" applyFont="1" applyBorder="1" applyAlignment="1">
      <alignment horizontal="left" vertical="center" wrapText="1"/>
    </xf>
    <xf numFmtId="0" fontId="18" fillId="0" borderId="17" xfId="1" applyFont="1" applyBorder="1" applyAlignment="1">
      <alignment horizontal="left" vertical="center" wrapText="1"/>
    </xf>
    <xf numFmtId="0" fontId="17" fillId="0" borderId="21" xfId="1" applyFont="1" applyBorder="1" applyAlignment="1">
      <alignment horizontal="center" vertical="center" wrapText="1"/>
    </xf>
    <xf numFmtId="0" fontId="17" fillId="0" borderId="22" xfId="1" applyFont="1" applyBorder="1" applyAlignment="1">
      <alignment horizontal="center" vertical="center" wrapText="1"/>
    </xf>
    <xf numFmtId="0" fontId="17" fillId="0" borderId="23" xfId="1" applyFont="1" applyBorder="1" applyAlignment="1">
      <alignment horizontal="center" vertical="center" wrapText="1"/>
    </xf>
    <xf numFmtId="0" fontId="17" fillId="0" borderId="24" xfId="1" applyFont="1" applyBorder="1" applyAlignment="1">
      <alignment horizontal="left" vertical="center" wrapText="1"/>
    </xf>
    <xf numFmtId="0" fontId="17" fillId="0" borderId="22" xfId="1" applyFont="1" applyBorder="1" applyAlignment="1">
      <alignment horizontal="left" vertical="center" wrapText="1"/>
    </xf>
    <xf numFmtId="3" fontId="17" fillId="0" borderId="25" xfId="1" applyNumberFormat="1" applyFont="1" applyBorder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0" fontId="17" fillId="0" borderId="26" xfId="1" applyFont="1" applyBorder="1" applyAlignment="1">
      <alignment horizontal="left" vertical="center" wrapText="1"/>
    </xf>
    <xf numFmtId="0" fontId="17" fillId="0" borderId="27" xfId="1" applyFont="1" applyBorder="1" applyAlignment="1">
      <alignment horizontal="center" vertical="center" wrapText="1"/>
    </xf>
    <xf numFmtId="4" fontId="17" fillId="0" borderId="28" xfId="1" applyNumberFormat="1" applyFont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/>
    </xf>
    <xf numFmtId="0" fontId="18" fillId="3" borderId="8" xfId="1" applyFont="1" applyFill="1" applyBorder="1" applyAlignment="1">
      <alignment horizontal="center" vertical="center"/>
    </xf>
    <xf numFmtId="0" fontId="18" fillId="3" borderId="29" xfId="1" applyFont="1" applyFill="1" applyBorder="1" applyAlignment="1">
      <alignment horizontal="left" vertical="center" wrapText="1"/>
    </xf>
    <xf numFmtId="3" fontId="18" fillId="4" borderId="30" xfId="1" quotePrefix="1" applyNumberFormat="1" applyFont="1" applyFill="1" applyBorder="1" applyAlignment="1">
      <alignment horizontal="left" vertical="center"/>
    </xf>
    <xf numFmtId="3" fontId="18" fillId="4" borderId="8" xfId="1" applyNumberFormat="1" applyFont="1" applyFill="1" applyBorder="1" applyAlignment="1">
      <alignment horizontal="left" vertical="center"/>
    </xf>
    <xf numFmtId="4" fontId="18" fillId="4" borderId="29" xfId="1" quotePrefix="1" applyNumberFormat="1" applyFont="1" applyFill="1" applyBorder="1" applyAlignment="1">
      <alignment horizontal="left" vertical="center"/>
    </xf>
    <xf numFmtId="3" fontId="18" fillId="4" borderId="4" xfId="1" applyNumberFormat="1" applyFont="1" applyFill="1" applyBorder="1" applyAlignment="1">
      <alignment horizontal="left" vertical="center"/>
    </xf>
    <xf numFmtId="3" fontId="18" fillId="4" borderId="9" xfId="1" applyNumberFormat="1" applyFont="1" applyFill="1" applyBorder="1" applyAlignment="1">
      <alignment horizontal="left" vertical="center"/>
    </xf>
    <xf numFmtId="3" fontId="18" fillId="4" borderId="31" xfId="1" applyNumberFormat="1" applyFont="1" applyFill="1" applyBorder="1" applyAlignment="1">
      <alignment horizontal="right" vertical="center"/>
    </xf>
    <xf numFmtId="4" fontId="18" fillId="4" borderId="6" xfId="1" applyNumberFormat="1" applyFont="1" applyFill="1" applyBorder="1" applyAlignment="1">
      <alignment horizontal="right" vertical="center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4" fontId="18" fillId="0" borderId="3" xfId="1" applyNumberFormat="1" applyFont="1" applyBorder="1" applyAlignment="1">
      <alignment horizontal="left" vertical="center"/>
    </xf>
    <xf numFmtId="3" fontId="17" fillId="0" borderId="51" xfId="1" quotePrefix="1" applyNumberFormat="1" applyFont="1" applyBorder="1" applyAlignment="1">
      <alignment horizontal="left" vertical="center"/>
    </xf>
    <xf numFmtId="3" fontId="18" fillId="0" borderId="2" xfId="1" applyNumberFormat="1" applyFont="1" applyBorder="1" applyAlignment="1">
      <alignment horizontal="left" vertical="center"/>
    </xf>
    <xf numFmtId="4" fontId="18" fillId="0" borderId="11" xfId="1" applyNumberFormat="1" applyFont="1" applyBorder="1" applyAlignment="1">
      <alignment horizontal="right" vertical="center"/>
    </xf>
    <xf numFmtId="3" fontId="18" fillId="0" borderId="10" xfId="1" applyNumberFormat="1" applyFont="1" applyBorder="1" applyAlignment="1">
      <alignment horizontal="right" vertical="center"/>
    </xf>
    <xf numFmtId="0" fontId="18" fillId="0" borderId="41" xfId="1" applyFont="1" applyBorder="1" applyAlignment="1">
      <alignment horizontal="center" vertical="center"/>
    </xf>
    <xf numFmtId="0" fontId="18" fillId="0" borderId="42" xfId="1" applyFont="1" applyBorder="1" applyAlignment="1">
      <alignment horizontal="center" vertical="center"/>
    </xf>
    <xf numFmtId="4" fontId="17" fillId="0" borderId="43" xfId="1" applyNumberFormat="1" applyFont="1" applyBorder="1" applyAlignment="1">
      <alignment horizontal="left" vertical="center" wrapText="1"/>
    </xf>
    <xf numFmtId="3" fontId="17" fillId="0" borderId="35" xfId="1" quotePrefix="1" applyNumberFormat="1" applyFont="1" applyBorder="1" applyAlignment="1">
      <alignment horizontal="left" vertical="center"/>
    </xf>
    <xf numFmtId="3" fontId="18" fillId="0" borderId="33" xfId="1" applyNumberFormat="1" applyFont="1" applyBorder="1" applyAlignment="1">
      <alignment horizontal="left" vertical="center"/>
    </xf>
    <xf numFmtId="4" fontId="18" fillId="0" borderId="40" xfId="1" applyNumberFormat="1" applyFont="1" applyBorder="1" applyAlignment="1">
      <alignment horizontal="right" vertical="center"/>
    </xf>
    <xf numFmtId="3" fontId="18" fillId="0" borderId="47" xfId="1" applyNumberFormat="1" applyFont="1" applyBorder="1" applyAlignment="1">
      <alignment horizontal="left" vertical="center"/>
    </xf>
    <xf numFmtId="3" fontId="18" fillId="0" borderId="39" xfId="1" applyNumberFormat="1" applyFont="1" applyBorder="1" applyAlignment="1">
      <alignment horizontal="right" vertical="center"/>
    </xf>
    <xf numFmtId="49" fontId="17" fillId="0" borderId="42" xfId="1" applyNumberFormat="1" applyFont="1" applyBorder="1" applyAlignment="1">
      <alignment horizontal="center" vertical="center"/>
    </xf>
    <xf numFmtId="3" fontId="17" fillId="0" borderId="47" xfId="1" applyNumberFormat="1" applyFont="1" applyBorder="1" applyAlignment="1">
      <alignment horizontal="left" vertical="center"/>
    </xf>
    <xf numFmtId="4" fontId="18" fillId="0" borderId="43" xfId="1" applyNumberFormat="1" applyFont="1" applyBorder="1" applyAlignment="1">
      <alignment horizontal="left" vertical="center"/>
    </xf>
    <xf numFmtId="0" fontId="17" fillId="0" borderId="42" xfId="1" applyFont="1" applyBorder="1" applyAlignment="1">
      <alignment horizontal="center" vertical="center"/>
    </xf>
    <xf numFmtId="0" fontId="17" fillId="0" borderId="41" xfId="1" applyFont="1" applyBorder="1" applyAlignment="1">
      <alignment horizontal="center" vertical="center"/>
    </xf>
    <xf numFmtId="0" fontId="18" fillId="0" borderId="43" xfId="1" applyFont="1" applyBorder="1" applyAlignment="1">
      <alignment horizontal="left" vertical="center" wrapText="1"/>
    </xf>
    <xf numFmtId="4" fontId="17" fillId="0" borderId="43" xfId="1" applyNumberFormat="1" applyFont="1" applyBorder="1" applyAlignment="1">
      <alignment horizontal="left" vertical="center"/>
    </xf>
    <xf numFmtId="0" fontId="17" fillId="0" borderId="43" xfId="1" applyFont="1" applyBorder="1" applyAlignment="1">
      <alignment horizontal="left" vertical="center" wrapText="1"/>
    </xf>
    <xf numFmtId="49" fontId="18" fillId="0" borderId="42" xfId="1" applyNumberFormat="1" applyFont="1" applyBorder="1" applyAlignment="1">
      <alignment horizontal="center" vertical="center"/>
    </xf>
    <xf numFmtId="0" fontId="18" fillId="0" borderId="43" xfId="1" applyFont="1" applyBorder="1" applyAlignment="1">
      <alignment horizontal="left" vertical="center"/>
    </xf>
    <xf numFmtId="0" fontId="17" fillId="0" borderId="43" xfId="1" applyFont="1" applyBorder="1" applyAlignment="1">
      <alignment horizontal="left" vertical="center"/>
    </xf>
    <xf numFmtId="0" fontId="17" fillId="5" borderId="12" xfId="1" applyFont="1" applyFill="1" applyBorder="1" applyAlignment="1">
      <alignment horizontal="center" vertical="center"/>
    </xf>
    <xf numFmtId="0" fontId="17" fillId="5" borderId="13" xfId="1" applyFont="1" applyFill="1" applyBorder="1" applyAlignment="1">
      <alignment horizontal="center" vertical="center"/>
    </xf>
    <xf numFmtId="0" fontId="17" fillId="5" borderId="14" xfId="1" applyFont="1" applyFill="1" applyBorder="1" applyAlignment="1">
      <alignment horizontal="left" vertical="center"/>
    </xf>
    <xf numFmtId="3" fontId="19" fillId="5" borderId="53" xfId="1" applyNumberFormat="1" applyFont="1" applyFill="1" applyBorder="1" applyAlignment="1">
      <alignment horizontal="left" vertical="center"/>
    </xf>
    <xf numFmtId="3" fontId="19" fillId="5" borderId="13" xfId="1" applyNumberFormat="1" applyFont="1" applyFill="1" applyBorder="1" applyAlignment="1">
      <alignment horizontal="center" vertical="center"/>
    </xf>
    <xf numFmtId="3" fontId="19" fillId="5" borderId="13" xfId="1" applyNumberFormat="1" applyFont="1" applyFill="1" applyBorder="1" applyAlignment="1">
      <alignment horizontal="left" vertical="center"/>
    </xf>
    <xf numFmtId="4" fontId="19" fillId="5" borderId="54" xfId="1" applyNumberFormat="1" applyFont="1" applyFill="1" applyBorder="1" applyAlignment="1">
      <alignment horizontal="left" vertical="center"/>
    </xf>
    <xf numFmtId="3" fontId="19" fillId="5" borderId="55" xfId="1" applyNumberFormat="1" applyFont="1" applyFill="1" applyBorder="1" applyAlignment="1">
      <alignment horizontal="left" vertical="center"/>
    </xf>
    <xf numFmtId="3" fontId="19" fillId="5" borderId="50" xfId="1" applyNumberFormat="1" applyFont="1" applyFill="1" applyBorder="1" applyAlignment="1">
      <alignment horizontal="left" vertical="center"/>
    </xf>
    <xf numFmtId="3" fontId="19" fillId="5" borderId="19" xfId="1" applyNumberFormat="1" applyFont="1" applyFill="1" applyBorder="1" applyAlignment="1">
      <alignment horizontal="right" vertical="center"/>
    </xf>
    <xf numFmtId="4" fontId="19" fillId="5" borderId="20" xfId="1" applyNumberFormat="1" applyFont="1" applyFill="1" applyBorder="1" applyAlignment="1">
      <alignment horizontal="right" vertical="center"/>
    </xf>
    <xf numFmtId="0" fontId="18" fillId="3" borderId="34" xfId="1" applyFont="1" applyFill="1" applyBorder="1" applyAlignment="1">
      <alignment horizontal="left" vertical="center" wrapText="1"/>
    </xf>
    <xf numFmtId="3" fontId="20" fillId="4" borderId="33" xfId="1" applyNumberFormat="1" applyFont="1" applyFill="1" applyBorder="1" applyAlignment="1">
      <alignment horizontal="left" vertical="center" wrapText="1"/>
    </xf>
    <xf numFmtId="4" fontId="20" fillId="4" borderId="40" xfId="1" applyNumberFormat="1" applyFont="1" applyFill="1" applyBorder="1" applyAlignment="1">
      <alignment horizontal="right" vertical="center"/>
    </xf>
    <xf numFmtId="3" fontId="20" fillId="0" borderId="42" xfId="1" applyNumberFormat="1" applyFont="1" applyBorder="1" applyAlignment="1">
      <alignment horizontal="left" vertical="center" wrapText="1"/>
    </xf>
    <xf numFmtId="4" fontId="20" fillId="0" borderId="40" xfId="1" applyNumberFormat="1" applyFont="1" applyBorder="1" applyAlignment="1">
      <alignment horizontal="right" vertical="center"/>
    </xf>
    <xf numFmtId="2" fontId="18" fillId="0" borderId="43" xfId="0" applyNumberFormat="1" applyFont="1" applyBorder="1" applyAlignment="1">
      <alignment horizontal="left" vertical="center" wrapText="1"/>
    </xf>
    <xf numFmtId="0" fontId="18" fillId="4" borderId="41" xfId="1" applyFont="1" applyFill="1" applyBorder="1" applyAlignment="1">
      <alignment horizontal="center" vertical="center"/>
    </xf>
    <xf numFmtId="0" fontId="18" fillId="4" borderId="42" xfId="1" applyFont="1" applyFill="1" applyBorder="1" applyAlignment="1">
      <alignment horizontal="center" vertical="center"/>
    </xf>
    <xf numFmtId="4" fontId="18" fillId="4" borderId="43" xfId="1" applyNumberFormat="1" applyFont="1" applyFill="1" applyBorder="1" applyAlignment="1">
      <alignment horizontal="left" vertical="center"/>
    </xf>
    <xf numFmtId="3" fontId="20" fillId="4" borderId="42" xfId="1" applyNumberFormat="1" applyFont="1" applyFill="1" applyBorder="1" applyAlignment="1">
      <alignment horizontal="left" vertical="center"/>
    </xf>
    <xf numFmtId="0" fontId="18" fillId="6" borderId="12" xfId="1" applyFont="1" applyFill="1" applyBorder="1" applyAlignment="1">
      <alignment horizontal="center" vertical="center"/>
    </xf>
    <xf numFmtId="0" fontId="18" fillId="6" borderId="13" xfId="1" applyFont="1" applyFill="1" applyBorder="1" applyAlignment="1">
      <alignment horizontal="center" vertical="center"/>
    </xf>
    <xf numFmtId="0" fontId="18" fillId="6" borderId="14" xfId="1" applyFont="1" applyFill="1" applyBorder="1" applyAlignment="1">
      <alignment horizontal="left" vertical="center" wrapText="1"/>
    </xf>
    <xf numFmtId="3" fontId="20" fillId="6" borderId="13" xfId="1" applyNumberFormat="1" applyFont="1" applyFill="1" applyBorder="1" applyAlignment="1">
      <alignment horizontal="left" vertical="center" wrapText="1"/>
    </xf>
    <xf numFmtId="4" fontId="20" fillId="6" borderId="52" xfId="1" applyNumberFormat="1" applyFont="1" applyFill="1" applyBorder="1" applyAlignment="1">
      <alignment horizontal="right" vertical="center"/>
    </xf>
    <xf numFmtId="0" fontId="18" fillId="4" borderId="34" xfId="1" applyFont="1" applyFill="1" applyBorder="1" applyAlignment="1">
      <alignment horizontal="left" vertical="center" wrapText="1"/>
    </xf>
    <xf numFmtId="3" fontId="20" fillId="4" borderId="39" xfId="1" applyNumberFormat="1" applyFont="1" applyFill="1" applyBorder="1" applyAlignment="1">
      <alignment horizontal="left" vertical="center" wrapText="1"/>
    </xf>
    <xf numFmtId="4" fontId="20" fillId="4" borderId="36" xfId="1" applyNumberFormat="1" applyFont="1" applyFill="1" applyBorder="1" applyAlignment="1">
      <alignment horizontal="left" vertical="center" wrapText="1"/>
    </xf>
    <xf numFmtId="3" fontId="20" fillId="4" borderId="37" xfId="1" applyNumberFormat="1" applyFont="1" applyFill="1" applyBorder="1" applyAlignment="1">
      <alignment horizontal="left" vertical="center" wrapText="1"/>
    </xf>
    <xf numFmtId="3" fontId="20" fillId="4" borderId="38" xfId="1" applyNumberFormat="1" applyFont="1" applyFill="1" applyBorder="1" applyAlignment="1">
      <alignment horizontal="left" vertical="center" wrapText="1"/>
    </xf>
    <xf numFmtId="0" fontId="21" fillId="0" borderId="43" xfId="1" applyFont="1" applyBorder="1" applyAlignment="1">
      <alignment horizontal="left" vertical="center" wrapText="1"/>
    </xf>
    <xf numFmtId="3" fontId="20" fillId="0" borderId="48" xfId="1" applyNumberFormat="1" applyFont="1" applyBorder="1" applyAlignment="1">
      <alignment horizontal="left" vertical="center" wrapText="1"/>
    </xf>
    <xf numFmtId="4" fontId="20" fillId="0" borderId="45" xfId="1" applyNumberFormat="1" applyFont="1" applyBorder="1" applyAlignment="1">
      <alignment horizontal="left" vertical="center" wrapText="1"/>
    </xf>
    <xf numFmtId="3" fontId="20" fillId="0" borderId="47" xfId="1" applyNumberFormat="1" applyFont="1" applyBorder="1" applyAlignment="1">
      <alignment horizontal="left" vertical="center" wrapText="1"/>
    </xf>
    <xf numFmtId="4" fontId="20" fillId="0" borderId="49" xfId="1" applyNumberFormat="1" applyFont="1" applyBorder="1" applyAlignment="1">
      <alignment horizontal="right" vertical="center"/>
    </xf>
    <xf numFmtId="3" fontId="19" fillId="0" borderId="48" xfId="1" applyNumberFormat="1" applyFont="1" applyBorder="1" applyAlignment="1">
      <alignment horizontal="left" vertical="center" wrapText="1"/>
    </xf>
    <xf numFmtId="3" fontId="19" fillId="0" borderId="42" xfId="1" applyNumberFormat="1" applyFont="1" applyBorder="1" applyAlignment="1">
      <alignment horizontal="left" vertical="center" wrapText="1"/>
    </xf>
    <xf numFmtId="3" fontId="19" fillId="0" borderId="47" xfId="1" applyNumberFormat="1" applyFont="1" applyBorder="1" applyAlignment="1">
      <alignment horizontal="left" vertical="center"/>
    </xf>
    <xf numFmtId="0" fontId="18" fillId="0" borderId="42" xfId="1" quotePrefix="1" applyFont="1" applyBorder="1" applyAlignment="1">
      <alignment horizontal="center" vertical="center"/>
    </xf>
    <xf numFmtId="0" fontId="17" fillId="0" borderId="42" xfId="1" quotePrefix="1" applyFont="1" applyBorder="1" applyAlignment="1">
      <alignment horizontal="center" vertical="center"/>
    </xf>
    <xf numFmtId="0" fontId="17" fillId="6" borderId="41" xfId="1" applyFont="1" applyFill="1" applyBorder="1" applyAlignment="1">
      <alignment horizontal="center" vertical="center"/>
    </xf>
    <xf numFmtId="0" fontId="17" fillId="6" borderId="42" xfId="1" applyFont="1" applyFill="1" applyBorder="1" applyAlignment="1">
      <alignment horizontal="center" vertical="center"/>
    </xf>
    <xf numFmtId="0" fontId="18" fillId="6" borderId="42" xfId="1" applyFont="1" applyFill="1" applyBorder="1" applyAlignment="1">
      <alignment horizontal="center" vertical="center"/>
    </xf>
    <xf numFmtId="0" fontId="17" fillId="6" borderId="43" xfId="1" applyFont="1" applyFill="1" applyBorder="1" applyAlignment="1">
      <alignment horizontal="left" vertical="center" wrapText="1"/>
    </xf>
    <xf numFmtId="3" fontId="19" fillId="6" borderId="48" xfId="1" applyNumberFormat="1" applyFont="1" applyFill="1" applyBorder="1" applyAlignment="1">
      <alignment horizontal="left" vertical="center" wrapText="1"/>
    </xf>
    <xf numFmtId="4" fontId="20" fillId="6" borderId="45" xfId="1" applyNumberFormat="1" applyFont="1" applyFill="1" applyBorder="1" applyAlignment="1">
      <alignment horizontal="left" vertical="center" wrapText="1"/>
    </xf>
    <xf numFmtId="3" fontId="19" fillId="6" borderId="46" xfId="1" applyNumberFormat="1" applyFont="1" applyFill="1" applyBorder="1" applyAlignment="1">
      <alignment horizontal="left" vertical="center" wrapText="1"/>
    </xf>
    <xf numFmtId="3" fontId="19" fillId="6" borderId="47" xfId="1" applyNumberFormat="1" applyFont="1" applyFill="1" applyBorder="1" applyAlignment="1">
      <alignment horizontal="left" vertical="center"/>
    </xf>
    <xf numFmtId="4" fontId="20" fillId="6" borderId="49" xfId="1" applyNumberFormat="1" applyFont="1" applyFill="1" applyBorder="1" applyAlignment="1">
      <alignment horizontal="right" vertical="center"/>
    </xf>
    <xf numFmtId="0" fontId="18" fillId="4" borderId="43" xfId="1" applyFont="1" applyFill="1" applyBorder="1" applyAlignment="1">
      <alignment horizontal="left" vertical="center" wrapText="1"/>
    </xf>
    <xf numFmtId="3" fontId="20" fillId="4" borderId="48" xfId="1" applyNumberFormat="1" applyFont="1" applyFill="1" applyBorder="1" applyAlignment="1">
      <alignment horizontal="left" vertical="center" wrapText="1"/>
    </xf>
    <xf numFmtId="4" fontId="20" fillId="4" borderId="45" xfId="1" applyNumberFormat="1" applyFont="1" applyFill="1" applyBorder="1" applyAlignment="1">
      <alignment horizontal="left" vertical="center" wrapText="1"/>
    </xf>
    <xf numFmtId="3" fontId="20" fillId="4" borderId="46" xfId="1" applyNumberFormat="1" applyFont="1" applyFill="1" applyBorder="1" applyAlignment="1">
      <alignment horizontal="left" vertical="center" wrapText="1"/>
    </xf>
    <xf numFmtId="3" fontId="20" fillId="4" borderId="47" xfId="1" applyNumberFormat="1" applyFont="1" applyFill="1" applyBorder="1" applyAlignment="1">
      <alignment horizontal="left" vertical="center" wrapText="1"/>
    </xf>
    <xf numFmtId="4" fontId="20" fillId="4" borderId="49" xfId="1" applyNumberFormat="1" applyFont="1" applyFill="1" applyBorder="1" applyAlignment="1">
      <alignment horizontal="right" vertical="center"/>
    </xf>
    <xf numFmtId="3" fontId="20" fillId="0" borderId="46" xfId="1" applyNumberFormat="1" applyFont="1" applyBorder="1" applyAlignment="1">
      <alignment horizontal="left" vertical="center" wrapText="1"/>
    </xf>
    <xf numFmtId="3" fontId="20" fillId="0" borderId="48" xfId="1" applyNumberFormat="1" applyFont="1" applyBorder="1" applyAlignment="1">
      <alignment horizontal="left" vertical="center"/>
    </xf>
    <xf numFmtId="3" fontId="20" fillId="0" borderId="42" xfId="1" applyNumberFormat="1" applyFont="1" applyBorder="1" applyAlignment="1">
      <alignment horizontal="left" vertical="center"/>
    </xf>
    <xf numFmtId="0" fontId="17" fillId="2" borderId="41" xfId="1" applyFont="1" applyFill="1" applyBorder="1" applyAlignment="1">
      <alignment horizontal="center" vertical="center"/>
    </xf>
    <xf numFmtId="0" fontId="17" fillId="2" borderId="42" xfId="1" applyFont="1" applyFill="1" applyBorder="1" applyAlignment="1">
      <alignment horizontal="center" vertical="center"/>
    </xf>
    <xf numFmtId="0" fontId="17" fillId="2" borderId="43" xfId="1" applyFont="1" applyFill="1" applyBorder="1" applyAlignment="1">
      <alignment horizontal="left" vertical="center" wrapText="1"/>
    </xf>
    <xf numFmtId="2" fontId="17" fillId="6" borderId="43" xfId="1" applyNumberFormat="1" applyFont="1" applyFill="1" applyBorder="1" applyAlignment="1">
      <alignment horizontal="left" vertical="center" wrapText="1"/>
    </xf>
    <xf numFmtId="3" fontId="19" fillId="0" borderId="47" xfId="1" applyNumberFormat="1" applyFont="1" applyBorder="1" applyAlignment="1">
      <alignment horizontal="left" vertical="center" wrapText="1"/>
    </xf>
    <xf numFmtId="0" fontId="17" fillId="0" borderId="43" xfId="1" applyFont="1" applyBorder="1" applyAlignment="1">
      <alignment horizontal="left" wrapText="1"/>
    </xf>
    <xf numFmtId="3" fontId="19" fillId="0" borderId="46" xfId="1" applyNumberFormat="1" applyFont="1" applyBorder="1" applyAlignment="1">
      <alignment horizontal="left" vertical="center" wrapText="1"/>
    </xf>
    <xf numFmtId="0" fontId="22" fillId="0" borderId="43" xfId="1" applyFont="1" applyBorder="1" applyAlignment="1">
      <alignment horizontal="left" vertical="center" wrapText="1"/>
    </xf>
    <xf numFmtId="0" fontId="17" fillId="0" borderId="43" xfId="1" quotePrefix="1" applyFont="1" applyBorder="1" applyAlignment="1">
      <alignment horizontal="left" vertical="center" wrapText="1"/>
    </xf>
    <xf numFmtId="0" fontId="23" fillId="0" borderId="41" xfId="1" applyFont="1" applyBorder="1" applyAlignment="1">
      <alignment horizontal="center" vertical="center"/>
    </xf>
    <xf numFmtId="0" fontId="23" fillId="0" borderId="42" xfId="1" applyFont="1" applyBorder="1" applyAlignment="1">
      <alignment horizontal="center" vertical="center"/>
    </xf>
    <xf numFmtId="3" fontId="24" fillId="0" borderId="48" xfId="1" applyNumberFormat="1" applyFont="1" applyBorder="1" applyAlignment="1">
      <alignment horizontal="left" vertical="center" wrapText="1"/>
    </xf>
    <xf numFmtId="3" fontId="24" fillId="0" borderId="42" xfId="1" applyNumberFormat="1" applyFont="1" applyBorder="1" applyAlignment="1">
      <alignment horizontal="left" vertical="center" wrapText="1"/>
    </xf>
    <xf numFmtId="3" fontId="24" fillId="0" borderId="47" xfId="1" applyNumberFormat="1" applyFont="1" applyBorder="1" applyAlignment="1">
      <alignment horizontal="left" vertical="center"/>
    </xf>
    <xf numFmtId="3" fontId="20" fillId="0" borderId="44" xfId="1" applyNumberFormat="1" applyFont="1" applyBorder="1" applyAlignment="1">
      <alignment horizontal="left" vertical="center" wrapText="1"/>
    </xf>
    <xf numFmtId="0" fontId="17" fillId="0" borderId="43" xfId="1" applyFont="1" applyBorder="1" applyAlignment="1">
      <alignment horizontal="center" vertical="center"/>
    </xf>
    <xf numFmtId="0" fontId="25" fillId="0" borderId="43" xfId="1" applyFont="1" applyBorder="1" applyAlignment="1">
      <alignment horizontal="left" vertical="center" wrapText="1"/>
    </xf>
    <xf numFmtId="0" fontId="17" fillId="0" borderId="42" xfId="0" applyFont="1" applyBorder="1" applyAlignment="1">
      <alignment horizontal="center" vertical="center"/>
    </xf>
    <xf numFmtId="2" fontId="17" fillId="0" borderId="43" xfId="0" applyNumberFormat="1" applyFont="1" applyBorder="1" applyAlignment="1">
      <alignment horizontal="left" vertical="center" wrapText="1"/>
    </xf>
    <xf numFmtId="3" fontId="20" fillId="4" borderId="44" xfId="1" applyNumberFormat="1" applyFont="1" applyFill="1" applyBorder="1" applyAlignment="1">
      <alignment horizontal="left" vertical="center" wrapText="1"/>
    </xf>
    <xf numFmtId="49" fontId="18" fillId="0" borderId="42" xfId="0" applyNumberFormat="1" applyFont="1" applyBorder="1" applyAlignment="1">
      <alignment horizontal="center" vertical="center"/>
    </xf>
    <xf numFmtId="49" fontId="17" fillId="0" borderId="42" xfId="0" applyNumberFormat="1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2" xfId="0" applyFont="1" applyBorder="1" applyAlignment="1">
      <alignment horizontal="left" vertical="center" wrapText="1"/>
    </xf>
    <xf numFmtId="0" fontId="17" fillId="0" borderId="43" xfId="0" applyFont="1" applyBorder="1" applyAlignment="1">
      <alignment horizontal="left" vertical="center" wrapText="1"/>
    </xf>
    <xf numFmtId="3" fontId="20" fillId="0" borderId="41" xfId="1" applyNumberFormat="1" applyFont="1" applyBorder="1" applyAlignment="1">
      <alignment horizontal="left" vertical="center" wrapText="1"/>
    </xf>
    <xf numFmtId="3" fontId="20" fillId="0" borderId="47" xfId="1" applyNumberFormat="1" applyFont="1" applyBorder="1" applyAlignment="1">
      <alignment horizontal="left" vertical="center"/>
    </xf>
    <xf numFmtId="3" fontId="19" fillId="0" borderId="49" xfId="1" applyNumberFormat="1" applyFont="1" applyBorder="1" applyAlignment="1">
      <alignment horizontal="left" vertical="center"/>
    </xf>
    <xf numFmtId="2" fontId="21" fillId="0" borderId="43" xfId="0" applyNumberFormat="1" applyFont="1" applyBorder="1" applyAlignment="1">
      <alignment horizontal="left" vertical="center" wrapText="1"/>
    </xf>
    <xf numFmtId="0" fontId="17" fillId="0" borderId="42" xfId="0" quotePrefix="1" applyFont="1" applyBorder="1" applyAlignment="1">
      <alignment horizontal="center" vertical="center"/>
    </xf>
    <xf numFmtId="3" fontId="20" fillId="6" borderId="44" xfId="1" applyNumberFormat="1" applyFont="1" applyFill="1" applyBorder="1" applyAlignment="1">
      <alignment horizontal="left" vertical="center" wrapText="1"/>
    </xf>
    <xf numFmtId="3" fontId="19" fillId="6" borderId="47" xfId="1" applyNumberFormat="1" applyFont="1" applyFill="1" applyBorder="1" applyAlignment="1">
      <alignment horizontal="left" vertical="center" wrapText="1"/>
    </xf>
    <xf numFmtId="0" fontId="18" fillId="0" borderId="12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13" xfId="1" applyFont="1" applyBorder="1" applyAlignment="1">
      <alignment horizontal="left" vertical="center" wrapText="1"/>
    </xf>
    <xf numFmtId="3" fontId="20" fillId="0" borderId="13" xfId="1" applyNumberFormat="1" applyFont="1" applyBorder="1" applyAlignment="1">
      <alignment horizontal="left" vertical="center" wrapText="1"/>
    </xf>
    <xf numFmtId="4" fontId="20" fillId="0" borderId="50" xfId="1" applyNumberFormat="1" applyFont="1" applyBorder="1" applyAlignment="1">
      <alignment horizontal="right" vertical="center"/>
    </xf>
    <xf numFmtId="0" fontId="18" fillId="0" borderId="0" xfId="1" applyFont="1" applyAlignment="1">
      <alignment vertical="center"/>
    </xf>
    <xf numFmtId="3" fontId="20" fillId="7" borderId="47" xfId="1" applyNumberFormat="1" applyFont="1" applyFill="1" applyBorder="1" applyAlignment="1">
      <alignment horizontal="left" vertical="center" wrapText="1"/>
    </xf>
    <xf numFmtId="3" fontId="20" fillId="7" borderId="48" xfId="1" applyNumberFormat="1" applyFont="1" applyFill="1" applyBorder="1" applyAlignment="1">
      <alignment horizontal="left" vertical="center" wrapText="1"/>
    </xf>
    <xf numFmtId="3" fontId="20" fillId="2" borderId="47" xfId="1" applyNumberFormat="1" applyFont="1" applyFill="1" applyBorder="1" applyAlignment="1">
      <alignment horizontal="left" vertical="center" wrapText="1"/>
    </xf>
    <xf numFmtId="3" fontId="20" fillId="2" borderId="48" xfId="1" applyNumberFormat="1" applyFont="1" applyFill="1" applyBorder="1" applyAlignment="1">
      <alignment horizontal="left" vertical="center" wrapText="1"/>
    </xf>
    <xf numFmtId="3" fontId="20" fillId="7" borderId="38" xfId="1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20" fillId="7" borderId="47" xfId="1" applyNumberFormat="1" applyFont="1" applyFill="1" applyBorder="1" applyAlignment="1">
      <alignment horizontal="left" vertical="center"/>
    </xf>
    <xf numFmtId="3" fontId="19" fillId="2" borderId="47" xfId="1" applyNumberFormat="1" applyFont="1" applyFill="1" applyBorder="1" applyAlignment="1">
      <alignment horizontal="left" vertical="center"/>
    </xf>
    <xf numFmtId="0" fontId="28" fillId="0" borderId="0" xfId="108" applyFont="1" applyAlignment="1">
      <alignment horizontal="left" vertical="center"/>
    </xf>
    <xf numFmtId="0" fontId="19" fillId="0" borderId="0" xfId="108" applyFont="1" applyAlignment="1">
      <alignment horizontal="left" vertical="center"/>
    </xf>
    <xf numFmtId="0" fontId="19" fillId="0" borderId="0" xfId="108" applyFont="1" applyAlignment="1">
      <alignment horizontal="center" vertical="center"/>
    </xf>
    <xf numFmtId="4" fontId="19" fillId="0" borderId="0" xfId="108" applyNumberFormat="1" applyFont="1" applyAlignment="1">
      <alignment horizontal="left" vertical="center"/>
    </xf>
    <xf numFmtId="0" fontId="19" fillId="0" borderId="0" xfId="108" applyFont="1" applyAlignment="1">
      <alignment horizontal="right" vertical="center"/>
    </xf>
    <xf numFmtId="4" fontId="19" fillId="0" borderId="0" xfId="108" applyNumberFormat="1" applyFont="1" applyAlignment="1">
      <alignment horizontal="right" vertical="center"/>
    </xf>
    <xf numFmtId="0" fontId="2" fillId="0" borderId="0" xfId="108"/>
    <xf numFmtId="0" fontId="28" fillId="0" borderId="0" xfId="108" applyFont="1" applyAlignment="1">
      <alignment horizontal="center" vertical="center"/>
    </xf>
    <xf numFmtId="0" fontId="29" fillId="0" borderId="0" xfId="108" applyFont="1" applyAlignment="1">
      <alignment horizontal="center" vertical="center"/>
    </xf>
    <xf numFmtId="0" fontId="20" fillId="0" borderId="0" xfId="108" applyFont="1" applyAlignment="1">
      <alignment horizontal="center" vertical="center"/>
    </xf>
    <xf numFmtId="0" fontId="6" fillId="0" borderId="0" xfId="108" applyFont="1" applyAlignment="1">
      <alignment vertical="top"/>
    </xf>
    <xf numFmtId="0" fontId="30" fillId="0" borderId="0" xfId="108" applyFont="1" applyAlignment="1">
      <alignment horizontal="center" vertical="center"/>
    </xf>
    <xf numFmtId="0" fontId="30" fillId="0" borderId="0" xfId="108" applyFont="1" applyAlignment="1">
      <alignment horizontal="left" vertical="center"/>
    </xf>
    <xf numFmtId="3" fontId="27" fillId="0" borderId="0" xfId="108" applyNumberFormat="1" applyFont="1" applyAlignment="1">
      <alignment horizontal="left" vertical="center"/>
    </xf>
    <xf numFmtId="0" fontId="33" fillId="0" borderId="0" xfId="108" applyFont="1" applyAlignment="1">
      <alignment horizontal="right" vertical="center"/>
    </xf>
    <xf numFmtId="4" fontId="33" fillId="0" borderId="0" xfId="108" applyNumberFormat="1" applyFont="1" applyAlignment="1">
      <alignment horizontal="right" vertical="center"/>
    </xf>
    <xf numFmtId="0" fontId="27" fillId="0" borderId="15" xfId="108" applyFont="1" applyBorder="1" applyAlignment="1">
      <alignment horizontal="left" vertical="center" wrapText="1"/>
    </xf>
    <xf numFmtId="0" fontId="27" fillId="0" borderId="16" xfId="108" applyFont="1" applyBorder="1" applyAlignment="1">
      <alignment horizontal="center" vertical="center" wrapText="1"/>
    </xf>
    <xf numFmtId="0" fontId="27" fillId="0" borderId="16" xfId="108" applyFont="1" applyBorder="1" applyAlignment="1">
      <alignment horizontal="left" vertical="center" wrapText="1"/>
    </xf>
    <xf numFmtId="4" fontId="27" fillId="0" borderId="17" xfId="108" applyNumberFormat="1" applyFont="1" applyBorder="1" applyAlignment="1">
      <alignment horizontal="left" vertical="center" wrapText="1"/>
    </xf>
    <xf numFmtId="0" fontId="27" fillId="0" borderId="18" xfId="108" applyFont="1" applyBorder="1" applyAlignment="1">
      <alignment horizontal="left" vertical="center" wrapText="1"/>
    </xf>
    <xf numFmtId="0" fontId="27" fillId="0" borderId="17" xfId="108" applyFont="1" applyBorder="1" applyAlignment="1">
      <alignment horizontal="left" vertical="center" wrapText="1"/>
    </xf>
    <xf numFmtId="0" fontId="8" fillId="0" borderId="0" xfId="108" applyFont="1" applyAlignment="1">
      <alignment horizontal="center" vertical="top"/>
    </xf>
    <xf numFmtId="0" fontId="35" fillId="0" borderId="21" xfId="108" applyFont="1" applyBorder="1" applyAlignment="1">
      <alignment horizontal="center" vertical="center" wrapText="1"/>
    </xf>
    <xf numFmtId="0" fontId="35" fillId="0" borderId="22" xfId="108" applyFont="1" applyBorder="1" applyAlignment="1">
      <alignment horizontal="left" vertical="center" wrapText="1"/>
    </xf>
    <xf numFmtId="0" fontId="35" fillId="0" borderId="22" xfId="108" applyFont="1" applyBorder="1" applyAlignment="1">
      <alignment horizontal="center" vertical="center" wrapText="1"/>
    </xf>
    <xf numFmtId="0" fontId="35" fillId="0" borderId="23" xfId="108" applyFont="1" applyBorder="1" applyAlignment="1">
      <alignment horizontal="center" vertical="center" wrapText="1"/>
    </xf>
    <xf numFmtId="0" fontId="33" fillId="0" borderId="24" xfId="108" applyFont="1" applyBorder="1" applyAlignment="1">
      <alignment horizontal="left" vertical="center" wrapText="1"/>
    </xf>
    <xf numFmtId="0" fontId="33" fillId="0" borderId="22" xfId="108" applyFont="1" applyBorder="1" applyAlignment="1">
      <alignment horizontal="center" vertical="center" wrapText="1"/>
    </xf>
    <xf numFmtId="0" fontId="33" fillId="0" borderId="22" xfId="108" applyFont="1" applyBorder="1" applyAlignment="1">
      <alignment horizontal="left" vertical="center" wrapText="1"/>
    </xf>
    <xf numFmtId="3" fontId="33" fillId="0" borderId="25" xfId="108" applyNumberFormat="1" applyFont="1" applyBorder="1" applyAlignment="1">
      <alignment horizontal="left" vertical="center" wrapText="1"/>
    </xf>
    <xf numFmtId="0" fontId="33" fillId="0" borderId="0" xfId="108" applyFont="1" applyAlignment="1">
      <alignment horizontal="left" vertical="center" wrapText="1"/>
    </xf>
    <xf numFmtId="0" fontId="33" fillId="0" borderId="26" xfId="108" applyFont="1" applyBorder="1" applyAlignment="1">
      <alignment horizontal="left" vertical="center" wrapText="1"/>
    </xf>
    <xf numFmtId="0" fontId="33" fillId="0" borderId="27" xfId="108" applyFont="1" applyBorder="1" applyAlignment="1">
      <alignment horizontal="center" vertical="center" wrapText="1"/>
    </xf>
    <xf numFmtId="4" fontId="33" fillId="0" borderId="28" xfId="108" applyNumberFormat="1" applyFont="1" applyBorder="1" applyAlignment="1">
      <alignment horizontal="center" vertical="center" wrapText="1"/>
    </xf>
    <xf numFmtId="0" fontId="6" fillId="0" borderId="0" xfId="108" applyFont="1" applyAlignment="1">
      <alignment horizontal="center" vertical="top"/>
    </xf>
    <xf numFmtId="49" fontId="36" fillId="4" borderId="7" xfId="109" applyNumberFormat="1" applyFont="1" applyFill="1" applyBorder="1" applyAlignment="1">
      <alignment horizontal="left" vertical="center"/>
    </xf>
    <xf numFmtId="0" fontId="30" fillId="3" borderId="8" xfId="108" applyFont="1" applyFill="1" applyBorder="1" applyAlignment="1">
      <alignment horizontal="left" vertical="center"/>
    </xf>
    <xf numFmtId="0" fontId="30" fillId="3" borderId="8" xfId="108" applyFont="1" applyFill="1" applyBorder="1" applyAlignment="1">
      <alignment horizontal="center" vertical="center"/>
    </xf>
    <xf numFmtId="0" fontId="36" fillId="3" borderId="29" xfId="108" applyFont="1" applyFill="1" applyBorder="1" applyAlignment="1">
      <alignment horizontal="left" vertical="center" wrapText="1"/>
    </xf>
    <xf numFmtId="3" fontId="33" fillId="4" borderId="30" xfId="108" quotePrefix="1" applyNumberFormat="1" applyFont="1" applyFill="1" applyBorder="1" applyAlignment="1">
      <alignment horizontal="left" vertical="center"/>
    </xf>
    <xf numFmtId="4" fontId="33" fillId="4" borderId="29" xfId="108" quotePrefix="1" applyNumberFormat="1" applyFont="1" applyFill="1" applyBorder="1" applyAlignment="1">
      <alignment horizontal="left" vertical="center"/>
    </xf>
    <xf numFmtId="3" fontId="27" fillId="4" borderId="4" xfId="108" applyNumberFormat="1" applyFont="1" applyFill="1" applyBorder="1" applyAlignment="1">
      <alignment horizontal="left" vertical="center"/>
    </xf>
    <xf numFmtId="3" fontId="27" fillId="4" borderId="8" xfId="108" applyNumberFormat="1" applyFont="1" applyFill="1" applyBorder="1" applyAlignment="1">
      <alignment horizontal="left" vertical="center"/>
    </xf>
    <xf numFmtId="3" fontId="27" fillId="4" borderId="9" xfId="108" applyNumberFormat="1" applyFont="1" applyFill="1" applyBorder="1" applyAlignment="1">
      <alignment horizontal="left" vertical="center"/>
    </xf>
    <xf numFmtId="3" fontId="27" fillId="4" borderId="31" xfId="108" applyNumberFormat="1" applyFont="1" applyFill="1" applyBorder="1" applyAlignment="1">
      <alignment horizontal="right" vertical="center"/>
    </xf>
    <xf numFmtId="4" fontId="27" fillId="4" borderId="6" xfId="108" applyNumberFormat="1" applyFont="1" applyFill="1" applyBorder="1" applyAlignment="1">
      <alignment horizontal="right" vertical="center"/>
    </xf>
    <xf numFmtId="3" fontId="6" fillId="0" borderId="0" xfId="108" applyNumberFormat="1" applyFont="1" applyAlignment="1">
      <alignment vertical="top"/>
    </xf>
    <xf numFmtId="49" fontId="36" fillId="0" borderId="32" xfId="109" applyNumberFormat="1" applyFont="1" applyBorder="1" applyAlignment="1">
      <alignment horizontal="left" vertical="center"/>
    </xf>
    <xf numFmtId="0" fontId="30" fillId="0" borderId="2" xfId="108" applyFont="1" applyBorder="1" applyAlignment="1">
      <alignment horizontal="left" vertical="center"/>
    </xf>
    <xf numFmtId="0" fontId="30" fillId="0" borderId="2" xfId="108" applyFont="1" applyBorder="1" applyAlignment="1">
      <alignment horizontal="center" vertical="center"/>
    </xf>
    <xf numFmtId="4" fontId="36" fillId="0" borderId="3" xfId="108" applyNumberFormat="1" applyFont="1" applyBorder="1" applyAlignment="1">
      <alignment horizontal="left" vertical="center"/>
    </xf>
    <xf numFmtId="3" fontId="33" fillId="0" borderId="51" xfId="108" quotePrefix="1" applyNumberFormat="1" applyFont="1" applyBorder="1" applyAlignment="1">
      <alignment horizontal="left" vertical="center"/>
    </xf>
    <xf numFmtId="4" fontId="27" fillId="0" borderId="11" xfId="108" applyNumberFormat="1" applyFont="1" applyBorder="1" applyAlignment="1">
      <alignment horizontal="right" vertical="center"/>
    </xf>
    <xf numFmtId="3" fontId="27" fillId="0" borderId="10" xfId="108" applyNumberFormat="1" applyFont="1" applyBorder="1" applyAlignment="1">
      <alignment horizontal="right" vertical="center"/>
    </xf>
    <xf numFmtId="0" fontId="30" fillId="0" borderId="42" xfId="108" applyFont="1" applyBorder="1" applyAlignment="1">
      <alignment horizontal="left" vertical="center"/>
    </xf>
    <xf numFmtId="0" fontId="30" fillId="0" borderId="42" xfId="108" applyFont="1" applyBorder="1" applyAlignment="1">
      <alignment horizontal="center" vertical="center"/>
    </xf>
    <xf numFmtId="4" fontId="37" fillId="0" borderId="43" xfId="108" applyNumberFormat="1" applyFont="1" applyBorder="1" applyAlignment="1">
      <alignment horizontal="left" vertical="center" wrapText="1"/>
    </xf>
    <xf numFmtId="3" fontId="33" fillId="0" borderId="35" xfId="108" quotePrefix="1" applyNumberFormat="1" applyFont="1" applyBorder="1" applyAlignment="1">
      <alignment horizontal="left" vertical="center"/>
    </xf>
    <xf numFmtId="3" fontId="27" fillId="0" borderId="33" xfId="108" applyNumberFormat="1" applyFont="1" applyBorder="1" applyAlignment="1">
      <alignment horizontal="left" vertical="center"/>
    </xf>
    <xf numFmtId="4" fontId="27" fillId="0" borderId="40" xfId="108" applyNumberFormat="1" applyFont="1" applyBorder="1" applyAlignment="1">
      <alignment horizontal="right" vertical="center"/>
    </xf>
    <xf numFmtId="3" fontId="27" fillId="0" borderId="47" xfId="108" applyNumberFormat="1" applyFont="1" applyBorder="1" applyAlignment="1">
      <alignment horizontal="left" vertical="center"/>
    </xf>
    <xf numFmtId="3" fontId="27" fillId="0" borderId="39" xfId="108" applyNumberFormat="1" applyFont="1" applyBorder="1" applyAlignment="1">
      <alignment horizontal="right" vertical="center"/>
    </xf>
    <xf numFmtId="0" fontId="30" fillId="0" borderId="41" xfId="108" applyFont="1" applyBorder="1" applyAlignment="1">
      <alignment horizontal="center" vertical="center"/>
    </xf>
    <xf numFmtId="49" fontId="35" fillId="0" borderId="42" xfId="108" applyNumberFormat="1" applyFont="1" applyBorder="1" applyAlignment="1">
      <alignment horizontal="left" vertical="center"/>
    </xf>
    <xf numFmtId="4" fontId="36" fillId="0" borderId="43" xfId="108" applyNumberFormat="1" applyFont="1" applyBorder="1" applyAlignment="1">
      <alignment horizontal="left" vertical="center"/>
    </xf>
    <xf numFmtId="49" fontId="35" fillId="0" borderId="42" xfId="108" applyNumberFormat="1" applyFont="1" applyBorder="1" applyAlignment="1">
      <alignment horizontal="center" vertical="center"/>
    </xf>
    <xf numFmtId="0" fontId="37" fillId="0" borderId="42" xfId="109" applyFont="1" applyBorder="1" applyAlignment="1">
      <alignment horizontal="left" vertical="center"/>
    </xf>
    <xf numFmtId="3" fontId="9" fillId="0" borderId="0" xfId="108" applyNumberFormat="1" applyFont="1" applyAlignment="1">
      <alignment vertical="top"/>
    </xf>
    <xf numFmtId="0" fontId="35" fillId="0" borderId="41" xfId="108" applyFont="1" applyBorder="1" applyAlignment="1">
      <alignment horizontal="center" vertical="center"/>
    </xf>
    <xf numFmtId="0" fontId="35" fillId="0" borderId="42" xfId="108" applyFont="1" applyBorder="1" applyAlignment="1">
      <alignment horizontal="center" vertical="center"/>
    </xf>
    <xf numFmtId="0" fontId="37" fillId="0" borderId="42" xfId="109" applyFont="1" applyBorder="1" applyAlignment="1">
      <alignment horizontal="left" vertical="center" wrapText="1"/>
    </xf>
    <xf numFmtId="3" fontId="33" fillId="0" borderId="47" xfId="108" applyNumberFormat="1" applyFont="1" applyBorder="1" applyAlignment="1">
      <alignment horizontal="left" vertical="center"/>
    </xf>
    <xf numFmtId="0" fontId="36" fillId="0" borderId="43" xfId="108" applyFont="1" applyBorder="1" applyAlignment="1">
      <alignment horizontal="left" vertical="center" wrapText="1"/>
    </xf>
    <xf numFmtId="4" fontId="37" fillId="0" borderId="43" xfId="108" applyNumberFormat="1" applyFont="1" applyBorder="1" applyAlignment="1">
      <alignment horizontal="left" vertical="center"/>
    </xf>
    <xf numFmtId="49" fontId="36" fillId="0" borderId="41" xfId="109" applyNumberFormat="1" applyFont="1" applyBorder="1" applyAlignment="1">
      <alignment horizontal="left" vertical="center"/>
    </xf>
    <xf numFmtId="49" fontId="36" fillId="0" borderId="42" xfId="109" applyNumberFormat="1" applyFont="1" applyBorder="1" applyAlignment="1">
      <alignment horizontal="left" vertical="center"/>
    </xf>
    <xf numFmtId="0" fontId="37" fillId="0" borderId="43" xfId="108" applyFont="1" applyBorder="1" applyAlignment="1">
      <alignment horizontal="left" vertical="center" wrapText="1"/>
    </xf>
    <xf numFmtId="49" fontId="37" fillId="0" borderId="41" xfId="109" applyNumberFormat="1" applyFont="1" applyBorder="1" applyAlignment="1">
      <alignment horizontal="left" vertical="center"/>
    </xf>
    <xf numFmtId="49" fontId="37" fillId="0" borderId="42" xfId="15" applyNumberFormat="1" applyFont="1" applyBorder="1" applyAlignment="1">
      <alignment horizontal="left" vertical="center"/>
    </xf>
    <xf numFmtId="165" fontId="37" fillId="0" borderId="42" xfId="15" applyFont="1" applyFill="1" applyBorder="1" applyAlignment="1">
      <alignment horizontal="left" vertical="center" wrapText="1"/>
    </xf>
    <xf numFmtId="49" fontId="37" fillId="0" borderId="42" xfId="109" applyNumberFormat="1" applyFont="1" applyBorder="1" applyAlignment="1">
      <alignment horizontal="left" vertical="center"/>
    </xf>
    <xf numFmtId="0" fontId="35" fillId="5" borderId="41" xfId="108" applyFont="1" applyFill="1" applyBorder="1" applyAlignment="1">
      <alignment horizontal="center" vertical="center"/>
    </xf>
    <xf numFmtId="0" fontId="35" fillId="5" borderId="42" xfId="108" applyFont="1" applyFill="1" applyBorder="1" applyAlignment="1">
      <alignment horizontal="left" vertical="center"/>
    </xf>
    <xf numFmtId="0" fontId="35" fillId="5" borderId="42" xfId="108" applyFont="1" applyFill="1" applyBorder="1" applyAlignment="1">
      <alignment horizontal="center" vertical="center"/>
    </xf>
    <xf numFmtId="0" fontId="35" fillId="5" borderId="43" xfId="108" applyFont="1" applyFill="1" applyBorder="1" applyAlignment="1">
      <alignment horizontal="left" vertical="center"/>
    </xf>
    <xf numFmtId="3" fontId="33" fillId="5" borderId="57" xfId="108" applyNumberFormat="1" applyFont="1" applyFill="1" applyBorder="1" applyAlignment="1">
      <alignment horizontal="left" vertical="center"/>
    </xf>
    <xf numFmtId="3" fontId="33" fillId="5" borderId="58" xfId="108" applyNumberFormat="1" applyFont="1" applyFill="1" applyBorder="1" applyAlignment="1">
      <alignment horizontal="center" vertical="center"/>
    </xf>
    <xf numFmtId="3" fontId="33" fillId="5" borderId="58" xfId="108" applyNumberFormat="1" applyFont="1" applyFill="1" applyBorder="1" applyAlignment="1">
      <alignment horizontal="left" vertical="center"/>
    </xf>
    <xf numFmtId="4" fontId="33" fillId="5" borderId="59" xfId="108" applyNumberFormat="1" applyFont="1" applyFill="1" applyBorder="1" applyAlignment="1">
      <alignment horizontal="left" vertical="center"/>
    </xf>
    <xf numFmtId="3" fontId="33" fillId="5" borderId="60" xfId="108" applyNumberFormat="1" applyFont="1" applyFill="1" applyBorder="1" applyAlignment="1">
      <alignment horizontal="left" vertical="center"/>
    </xf>
    <xf numFmtId="3" fontId="33" fillId="5" borderId="61" xfId="108" applyNumberFormat="1" applyFont="1" applyFill="1" applyBorder="1" applyAlignment="1">
      <alignment horizontal="left" vertical="center"/>
    </xf>
    <xf numFmtId="3" fontId="33" fillId="5" borderId="62" xfId="108" applyNumberFormat="1" applyFont="1" applyFill="1" applyBorder="1" applyAlignment="1">
      <alignment horizontal="right" vertical="center"/>
    </xf>
    <xf numFmtId="4" fontId="33" fillId="5" borderId="63" xfId="108" applyNumberFormat="1" applyFont="1" applyFill="1" applyBorder="1" applyAlignment="1">
      <alignment horizontal="right" vertical="center"/>
    </xf>
    <xf numFmtId="0" fontId="27" fillId="3" borderId="43" xfId="108" applyFont="1" applyFill="1" applyBorder="1" applyAlignment="1">
      <alignment horizontal="left" vertical="center" wrapText="1"/>
    </xf>
    <xf numFmtId="3" fontId="27" fillId="4" borderId="2" xfId="108" applyNumberFormat="1" applyFont="1" applyFill="1" applyBorder="1" applyAlignment="1">
      <alignment horizontal="left" vertical="center" wrapText="1"/>
    </xf>
    <xf numFmtId="4" fontId="27" fillId="4" borderId="40" xfId="108" applyNumberFormat="1" applyFont="1" applyFill="1" applyBorder="1" applyAlignment="1">
      <alignment horizontal="right" vertical="center"/>
    </xf>
    <xf numFmtId="3" fontId="2" fillId="0" borderId="0" xfId="108" applyNumberFormat="1" applyAlignment="1">
      <alignment vertical="top"/>
    </xf>
    <xf numFmtId="3" fontId="2" fillId="0" borderId="0" xfId="108" applyNumberFormat="1"/>
    <xf numFmtId="49" fontId="30" fillId="0" borderId="42" xfId="108" applyNumberFormat="1" applyFont="1" applyBorder="1" applyAlignment="1">
      <alignment horizontal="center" vertical="center"/>
    </xf>
    <xf numFmtId="0" fontId="30" fillId="0" borderId="43" xfId="108" applyFont="1" applyBorder="1" applyAlignment="1">
      <alignment horizontal="left" vertical="center" wrapText="1"/>
    </xf>
    <xf numFmtId="3" fontId="27" fillId="0" borderId="42" xfId="108" applyNumberFormat="1" applyFont="1" applyBorder="1" applyAlignment="1">
      <alignment horizontal="left" vertical="center" wrapText="1"/>
    </xf>
    <xf numFmtId="2" fontId="30" fillId="0" borderId="43" xfId="109" applyNumberFormat="1" applyFont="1" applyBorder="1" applyAlignment="1">
      <alignment horizontal="left" vertical="center" wrapText="1"/>
    </xf>
    <xf numFmtId="0" fontId="30" fillId="4" borderId="41" xfId="108" applyFont="1" applyFill="1" applyBorder="1" applyAlignment="1">
      <alignment horizontal="center" vertical="center"/>
    </xf>
    <xf numFmtId="4" fontId="27" fillId="4" borderId="43" xfId="108" applyNumberFormat="1" applyFont="1" applyFill="1" applyBorder="1" applyAlignment="1">
      <alignment horizontal="left" vertical="center"/>
    </xf>
    <xf numFmtId="3" fontId="27" fillId="4" borderId="42" xfId="108" applyNumberFormat="1" applyFont="1" applyFill="1" applyBorder="1" applyAlignment="1">
      <alignment horizontal="left" vertical="center"/>
    </xf>
    <xf numFmtId="0" fontId="30" fillId="4" borderId="42" xfId="108" applyFont="1" applyFill="1" applyBorder="1" applyAlignment="1">
      <alignment horizontal="left" vertical="center"/>
    </xf>
    <xf numFmtId="0" fontId="30" fillId="4" borderId="42" xfId="108" applyFont="1" applyFill="1" applyBorder="1" applyAlignment="1">
      <alignment horizontal="center" vertical="center"/>
    </xf>
    <xf numFmtId="0" fontId="30" fillId="6" borderId="12" xfId="108" applyFont="1" applyFill="1" applyBorder="1" applyAlignment="1">
      <alignment horizontal="center" vertical="center"/>
    </xf>
    <xf numFmtId="0" fontId="30" fillId="6" borderId="13" xfId="108" applyFont="1" applyFill="1" applyBorder="1" applyAlignment="1">
      <alignment horizontal="left" vertical="center"/>
    </xf>
    <xf numFmtId="0" fontId="30" fillId="6" borderId="13" xfId="108" applyFont="1" applyFill="1" applyBorder="1" applyAlignment="1">
      <alignment horizontal="center" vertical="center"/>
    </xf>
    <xf numFmtId="0" fontId="30" fillId="6" borderId="14" xfId="108" applyFont="1" applyFill="1" applyBorder="1" applyAlignment="1">
      <alignment horizontal="left" vertical="center" wrapText="1"/>
    </xf>
    <xf numFmtId="3" fontId="27" fillId="6" borderId="13" xfId="108" applyNumberFormat="1" applyFont="1" applyFill="1" applyBorder="1" applyAlignment="1">
      <alignment horizontal="left" vertical="center" wrapText="1"/>
    </xf>
    <xf numFmtId="4" fontId="27" fillId="6" borderId="52" xfId="108" applyNumberFormat="1" applyFont="1" applyFill="1" applyBorder="1" applyAlignment="1">
      <alignment horizontal="right" vertical="center"/>
    </xf>
    <xf numFmtId="0" fontId="30" fillId="4" borderId="34" xfId="108" applyFont="1" applyFill="1" applyBorder="1" applyAlignment="1">
      <alignment horizontal="left" vertical="center" wrapText="1"/>
    </xf>
    <xf numFmtId="3" fontId="27" fillId="4" borderId="39" xfId="108" applyNumberFormat="1" applyFont="1" applyFill="1" applyBorder="1" applyAlignment="1">
      <alignment horizontal="left" vertical="center" wrapText="1"/>
    </xf>
    <xf numFmtId="3" fontId="27" fillId="4" borderId="39" xfId="110" applyNumberFormat="1" applyFont="1" applyFill="1" applyBorder="1" applyAlignment="1">
      <alignment horizontal="left" vertical="center" wrapText="1"/>
    </xf>
    <xf numFmtId="4" fontId="27" fillId="4" borderId="36" xfId="108" applyNumberFormat="1" applyFont="1" applyFill="1" applyBorder="1" applyAlignment="1">
      <alignment horizontal="left" vertical="center" wrapText="1"/>
    </xf>
    <xf numFmtId="3" fontId="27" fillId="7" borderId="37" xfId="108" applyNumberFormat="1" applyFont="1" applyFill="1" applyBorder="1" applyAlignment="1">
      <alignment horizontal="left" vertical="center" wrapText="1"/>
    </xf>
    <xf numFmtId="3" fontId="27" fillId="7" borderId="38" xfId="108" applyNumberFormat="1" applyFont="1" applyFill="1" applyBorder="1" applyAlignment="1">
      <alignment horizontal="left" vertical="center" wrapText="1"/>
    </xf>
    <xf numFmtId="3" fontId="27" fillId="4" borderId="38" xfId="108" applyNumberFormat="1" applyFont="1" applyFill="1" applyBorder="1" applyAlignment="1">
      <alignment horizontal="left" vertical="center" wrapText="1"/>
    </xf>
    <xf numFmtId="0" fontId="38" fillId="0" borderId="43" xfId="108" applyFont="1" applyBorder="1" applyAlignment="1">
      <alignment horizontal="left" vertical="center" wrapText="1"/>
    </xf>
    <xf numFmtId="3" fontId="27" fillId="0" borderId="48" xfId="108" applyNumberFormat="1" applyFont="1" applyBorder="1" applyAlignment="1">
      <alignment horizontal="left" vertical="center" wrapText="1"/>
    </xf>
    <xf numFmtId="3" fontId="27" fillId="0" borderId="48" xfId="110" applyNumberFormat="1" applyFont="1" applyBorder="1" applyAlignment="1">
      <alignment horizontal="left" vertical="center" wrapText="1"/>
    </xf>
    <xf numFmtId="4" fontId="27" fillId="0" borderId="45" xfId="108" applyNumberFormat="1" applyFont="1" applyBorder="1" applyAlignment="1">
      <alignment horizontal="left" vertical="center" wrapText="1"/>
    </xf>
    <xf numFmtId="3" fontId="27" fillId="0" borderId="47" xfId="108" applyNumberFormat="1" applyFont="1" applyBorder="1" applyAlignment="1">
      <alignment horizontal="left" vertical="center" wrapText="1"/>
    </xf>
    <xf numFmtId="4" fontId="27" fillId="0" borderId="49" xfId="108" applyNumberFormat="1" applyFont="1" applyBorder="1" applyAlignment="1">
      <alignment horizontal="right" vertical="center"/>
    </xf>
    <xf numFmtId="0" fontId="35" fillId="0" borderId="42" xfId="108" applyFont="1" applyBorder="1" applyAlignment="1">
      <alignment horizontal="left" vertical="center"/>
    </xf>
    <xf numFmtId="0" fontId="35" fillId="0" borderId="43" xfId="108" applyFont="1" applyBorder="1" applyAlignment="1">
      <alignment horizontal="left" vertical="center" wrapText="1"/>
    </xf>
    <xf numFmtId="3" fontId="33" fillId="0" borderId="48" xfId="108" applyNumberFormat="1" applyFont="1" applyBorder="1" applyAlignment="1">
      <alignment horizontal="left" vertical="center" wrapText="1"/>
    </xf>
    <xf numFmtId="3" fontId="33" fillId="0" borderId="48" xfId="110" applyNumberFormat="1" applyFont="1" applyBorder="1" applyAlignment="1">
      <alignment horizontal="left" vertical="center" wrapText="1"/>
    </xf>
    <xf numFmtId="3" fontId="33" fillId="0" borderId="42" xfId="108" applyNumberFormat="1" applyFont="1" applyBorder="1" applyAlignment="1">
      <alignment horizontal="left" vertical="center" wrapText="1"/>
    </xf>
    <xf numFmtId="0" fontId="30" fillId="0" borderId="42" xfId="108" quotePrefix="1" applyFont="1" applyBorder="1" applyAlignment="1">
      <alignment horizontal="center" vertical="center"/>
    </xf>
    <xf numFmtId="0" fontId="35" fillId="0" borderId="42" xfId="108" quotePrefix="1" applyFont="1" applyBorder="1" applyAlignment="1">
      <alignment horizontal="center" vertical="center"/>
    </xf>
    <xf numFmtId="0" fontId="35" fillId="6" borderId="41" xfId="108" applyFont="1" applyFill="1" applyBorder="1" applyAlignment="1">
      <alignment horizontal="center" vertical="center"/>
    </xf>
    <xf numFmtId="0" fontId="35" fillId="6" borderId="42" xfId="108" applyFont="1" applyFill="1" applyBorder="1" applyAlignment="1">
      <alignment horizontal="left" vertical="center"/>
    </xf>
    <xf numFmtId="0" fontId="35" fillId="6" borderId="42" xfId="108" applyFont="1" applyFill="1" applyBorder="1" applyAlignment="1">
      <alignment horizontal="center" vertical="center"/>
    </xf>
    <xf numFmtId="0" fontId="30" fillId="6" borderId="42" xfId="108" applyFont="1" applyFill="1" applyBorder="1" applyAlignment="1">
      <alignment horizontal="center" vertical="center"/>
    </xf>
    <xf numFmtId="0" fontId="35" fillId="6" borderId="43" xfId="108" applyFont="1" applyFill="1" applyBorder="1" applyAlignment="1">
      <alignment horizontal="left" vertical="center" wrapText="1"/>
    </xf>
    <xf numFmtId="3" fontId="33" fillId="6" borderId="48" xfId="108" applyNumberFormat="1" applyFont="1" applyFill="1" applyBorder="1" applyAlignment="1">
      <alignment horizontal="left" vertical="center" wrapText="1"/>
    </xf>
    <xf numFmtId="3" fontId="33" fillId="6" borderId="48" xfId="110" applyNumberFormat="1" applyFont="1" applyFill="1" applyBorder="1" applyAlignment="1">
      <alignment horizontal="left" vertical="center" wrapText="1"/>
    </xf>
    <xf numFmtId="4" fontId="27" fillId="6" borderId="45" xfId="108" applyNumberFormat="1" applyFont="1" applyFill="1" applyBorder="1" applyAlignment="1">
      <alignment horizontal="left" vertical="center" wrapText="1"/>
    </xf>
    <xf numFmtId="3" fontId="33" fillId="6" borderId="46" xfId="108" applyNumberFormat="1" applyFont="1" applyFill="1" applyBorder="1" applyAlignment="1">
      <alignment horizontal="left" vertical="center" wrapText="1"/>
    </xf>
    <xf numFmtId="3" fontId="33" fillId="6" borderId="47" xfId="108" applyNumberFormat="1" applyFont="1" applyFill="1" applyBorder="1" applyAlignment="1">
      <alignment horizontal="left" vertical="center"/>
    </xf>
    <xf numFmtId="4" fontId="27" fillId="6" borderId="49" xfId="108" applyNumberFormat="1" applyFont="1" applyFill="1" applyBorder="1" applyAlignment="1">
      <alignment horizontal="right" vertical="center"/>
    </xf>
    <xf numFmtId="3" fontId="27" fillId="7" borderId="48" xfId="108" applyNumberFormat="1" applyFont="1" applyFill="1" applyBorder="1" applyAlignment="1">
      <alignment horizontal="left" vertical="center" wrapText="1"/>
    </xf>
    <xf numFmtId="0" fontId="30" fillId="4" borderId="43" xfId="108" applyFont="1" applyFill="1" applyBorder="1" applyAlignment="1">
      <alignment horizontal="left" vertical="center" wrapText="1"/>
    </xf>
    <xf numFmtId="3" fontId="27" fillId="4" borderId="48" xfId="108" applyNumberFormat="1" applyFont="1" applyFill="1" applyBorder="1" applyAlignment="1">
      <alignment horizontal="left" vertical="center" wrapText="1"/>
    </xf>
    <xf numFmtId="3" fontId="27" fillId="4" borderId="48" xfId="110" applyNumberFormat="1" applyFont="1" applyFill="1" applyBorder="1" applyAlignment="1">
      <alignment horizontal="left" vertical="center" wrapText="1"/>
    </xf>
    <xf numFmtId="4" fontId="27" fillId="4" borderId="45" xfId="108" applyNumberFormat="1" applyFont="1" applyFill="1" applyBorder="1" applyAlignment="1">
      <alignment horizontal="left" vertical="center" wrapText="1"/>
    </xf>
    <xf numFmtId="3" fontId="27" fillId="4" borderId="46" xfId="108" applyNumberFormat="1" applyFont="1" applyFill="1" applyBorder="1" applyAlignment="1">
      <alignment horizontal="left" vertical="center" wrapText="1"/>
    </xf>
    <xf numFmtId="3" fontId="27" fillId="4" borderId="47" xfId="108" applyNumberFormat="1" applyFont="1" applyFill="1" applyBorder="1" applyAlignment="1">
      <alignment horizontal="left" vertical="center" wrapText="1"/>
    </xf>
    <xf numFmtId="4" fontId="27" fillId="4" borderId="49" xfId="108" applyNumberFormat="1" applyFont="1" applyFill="1" applyBorder="1" applyAlignment="1">
      <alignment horizontal="right" vertical="center"/>
    </xf>
    <xf numFmtId="3" fontId="7" fillId="0" borderId="0" xfId="108" applyNumberFormat="1" applyFont="1" applyAlignment="1">
      <alignment vertical="top"/>
    </xf>
    <xf numFmtId="3" fontId="27" fillId="0" borderId="46" xfId="108" applyNumberFormat="1" applyFont="1" applyBorder="1" applyAlignment="1">
      <alignment horizontal="left" vertical="center" wrapText="1"/>
    </xf>
    <xf numFmtId="3" fontId="27" fillId="7" borderId="42" xfId="108" applyNumberFormat="1" applyFont="1" applyFill="1" applyBorder="1" applyAlignment="1">
      <alignment horizontal="left" vertical="center" wrapText="1"/>
    </xf>
    <xf numFmtId="3" fontId="27" fillId="7" borderId="47" xfId="108" applyNumberFormat="1" applyFont="1" applyFill="1" applyBorder="1" applyAlignment="1">
      <alignment horizontal="left" vertical="center" wrapText="1"/>
    </xf>
    <xf numFmtId="3" fontId="27" fillId="0" borderId="48" xfId="108" applyNumberFormat="1" applyFont="1" applyBorder="1" applyAlignment="1">
      <alignment horizontal="left" vertical="center"/>
    </xf>
    <xf numFmtId="3" fontId="27" fillId="0" borderId="48" xfId="110" applyNumberFormat="1" applyFont="1" applyBorder="1" applyAlignment="1">
      <alignment horizontal="left" vertical="center"/>
    </xf>
    <xf numFmtId="3" fontId="27" fillId="0" borderId="42" xfId="108" applyNumberFormat="1" applyFont="1" applyBorder="1" applyAlignment="1">
      <alignment horizontal="left" vertical="center"/>
    </xf>
    <xf numFmtId="0" fontId="35" fillId="2" borderId="41" xfId="108" applyFont="1" applyFill="1" applyBorder="1" applyAlignment="1">
      <alignment horizontal="center" vertical="center"/>
    </xf>
    <xf numFmtId="0" fontId="35" fillId="2" borderId="42" xfId="108" applyFont="1" applyFill="1" applyBorder="1" applyAlignment="1">
      <alignment horizontal="left" vertical="center"/>
    </xf>
    <xf numFmtId="0" fontId="35" fillId="2" borderId="42" xfId="108" applyFont="1" applyFill="1" applyBorder="1" applyAlignment="1">
      <alignment horizontal="center" vertical="center"/>
    </xf>
    <xf numFmtId="0" fontId="35" fillId="2" borderId="43" xfId="108" applyFont="1" applyFill="1" applyBorder="1" applyAlignment="1">
      <alignment horizontal="left" vertical="center" wrapText="1"/>
    </xf>
    <xf numFmtId="3" fontId="6" fillId="2" borderId="0" xfId="108" applyNumberFormat="1" applyFont="1" applyFill="1" applyAlignment="1">
      <alignment vertical="top"/>
    </xf>
    <xf numFmtId="3" fontId="33" fillId="0" borderId="47" xfId="108" applyNumberFormat="1" applyFont="1" applyBorder="1" applyAlignment="1">
      <alignment horizontal="left" vertical="center" wrapText="1"/>
    </xf>
    <xf numFmtId="0" fontId="35" fillId="0" borderId="43" xfId="108" applyFont="1" applyBorder="1" applyAlignment="1">
      <alignment horizontal="left" wrapText="1"/>
    </xf>
    <xf numFmtId="4" fontId="35" fillId="0" borderId="43" xfId="108" applyNumberFormat="1" applyFont="1" applyBorder="1" applyAlignment="1">
      <alignment horizontal="left" vertical="center" wrapText="1"/>
    </xf>
    <xf numFmtId="3" fontId="33" fillId="0" borderId="46" xfId="108" applyNumberFormat="1" applyFont="1" applyBorder="1" applyAlignment="1">
      <alignment horizontal="left" vertical="center" wrapText="1"/>
    </xf>
    <xf numFmtId="3" fontId="33" fillId="0" borderId="46" xfId="110" applyNumberFormat="1" applyFont="1" applyBorder="1" applyAlignment="1">
      <alignment horizontal="left" vertical="center" wrapText="1"/>
    </xf>
    <xf numFmtId="0" fontId="4" fillId="0" borderId="0" xfId="108" applyFont="1" applyAlignment="1">
      <alignment horizontal="left" vertical="center" wrapText="1"/>
    </xf>
    <xf numFmtId="0" fontId="39" fillId="0" borderId="43" xfId="108" applyFont="1" applyBorder="1" applyAlignment="1">
      <alignment horizontal="left" vertical="center" wrapText="1"/>
    </xf>
    <xf numFmtId="3" fontId="40" fillId="0" borderId="48" xfId="110" applyNumberFormat="1" applyFont="1" applyBorder="1" applyAlignment="1">
      <alignment horizontal="left" vertical="center" wrapText="1"/>
    </xf>
    <xf numFmtId="0" fontId="35" fillId="0" borderId="43" xfId="108" quotePrefix="1" applyFont="1" applyBorder="1" applyAlignment="1">
      <alignment horizontal="left" vertical="center" wrapText="1"/>
    </xf>
    <xf numFmtId="0" fontId="41" fillId="0" borderId="41" xfId="108" applyFont="1" applyBorder="1" applyAlignment="1">
      <alignment horizontal="center" vertical="center"/>
    </xf>
    <xf numFmtId="0" fontId="41" fillId="0" borderId="42" xfId="108" applyFont="1" applyBorder="1" applyAlignment="1">
      <alignment horizontal="left" vertical="center"/>
    </xf>
    <xf numFmtId="0" fontId="41" fillId="0" borderId="42" xfId="108" applyFont="1" applyBorder="1" applyAlignment="1">
      <alignment horizontal="center" vertical="center"/>
    </xf>
    <xf numFmtId="3" fontId="42" fillId="0" borderId="48" xfId="108" applyNumberFormat="1" applyFont="1" applyBorder="1" applyAlignment="1">
      <alignment horizontal="left" vertical="center" wrapText="1"/>
    </xf>
    <xf numFmtId="3" fontId="42" fillId="0" borderId="48" xfId="110" applyNumberFormat="1" applyFont="1" applyBorder="1" applyAlignment="1">
      <alignment horizontal="left" vertical="center" wrapText="1"/>
    </xf>
    <xf numFmtId="3" fontId="42" fillId="0" borderId="42" xfId="108" applyNumberFormat="1" applyFont="1" applyBorder="1" applyAlignment="1">
      <alignment horizontal="left" vertical="center" wrapText="1"/>
    </xf>
    <xf numFmtId="3" fontId="42" fillId="0" borderId="47" xfId="108" applyNumberFormat="1" applyFont="1" applyBorder="1" applyAlignment="1">
      <alignment horizontal="left" vertical="center"/>
    </xf>
    <xf numFmtId="3" fontId="11" fillId="0" borderId="0" xfId="108" applyNumberFormat="1" applyFont="1" applyAlignment="1">
      <alignment vertical="top"/>
    </xf>
    <xf numFmtId="3" fontId="27" fillId="0" borderId="44" xfId="108" applyNumberFormat="1" applyFont="1" applyBorder="1" applyAlignment="1">
      <alignment horizontal="left" vertical="center" wrapText="1"/>
    </xf>
    <xf numFmtId="3" fontId="27" fillId="0" borderId="44" xfId="110" applyNumberFormat="1" applyFont="1" applyBorder="1" applyAlignment="1">
      <alignment horizontal="left" vertical="center" wrapText="1"/>
    </xf>
    <xf numFmtId="0" fontId="35" fillId="0" borderId="43" xfId="108" applyFont="1" applyBorder="1" applyAlignment="1">
      <alignment horizontal="center" vertical="center"/>
    </xf>
    <xf numFmtId="3" fontId="27" fillId="0" borderId="64" xfId="110" applyNumberFormat="1" applyFont="1" applyBorder="1" applyAlignment="1">
      <alignment horizontal="left" vertical="center" wrapText="1"/>
    </xf>
    <xf numFmtId="0" fontId="35" fillId="0" borderId="42" xfId="109" quotePrefix="1" applyFont="1" applyBorder="1" applyAlignment="1">
      <alignment horizontal="center" vertical="center"/>
    </xf>
    <xf numFmtId="0" fontId="35" fillId="0" borderId="42" xfId="109" applyFont="1" applyBorder="1" applyAlignment="1">
      <alignment horizontal="center" vertical="center"/>
    </xf>
    <xf numFmtId="2" fontId="35" fillId="0" borderId="43" xfId="109" applyNumberFormat="1" applyFont="1" applyBorder="1" applyAlignment="1">
      <alignment horizontal="left" vertical="center" wrapText="1"/>
    </xf>
    <xf numFmtId="3" fontId="27" fillId="4" borderId="44" xfId="108" applyNumberFormat="1" applyFont="1" applyFill="1" applyBorder="1" applyAlignment="1">
      <alignment horizontal="left" vertical="center" wrapText="1"/>
    </xf>
    <xf numFmtId="49" fontId="30" fillId="0" borderId="42" xfId="109" applyNumberFormat="1" applyFont="1" applyBorder="1" applyAlignment="1">
      <alignment horizontal="center" vertical="center"/>
    </xf>
    <xf numFmtId="49" fontId="35" fillId="0" borderId="42" xfId="109" applyNumberFormat="1" applyFont="1" applyBorder="1" applyAlignment="1">
      <alignment horizontal="center" vertical="center"/>
    </xf>
    <xf numFmtId="0" fontId="30" fillId="0" borderId="42" xfId="109" applyFont="1" applyBorder="1" applyAlignment="1">
      <alignment horizontal="center" vertical="center"/>
    </xf>
    <xf numFmtId="0" fontId="35" fillId="0" borderId="42" xfId="109" applyFont="1" applyBorder="1" applyAlignment="1">
      <alignment horizontal="left" vertical="center" wrapText="1"/>
    </xf>
    <xf numFmtId="0" fontId="35" fillId="0" borderId="43" xfId="109" applyFont="1" applyBorder="1" applyAlignment="1">
      <alignment horizontal="left" vertical="center" wrapText="1"/>
    </xf>
    <xf numFmtId="3" fontId="27" fillId="0" borderId="41" xfId="108" applyNumberFormat="1" applyFont="1" applyBorder="1" applyAlignment="1">
      <alignment horizontal="left" vertical="center" wrapText="1"/>
    </xf>
    <xf numFmtId="3" fontId="33" fillId="0" borderId="66" xfId="108" applyNumberFormat="1" applyFont="1" applyBorder="1" applyAlignment="1">
      <alignment horizontal="left" vertical="center" wrapText="1"/>
    </xf>
    <xf numFmtId="0" fontId="41" fillId="0" borderId="43" xfId="108" applyFont="1" applyBorder="1" applyAlignment="1">
      <alignment horizontal="left" vertical="center" wrapText="1"/>
    </xf>
    <xf numFmtId="0" fontId="41" fillId="0" borderId="42" xfId="108" quotePrefix="1" applyFont="1" applyBorder="1" applyAlignment="1">
      <alignment horizontal="left" vertical="center" wrapText="1"/>
    </xf>
    <xf numFmtId="0" fontId="30" fillId="0" borderId="0" xfId="109" applyFont="1"/>
    <xf numFmtId="3" fontId="33" fillId="0" borderId="49" xfId="108" applyNumberFormat="1" applyFont="1" applyBorder="1" applyAlignment="1">
      <alignment horizontal="left" vertical="center"/>
    </xf>
    <xf numFmtId="2" fontId="38" fillId="0" borderId="43" xfId="109" applyNumberFormat="1" applyFont="1" applyBorder="1" applyAlignment="1">
      <alignment horizontal="left" vertical="center" wrapText="1"/>
    </xf>
    <xf numFmtId="3" fontId="27" fillId="6" borderId="44" xfId="108" applyNumberFormat="1" applyFont="1" applyFill="1" applyBorder="1" applyAlignment="1">
      <alignment horizontal="left" vertical="center" wrapText="1"/>
    </xf>
    <xf numFmtId="3" fontId="33" fillId="6" borderId="47" xfId="108" applyNumberFormat="1" applyFont="1" applyFill="1" applyBorder="1" applyAlignment="1">
      <alignment horizontal="left" vertical="center" wrapText="1"/>
    </xf>
    <xf numFmtId="0" fontId="30" fillId="0" borderId="12" xfId="108" applyFont="1" applyBorder="1" applyAlignment="1">
      <alignment horizontal="center" vertical="center"/>
    </xf>
    <xf numFmtId="0" fontId="30" fillId="0" borderId="13" xfId="108" applyFont="1" applyBorder="1" applyAlignment="1">
      <alignment horizontal="left" vertical="center"/>
    </xf>
    <xf numFmtId="0" fontId="30" fillId="0" borderId="13" xfId="108" applyFont="1" applyBorder="1" applyAlignment="1">
      <alignment horizontal="center" vertical="center"/>
    </xf>
    <xf numFmtId="0" fontId="30" fillId="0" borderId="13" xfId="108" applyFont="1" applyBorder="1" applyAlignment="1">
      <alignment horizontal="left" vertical="center" wrapText="1"/>
    </xf>
    <xf numFmtId="3" fontId="27" fillId="0" borderId="13" xfId="108" applyNumberFormat="1" applyFont="1" applyBorder="1" applyAlignment="1">
      <alignment horizontal="left" vertical="center" wrapText="1"/>
    </xf>
    <xf numFmtId="4" fontId="27" fillId="0" borderId="50" xfId="108" applyNumberFormat="1" applyFont="1" applyBorder="1" applyAlignment="1">
      <alignment horizontal="right" vertical="center"/>
    </xf>
    <xf numFmtId="3" fontId="19" fillId="0" borderId="0" xfId="108" applyNumberFormat="1" applyFont="1" applyAlignment="1">
      <alignment horizontal="left" vertical="center"/>
    </xf>
    <xf numFmtId="3" fontId="19" fillId="0" borderId="0" xfId="108" applyNumberFormat="1" applyFont="1" applyAlignment="1">
      <alignment horizontal="right" vertical="center"/>
    </xf>
    <xf numFmtId="0" fontId="3" fillId="0" borderId="0" xfId="108" applyFont="1" applyAlignment="1">
      <alignment horizontal="center" vertical="center"/>
    </xf>
    <xf numFmtId="0" fontId="3" fillId="0" borderId="0" xfId="108" applyFont="1" applyAlignment="1">
      <alignment horizontal="left" vertical="center"/>
    </xf>
    <xf numFmtId="0" fontId="4" fillId="0" borderId="0" xfId="108" applyFont="1" applyAlignment="1">
      <alignment horizontal="left" vertical="center"/>
    </xf>
    <xf numFmtId="0" fontId="2" fillId="0" borderId="0" xfId="108" applyAlignment="1">
      <alignment horizontal="left" vertical="center"/>
    </xf>
    <xf numFmtId="0" fontId="2" fillId="0" borderId="0" xfId="108" applyAlignment="1">
      <alignment horizontal="center" vertical="center"/>
    </xf>
    <xf numFmtId="4" fontId="2" fillId="0" borderId="0" xfId="108" applyNumberFormat="1" applyAlignment="1">
      <alignment horizontal="left" vertical="center"/>
    </xf>
    <xf numFmtId="3" fontId="2" fillId="0" borderId="0" xfId="108" applyNumberFormat="1" applyAlignment="1">
      <alignment horizontal="left" vertical="center"/>
    </xf>
    <xf numFmtId="3" fontId="2" fillId="0" borderId="0" xfId="108" applyNumberFormat="1" applyAlignment="1">
      <alignment horizontal="right" vertical="center"/>
    </xf>
    <xf numFmtId="4" fontId="2" fillId="0" borderId="0" xfId="108" applyNumberFormat="1" applyAlignment="1">
      <alignment horizontal="right" vertical="center"/>
    </xf>
    <xf numFmtId="0" fontId="43" fillId="0" borderId="0" xfId="108" applyFont="1" applyAlignment="1">
      <alignment horizontal="center" vertical="center"/>
    </xf>
    <xf numFmtId="0" fontId="43" fillId="0" borderId="0" xfId="108" applyFont="1" applyAlignment="1">
      <alignment horizontal="left" vertical="center"/>
    </xf>
    <xf numFmtId="4" fontId="2" fillId="0" borderId="0" xfId="108" applyNumberFormat="1"/>
    <xf numFmtId="0" fontId="34" fillId="0" borderId="0" xfId="109"/>
    <xf numFmtId="0" fontId="2" fillId="0" borderId="0" xfId="108" applyAlignment="1">
      <alignment horizontal="right" vertical="center"/>
    </xf>
    <xf numFmtId="0" fontId="44" fillId="0" borderId="0" xfId="108" applyFont="1" applyAlignment="1">
      <alignment horizontal="center" vertical="center"/>
    </xf>
    <xf numFmtId="3" fontId="44" fillId="0" borderId="0" xfId="108" applyNumberFormat="1" applyFont="1" applyAlignment="1">
      <alignment horizontal="center" vertical="center"/>
    </xf>
    <xf numFmtId="0" fontId="30" fillId="4" borderId="32" xfId="108" applyFont="1" applyFill="1" applyBorder="1" applyAlignment="1">
      <alignment horizontal="center" vertical="center"/>
    </xf>
    <xf numFmtId="0" fontId="33" fillId="0" borderId="37" xfId="109" applyFont="1" applyBorder="1"/>
    <xf numFmtId="0" fontId="33" fillId="0" borderId="65" xfId="109" applyFont="1" applyBorder="1"/>
    <xf numFmtId="0" fontId="30" fillId="4" borderId="41" xfId="108" applyFont="1" applyFill="1" applyBorder="1" applyAlignment="1">
      <alignment horizontal="center" vertical="center"/>
    </xf>
    <xf numFmtId="0" fontId="33" fillId="0" borderId="46" xfId="109" applyFont="1" applyBorder="1"/>
    <xf numFmtId="0" fontId="33" fillId="0" borderId="64" xfId="109" applyFont="1" applyBorder="1"/>
    <xf numFmtId="0" fontId="30" fillId="0" borderId="41" xfId="108" applyFont="1" applyBorder="1" applyAlignment="1">
      <alignment horizontal="center" vertical="center"/>
    </xf>
    <xf numFmtId="0" fontId="43" fillId="0" borderId="0" xfId="108" applyFont="1" applyAlignment="1">
      <alignment horizontal="center" vertical="center"/>
    </xf>
    <xf numFmtId="0" fontId="27" fillId="0" borderId="31" xfId="108" applyFont="1" applyBorder="1" applyAlignment="1">
      <alignment horizontal="left" vertical="center" wrapText="1"/>
    </xf>
    <xf numFmtId="0" fontId="33" fillId="0" borderId="5" xfId="109" applyFont="1" applyBorder="1"/>
    <xf numFmtId="0" fontId="33" fillId="0" borderId="6" xfId="109" applyFont="1" applyBorder="1"/>
    <xf numFmtId="0" fontId="27" fillId="0" borderId="7" xfId="108" applyFont="1" applyBorder="1" applyAlignment="1">
      <alignment horizontal="left" vertical="center"/>
    </xf>
    <xf numFmtId="0" fontId="33" fillId="0" borderId="56" xfId="109" applyFont="1" applyBorder="1"/>
    <xf numFmtId="0" fontId="27" fillId="0" borderId="10" xfId="108" applyFont="1" applyBorder="1" applyAlignment="1">
      <alignment horizontal="center" vertical="center" wrapText="1"/>
    </xf>
    <xf numFmtId="0" fontId="33" fillId="0" borderId="39" xfId="109" applyFont="1" applyBorder="1"/>
    <xf numFmtId="4" fontId="27" fillId="0" borderId="11" xfId="108" applyNumberFormat="1" applyFont="1" applyBorder="1" applyAlignment="1">
      <alignment horizontal="center" vertical="center" wrapText="1"/>
    </xf>
    <xf numFmtId="0" fontId="33" fillId="0" borderId="40" xfId="109" applyFont="1" applyBorder="1"/>
    <xf numFmtId="0" fontId="30" fillId="3" borderId="41" xfId="108" applyFont="1" applyFill="1" applyBorder="1" applyAlignment="1">
      <alignment horizontal="center" vertical="center"/>
    </xf>
    <xf numFmtId="0" fontId="27" fillId="0" borderId="0" xfId="108" applyFont="1" applyAlignment="1">
      <alignment horizontal="center" vertical="center"/>
    </xf>
    <xf numFmtId="0" fontId="20" fillId="0" borderId="0" xfId="108" applyFont="1" applyAlignment="1">
      <alignment horizontal="center" vertical="center"/>
    </xf>
    <xf numFmtId="0" fontId="28" fillId="0" borderId="0" xfId="108" applyFont="1" applyAlignment="1">
      <alignment horizontal="center" vertical="center"/>
    </xf>
    <xf numFmtId="0" fontId="31" fillId="0" borderId="0" xfId="108" applyFont="1" applyAlignment="1">
      <alignment horizontal="center" vertical="center"/>
    </xf>
    <xf numFmtId="0" fontId="32" fillId="0" borderId="0" xfId="108" applyFont="1" applyAlignment="1">
      <alignment horizontal="left" vertical="center"/>
    </xf>
    <xf numFmtId="0" fontId="32" fillId="0" borderId="0" xfId="108" applyFont="1" applyAlignment="1">
      <alignment horizontal="center" vertical="center"/>
    </xf>
    <xf numFmtId="4" fontId="32" fillId="0" borderId="0" xfId="108" applyNumberFormat="1" applyFont="1" applyAlignment="1">
      <alignment horizontal="left" vertical="center"/>
    </xf>
    <xf numFmtId="0" fontId="32" fillId="8" borderId="0" xfId="108" applyFont="1" applyFill="1" applyAlignment="1">
      <alignment horizontal="left" vertical="center"/>
    </xf>
    <xf numFmtId="0" fontId="30" fillId="0" borderId="1" xfId="108" applyFont="1" applyBorder="1" applyAlignment="1">
      <alignment horizontal="center" vertical="center" wrapText="1"/>
    </xf>
    <xf numFmtId="0" fontId="33" fillId="0" borderId="32" xfId="109" applyFont="1" applyBorder="1"/>
    <xf numFmtId="0" fontId="30" fillId="0" borderId="2" xfId="108" applyFont="1" applyBorder="1" applyAlignment="1">
      <alignment horizontal="left" vertical="center" wrapText="1"/>
    </xf>
    <xf numFmtId="0" fontId="33" fillId="0" borderId="33" xfId="109" applyFont="1" applyBorder="1" applyAlignment="1">
      <alignment horizontal="left"/>
    </xf>
    <xf numFmtId="0" fontId="30" fillId="0" borderId="2" xfId="108" applyFont="1" applyBorder="1" applyAlignment="1">
      <alignment horizontal="center" vertical="center" wrapText="1"/>
    </xf>
    <xf numFmtId="0" fontId="33" fillId="0" borderId="33" xfId="109" applyFont="1" applyBorder="1"/>
    <xf numFmtId="0" fontId="30" fillId="0" borderId="3" xfId="108" applyFont="1" applyBorder="1" applyAlignment="1">
      <alignment horizontal="center" vertical="center" wrapText="1"/>
    </xf>
    <xf numFmtId="0" fontId="33" fillId="0" borderId="34" xfId="109" applyFont="1" applyBorder="1"/>
    <xf numFmtId="0" fontId="18" fillId="4" borderId="41" xfId="1" applyFont="1" applyFill="1" applyBorder="1" applyAlignment="1">
      <alignment horizontal="center" vertical="center"/>
    </xf>
    <xf numFmtId="0" fontId="18" fillId="4" borderId="42" xfId="1" applyFont="1" applyFill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0" fontId="18" fillId="0" borderId="1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left" vertical="center" wrapText="1"/>
    </xf>
    <xf numFmtId="0" fontId="18" fillId="0" borderId="5" xfId="1" applyFont="1" applyBorder="1" applyAlignment="1">
      <alignment horizontal="left" vertical="center" wrapText="1"/>
    </xf>
    <xf numFmtId="0" fontId="18" fillId="0" borderId="6" xfId="1" applyFont="1" applyBorder="1" applyAlignment="1">
      <alignment horizontal="left" vertical="center" wrapText="1"/>
    </xf>
    <xf numFmtId="0" fontId="18" fillId="0" borderId="7" xfId="1" applyFont="1" applyBorder="1" applyAlignment="1">
      <alignment horizontal="left" vertical="center"/>
    </xf>
    <xf numFmtId="0" fontId="18" fillId="0" borderId="8" xfId="1" applyFont="1" applyBorder="1" applyAlignment="1">
      <alignment horizontal="left" vertical="center"/>
    </xf>
    <xf numFmtId="0" fontId="18" fillId="0" borderId="9" xfId="1" applyFont="1" applyBorder="1" applyAlignment="1">
      <alignment horizontal="left" vertical="center"/>
    </xf>
    <xf numFmtId="0" fontId="18" fillId="0" borderId="10" xfId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4" fontId="18" fillId="0" borderId="11" xfId="1" applyNumberFormat="1" applyFont="1" applyBorder="1" applyAlignment="1">
      <alignment horizontal="center" vertical="center" wrapText="1"/>
    </xf>
    <xf numFmtId="4" fontId="18" fillId="0" borderId="20" xfId="1" applyNumberFormat="1" applyFont="1" applyBorder="1" applyAlignment="1">
      <alignment horizontal="center" vertical="center" wrapText="1"/>
    </xf>
    <xf numFmtId="0" fontId="18" fillId="3" borderId="32" xfId="1" applyFont="1" applyFill="1" applyBorder="1" applyAlignment="1">
      <alignment horizontal="center" vertical="center"/>
    </xf>
    <xf numFmtId="0" fontId="18" fillId="3" borderId="33" xfId="1" applyFont="1" applyFill="1" applyBorder="1" applyAlignment="1">
      <alignment horizontal="center" vertical="center"/>
    </xf>
    <xf numFmtId="0" fontId="18" fillId="4" borderId="32" xfId="1" applyFont="1" applyFill="1" applyBorder="1" applyAlignment="1">
      <alignment horizontal="center" vertical="center"/>
    </xf>
    <xf numFmtId="0" fontId="18" fillId="4" borderId="33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8" fillId="0" borderId="41" xfId="1" applyFont="1" applyBorder="1" applyAlignment="1">
      <alignment horizontal="center" vertical="center"/>
    </xf>
    <xf numFmtId="0" fontId="18" fillId="0" borderId="42" xfId="1" applyFont="1" applyBorder="1" applyAlignment="1">
      <alignment horizontal="center" vertical="center"/>
    </xf>
  </cellXfs>
  <cellStyles count="111">
    <cellStyle name="Comma [0] 2" xfId="3" xr:uid="{00000000-0005-0000-0000-000000000000}"/>
    <cellStyle name="Comma 10" xfId="4" xr:uid="{00000000-0005-0000-0000-000001000000}"/>
    <cellStyle name="Comma 10 2" xfId="5" xr:uid="{00000000-0005-0000-0000-000002000000}"/>
    <cellStyle name="Comma 11" xfId="6" xr:uid="{00000000-0005-0000-0000-000003000000}"/>
    <cellStyle name="Comma 12" xfId="7" xr:uid="{00000000-0005-0000-0000-000004000000}"/>
    <cellStyle name="Comma 13" xfId="8" xr:uid="{00000000-0005-0000-0000-000005000000}"/>
    <cellStyle name="Comma 14" xfId="9" xr:uid="{00000000-0005-0000-0000-000006000000}"/>
    <cellStyle name="Comma 15" xfId="10" xr:uid="{00000000-0005-0000-0000-000007000000}"/>
    <cellStyle name="Comma 16" xfId="11" xr:uid="{00000000-0005-0000-0000-000008000000}"/>
    <cellStyle name="Comma 17" xfId="12" xr:uid="{00000000-0005-0000-0000-000009000000}"/>
    <cellStyle name="Comma 18" xfId="13" xr:uid="{00000000-0005-0000-0000-00000A000000}"/>
    <cellStyle name="Comma 19" xfId="14" xr:uid="{00000000-0005-0000-0000-00000B000000}"/>
    <cellStyle name="Comma 2" xfId="15" xr:uid="{00000000-0005-0000-0000-00000C000000}"/>
    <cellStyle name="Comma 2 2" xfId="16" xr:uid="{00000000-0005-0000-0000-00000D000000}"/>
    <cellStyle name="Comma 2 3" xfId="17" xr:uid="{00000000-0005-0000-0000-00000E000000}"/>
    <cellStyle name="Comma 2 4" xfId="18" xr:uid="{00000000-0005-0000-0000-00000F000000}"/>
    <cellStyle name="Comma 2 5" xfId="19" xr:uid="{00000000-0005-0000-0000-000010000000}"/>
    <cellStyle name="Comma 20" xfId="20" xr:uid="{00000000-0005-0000-0000-000011000000}"/>
    <cellStyle name="Comma 3" xfId="21" xr:uid="{00000000-0005-0000-0000-000012000000}"/>
    <cellStyle name="Comma 4" xfId="22" xr:uid="{00000000-0005-0000-0000-000013000000}"/>
    <cellStyle name="Comma 5" xfId="23" xr:uid="{00000000-0005-0000-0000-000014000000}"/>
    <cellStyle name="Comma 6" xfId="24" xr:uid="{00000000-0005-0000-0000-000015000000}"/>
    <cellStyle name="Comma 7" xfId="25" xr:uid="{00000000-0005-0000-0000-000016000000}"/>
    <cellStyle name="Comma 8" xfId="26" xr:uid="{00000000-0005-0000-0000-000017000000}"/>
    <cellStyle name="Comma 9" xfId="27" xr:uid="{00000000-0005-0000-0000-000018000000}"/>
    <cellStyle name="Hyperlink 2" xfId="28" xr:uid="{00000000-0005-0000-0000-000019000000}"/>
    <cellStyle name="Normal" xfId="0" builtinId="0"/>
    <cellStyle name="Normal 10" xfId="29" xr:uid="{00000000-0005-0000-0000-00001B000000}"/>
    <cellStyle name="Normal 11" xfId="30" xr:uid="{00000000-0005-0000-0000-00001C000000}"/>
    <cellStyle name="Normal 12" xfId="31" xr:uid="{00000000-0005-0000-0000-00001D000000}"/>
    <cellStyle name="Normal 13" xfId="32" xr:uid="{00000000-0005-0000-0000-00001E000000}"/>
    <cellStyle name="Normal 14" xfId="33" xr:uid="{00000000-0005-0000-0000-00001F000000}"/>
    <cellStyle name="Normal 15" xfId="34" xr:uid="{00000000-0005-0000-0000-000020000000}"/>
    <cellStyle name="Normal 16" xfId="35" xr:uid="{00000000-0005-0000-0000-000021000000}"/>
    <cellStyle name="Normal 17" xfId="36" xr:uid="{00000000-0005-0000-0000-000022000000}"/>
    <cellStyle name="Normal 18" xfId="37" xr:uid="{00000000-0005-0000-0000-000023000000}"/>
    <cellStyle name="Normal 19" xfId="38" xr:uid="{00000000-0005-0000-0000-000024000000}"/>
    <cellStyle name="Normal 2" xfId="1" xr:uid="{00000000-0005-0000-0000-000025000000}"/>
    <cellStyle name="Normal 2 12" xfId="110" xr:uid="{2EB35B59-8519-43F6-8219-9D84EF90F2BB}"/>
    <cellStyle name="Normal 2 2" xfId="39" xr:uid="{00000000-0005-0000-0000-000026000000}"/>
    <cellStyle name="Normal 2 2 2" xfId="40" xr:uid="{00000000-0005-0000-0000-000027000000}"/>
    <cellStyle name="Normal 2 2 2 2" xfId="41" xr:uid="{00000000-0005-0000-0000-000028000000}"/>
    <cellStyle name="Normal 2 2 2 3" xfId="108" xr:uid="{9EEA908A-6307-440D-9EAD-19417427DECE}"/>
    <cellStyle name="Normal 2 3" xfId="2" xr:uid="{00000000-0005-0000-0000-000029000000}"/>
    <cellStyle name="Normal 20" xfId="42" xr:uid="{00000000-0005-0000-0000-00002A000000}"/>
    <cellStyle name="Normal 21" xfId="43" xr:uid="{00000000-0005-0000-0000-00002B000000}"/>
    <cellStyle name="Normal 22" xfId="44" xr:uid="{00000000-0005-0000-0000-00002C000000}"/>
    <cellStyle name="Normal 23" xfId="45" xr:uid="{00000000-0005-0000-0000-00002D000000}"/>
    <cellStyle name="Normal 24" xfId="46" xr:uid="{00000000-0005-0000-0000-00002E000000}"/>
    <cellStyle name="Normal 25" xfId="47" xr:uid="{00000000-0005-0000-0000-00002F000000}"/>
    <cellStyle name="Normal 26" xfId="48" xr:uid="{00000000-0005-0000-0000-000030000000}"/>
    <cellStyle name="Normal 27" xfId="109" xr:uid="{FCF005FA-C14B-4687-A89E-C48CC9DA35AB}"/>
    <cellStyle name="Normal 3" xfId="49" xr:uid="{00000000-0005-0000-0000-000031000000}"/>
    <cellStyle name="Normal 3 2" xfId="50" xr:uid="{00000000-0005-0000-0000-000032000000}"/>
    <cellStyle name="Normal 3 2 2" xfId="51" xr:uid="{00000000-0005-0000-0000-000033000000}"/>
    <cellStyle name="Normal 3 3" xfId="52" xr:uid="{00000000-0005-0000-0000-000034000000}"/>
    <cellStyle name="Normal 3 3 2" xfId="53" xr:uid="{00000000-0005-0000-0000-000035000000}"/>
    <cellStyle name="Normal 3 4" xfId="54" xr:uid="{00000000-0005-0000-0000-000036000000}"/>
    <cellStyle name="Normal 4" xfId="55" xr:uid="{00000000-0005-0000-0000-000037000000}"/>
    <cellStyle name="Normal 4 2" xfId="56" xr:uid="{00000000-0005-0000-0000-000038000000}"/>
    <cellStyle name="Normal 4 2 2" xfId="57" xr:uid="{00000000-0005-0000-0000-000039000000}"/>
    <cellStyle name="Normal 4 2 3" xfId="58" xr:uid="{00000000-0005-0000-0000-00003A000000}"/>
    <cellStyle name="Normal 4 3" xfId="59" xr:uid="{00000000-0005-0000-0000-00003B000000}"/>
    <cellStyle name="Normal 5" xfId="60" xr:uid="{00000000-0005-0000-0000-00003C000000}"/>
    <cellStyle name="Normal 5 2" xfId="61" xr:uid="{00000000-0005-0000-0000-00003D000000}"/>
    <cellStyle name="Normal 5 2 2" xfId="62" xr:uid="{00000000-0005-0000-0000-00003E000000}"/>
    <cellStyle name="Normal 5 3" xfId="63" xr:uid="{00000000-0005-0000-0000-00003F000000}"/>
    <cellStyle name="Normal 5 4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7" xfId="68" xr:uid="{00000000-0005-0000-0000-000044000000}"/>
    <cellStyle name="Normal 7 2" xfId="69" xr:uid="{00000000-0005-0000-0000-000045000000}"/>
    <cellStyle name="Normal 7 2 2" xfId="70" xr:uid="{00000000-0005-0000-0000-000046000000}"/>
    <cellStyle name="Normal 7 2 2 2" xfId="71" xr:uid="{00000000-0005-0000-0000-000047000000}"/>
    <cellStyle name="Normal 7 2 2 2 2" xfId="72" xr:uid="{00000000-0005-0000-0000-000048000000}"/>
    <cellStyle name="Normal 7 2 2 2 2 2" xfId="73" xr:uid="{00000000-0005-0000-0000-000049000000}"/>
    <cellStyle name="Normal 7 2 2 2 3" xfId="74" xr:uid="{00000000-0005-0000-0000-00004A000000}"/>
    <cellStyle name="Normal 7 2 2 3" xfId="75" xr:uid="{00000000-0005-0000-0000-00004B000000}"/>
    <cellStyle name="Normal 7 2 2 3 2" xfId="76" xr:uid="{00000000-0005-0000-0000-00004C000000}"/>
    <cellStyle name="Normal 7 2 2 4" xfId="77" xr:uid="{00000000-0005-0000-0000-00004D000000}"/>
    <cellStyle name="Normal 7 2 3" xfId="78" xr:uid="{00000000-0005-0000-0000-00004E000000}"/>
    <cellStyle name="Normal 7 2 3 2" xfId="79" xr:uid="{00000000-0005-0000-0000-00004F000000}"/>
    <cellStyle name="Normal 7 2 3 2 2" xfId="80" xr:uid="{00000000-0005-0000-0000-000050000000}"/>
    <cellStyle name="Normal 7 2 3 3" xfId="81" xr:uid="{00000000-0005-0000-0000-000051000000}"/>
    <cellStyle name="Normal 7 2 4" xfId="82" xr:uid="{00000000-0005-0000-0000-000052000000}"/>
    <cellStyle name="Normal 7 2 4 2" xfId="83" xr:uid="{00000000-0005-0000-0000-000053000000}"/>
    <cellStyle name="Normal 7 2 5" xfId="84" xr:uid="{00000000-0005-0000-0000-000054000000}"/>
    <cellStyle name="Normal 7 3" xfId="85" xr:uid="{00000000-0005-0000-0000-000055000000}"/>
    <cellStyle name="Normal 7 3 2" xfId="86" xr:uid="{00000000-0005-0000-0000-000056000000}"/>
    <cellStyle name="Normal 7 3 2 2" xfId="87" xr:uid="{00000000-0005-0000-0000-000057000000}"/>
    <cellStyle name="Normal 7 3 2 2 2" xfId="88" xr:uid="{00000000-0005-0000-0000-000058000000}"/>
    <cellStyle name="Normal 7 3 2 3" xfId="89" xr:uid="{00000000-0005-0000-0000-000059000000}"/>
    <cellStyle name="Normal 7 3 3" xfId="90" xr:uid="{00000000-0005-0000-0000-00005A000000}"/>
    <cellStyle name="Normal 7 3 3 2" xfId="91" xr:uid="{00000000-0005-0000-0000-00005B000000}"/>
    <cellStyle name="Normal 7 3 4" xfId="92" xr:uid="{00000000-0005-0000-0000-00005C000000}"/>
    <cellStyle name="Normal 7 4" xfId="93" xr:uid="{00000000-0005-0000-0000-00005D000000}"/>
    <cellStyle name="Normal 7 4 2" xfId="94" xr:uid="{00000000-0005-0000-0000-00005E000000}"/>
    <cellStyle name="Normal 7 4 2 2" xfId="95" xr:uid="{00000000-0005-0000-0000-00005F000000}"/>
    <cellStyle name="Normal 7 4 3" xfId="96" xr:uid="{00000000-0005-0000-0000-000060000000}"/>
    <cellStyle name="Normal 7 5" xfId="97" xr:uid="{00000000-0005-0000-0000-000061000000}"/>
    <cellStyle name="Normal 7 6" xfId="98" xr:uid="{00000000-0005-0000-0000-000062000000}"/>
    <cellStyle name="Normal 7 6 2" xfId="99" xr:uid="{00000000-0005-0000-0000-000063000000}"/>
    <cellStyle name="Normal 7 7" xfId="100" xr:uid="{00000000-0005-0000-0000-000064000000}"/>
    <cellStyle name="Normal 8" xfId="101" xr:uid="{00000000-0005-0000-0000-000065000000}"/>
    <cellStyle name="Normal 8 2" xfId="102" xr:uid="{00000000-0005-0000-0000-000066000000}"/>
    <cellStyle name="Normal 8 2 2" xfId="103" xr:uid="{00000000-0005-0000-0000-000067000000}"/>
    <cellStyle name="Normal 8 2 2 2" xfId="104" xr:uid="{00000000-0005-0000-0000-000068000000}"/>
    <cellStyle name="Normal 8 2 3" xfId="105" xr:uid="{00000000-0005-0000-0000-000069000000}"/>
    <cellStyle name="Normal 8 3" xfId="106" xr:uid="{00000000-0005-0000-0000-00006A000000}"/>
    <cellStyle name="Normal 9" xfId="107" xr:uid="{00000000-0005-0000-0000-00006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A56E-FEE1-4479-9B01-CF94A725C932}">
  <sheetPr>
    <tabColor rgb="FF92D050"/>
    <pageSetUpPr fitToPage="1"/>
  </sheetPr>
  <dimension ref="A1:EX841"/>
  <sheetViews>
    <sheetView zoomScale="54" zoomScaleNormal="54" workbookViewId="0">
      <selection activeCell="T10" sqref="T10"/>
    </sheetView>
  </sheetViews>
  <sheetFormatPr defaultColWidth="10.625" defaultRowHeight="16.5" x14ac:dyDescent="0.2"/>
  <cols>
    <col min="1" max="1" width="14.625" style="1" customWidth="1"/>
    <col min="2" max="2" width="11.25" style="1" bestFit="1" customWidth="1"/>
    <col min="3" max="3" width="13.375" style="1" bestFit="1" customWidth="1"/>
    <col min="4" max="4" width="7.375" style="1" customWidth="1"/>
    <col min="5" max="6" width="6.375" style="1" bestFit="1" customWidth="1"/>
    <col min="7" max="7" width="60.375" style="2" customWidth="1"/>
    <col min="8" max="8" width="23.25" style="3" customWidth="1"/>
    <col min="9" max="9" width="19.875" style="4" customWidth="1"/>
    <col min="10" max="10" width="20.5" style="3" customWidth="1"/>
    <col min="11" max="11" width="17" style="5" customWidth="1"/>
    <col min="12" max="12" width="21.125" style="3" customWidth="1"/>
    <col min="13" max="13" width="22" style="3" customWidth="1"/>
    <col min="14" max="14" width="17.625" style="3" customWidth="1"/>
    <col min="15" max="15" width="18.625" style="3" customWidth="1"/>
    <col min="16" max="16" width="22.375" style="6" customWidth="1"/>
    <col min="17" max="17" width="18.375" style="7" customWidth="1"/>
    <col min="18" max="18" width="10.625" style="41"/>
    <col min="19" max="16384" width="10.625" style="10"/>
  </cols>
  <sheetData>
    <row r="1" spans="1:154" ht="18" x14ac:dyDescent="0.2">
      <c r="A1" s="35"/>
      <c r="B1" s="35"/>
      <c r="C1" s="35"/>
      <c r="D1" s="35"/>
      <c r="E1" s="35"/>
      <c r="F1" s="35"/>
      <c r="G1" s="36"/>
      <c r="H1" s="36"/>
      <c r="I1" s="35"/>
      <c r="J1" s="36"/>
      <c r="K1" s="37"/>
      <c r="L1" s="36"/>
      <c r="M1" s="36"/>
      <c r="N1" s="36"/>
      <c r="O1" s="36"/>
      <c r="P1" s="38"/>
      <c r="Q1" s="39"/>
    </row>
    <row r="2" spans="1:154" ht="20.25" x14ac:dyDescent="0.2">
      <c r="A2" s="47"/>
      <c r="B2" s="47"/>
      <c r="C2" s="47"/>
      <c r="D2" s="47"/>
      <c r="E2" s="47"/>
      <c r="F2" s="47"/>
      <c r="G2" s="48"/>
      <c r="H2" s="48"/>
      <c r="I2" s="47"/>
      <c r="J2" s="48"/>
      <c r="K2" s="49"/>
      <c r="L2" s="48"/>
      <c r="M2" s="48"/>
      <c r="N2" s="48"/>
      <c r="O2" s="48"/>
      <c r="P2" s="50"/>
      <c r="Q2" s="51"/>
    </row>
    <row r="3" spans="1:154" ht="20.25" x14ac:dyDescent="0.2">
      <c r="A3" s="48"/>
      <c r="B3" s="47"/>
      <c r="C3" s="47"/>
      <c r="D3" s="47"/>
      <c r="E3" s="47"/>
      <c r="F3" s="47"/>
      <c r="G3" s="48"/>
      <c r="H3" s="48"/>
      <c r="I3" s="47"/>
      <c r="J3" s="48"/>
      <c r="K3" s="49"/>
      <c r="L3" s="48"/>
      <c r="M3" s="48"/>
      <c r="N3" s="48"/>
      <c r="O3" s="48"/>
      <c r="P3" s="50"/>
      <c r="Q3" s="51"/>
    </row>
    <row r="4" spans="1:154" ht="20.25" x14ac:dyDescent="0.2">
      <c r="A4" s="52" t="s">
        <v>432</v>
      </c>
      <c r="B4" s="47"/>
      <c r="C4" s="53"/>
      <c r="D4" s="203"/>
      <c r="E4" s="203"/>
      <c r="F4" s="203"/>
      <c r="G4" s="48"/>
      <c r="H4" s="48"/>
      <c r="I4" s="47"/>
      <c r="J4" s="48"/>
      <c r="K4" s="49"/>
      <c r="L4" s="48"/>
      <c r="M4" s="48"/>
      <c r="N4" s="48"/>
      <c r="O4" s="48"/>
      <c r="P4" s="50"/>
      <c r="Q4" s="51"/>
      <c r="R4" s="45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</row>
    <row r="5" spans="1:154" ht="36" customHeight="1" thickBot="1" x14ac:dyDescent="0.25">
      <c r="A5" s="53"/>
      <c r="B5" s="53"/>
      <c r="C5" s="53"/>
      <c r="D5" s="53"/>
      <c r="E5" s="53"/>
      <c r="F5" s="53"/>
      <c r="G5" s="477" t="s">
        <v>439</v>
      </c>
      <c r="H5" s="477"/>
      <c r="I5" s="477"/>
      <c r="J5" s="477"/>
      <c r="K5" s="477"/>
      <c r="L5" s="477"/>
      <c r="M5" s="478"/>
      <c r="N5" s="477"/>
      <c r="O5" s="54"/>
      <c r="P5" s="50"/>
      <c r="Q5" s="51"/>
      <c r="R5" s="45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</row>
    <row r="6" spans="1:154" ht="21" thickBot="1" x14ac:dyDescent="0.25">
      <c r="A6" s="479" t="s">
        <v>0</v>
      </c>
      <c r="B6" s="481" t="s">
        <v>1</v>
      </c>
      <c r="C6" s="481" t="s">
        <v>2</v>
      </c>
      <c r="D6" s="481" t="s">
        <v>3</v>
      </c>
      <c r="E6" s="481" t="s">
        <v>4</v>
      </c>
      <c r="F6" s="481" t="s">
        <v>5</v>
      </c>
      <c r="G6" s="483" t="s">
        <v>6</v>
      </c>
      <c r="H6" s="485" t="s">
        <v>7</v>
      </c>
      <c r="I6" s="486"/>
      <c r="J6" s="486"/>
      <c r="K6" s="487"/>
      <c r="L6" s="488" t="s">
        <v>8</v>
      </c>
      <c r="M6" s="489"/>
      <c r="N6" s="489"/>
      <c r="O6" s="490"/>
      <c r="P6" s="491" t="s">
        <v>9</v>
      </c>
      <c r="Q6" s="493" t="s">
        <v>241</v>
      </c>
      <c r="R6" s="45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</row>
    <row r="7" spans="1:154" s="12" customFormat="1" ht="91.15" customHeight="1" thickBot="1" x14ac:dyDescent="0.3">
      <c r="A7" s="480"/>
      <c r="B7" s="482"/>
      <c r="C7" s="482"/>
      <c r="D7" s="482"/>
      <c r="E7" s="482"/>
      <c r="F7" s="482"/>
      <c r="G7" s="484"/>
      <c r="H7" s="55" t="s">
        <v>10</v>
      </c>
      <c r="I7" s="56" t="s">
        <v>11</v>
      </c>
      <c r="J7" s="57" t="s">
        <v>12</v>
      </c>
      <c r="K7" s="58" t="s">
        <v>13</v>
      </c>
      <c r="L7" s="59" t="s">
        <v>14</v>
      </c>
      <c r="M7" s="57" t="s">
        <v>15</v>
      </c>
      <c r="N7" s="57" t="s">
        <v>16</v>
      </c>
      <c r="O7" s="60" t="s">
        <v>17</v>
      </c>
      <c r="P7" s="492"/>
      <c r="Q7" s="494"/>
      <c r="R7" s="42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</row>
    <row r="8" spans="1:154" ht="21" thickBot="1" x14ac:dyDescent="0.25">
      <c r="A8" s="61"/>
      <c r="B8" s="62"/>
      <c r="C8" s="62"/>
      <c r="D8" s="62"/>
      <c r="E8" s="62"/>
      <c r="F8" s="62"/>
      <c r="G8" s="63">
        <v>1</v>
      </c>
      <c r="H8" s="64">
        <v>2</v>
      </c>
      <c r="I8" s="62">
        <v>3</v>
      </c>
      <c r="J8" s="65">
        <v>4</v>
      </c>
      <c r="K8" s="66" t="s">
        <v>18</v>
      </c>
      <c r="L8" s="67">
        <v>6</v>
      </c>
      <c r="M8" s="65">
        <v>7</v>
      </c>
      <c r="N8" s="65">
        <v>8</v>
      </c>
      <c r="O8" s="68" t="s">
        <v>19</v>
      </c>
      <c r="P8" s="69" t="s">
        <v>20</v>
      </c>
      <c r="Q8" s="70" t="s">
        <v>21</v>
      </c>
      <c r="R8" s="42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</row>
    <row r="9" spans="1:154" ht="21" thickBot="1" x14ac:dyDescent="0.25">
      <c r="A9" s="71"/>
      <c r="B9" s="72" t="s">
        <v>22</v>
      </c>
      <c r="C9" s="72"/>
      <c r="D9" s="72"/>
      <c r="E9" s="72"/>
      <c r="F9" s="72"/>
      <c r="G9" s="73" t="s">
        <v>23</v>
      </c>
      <c r="H9" s="74">
        <f>+H10+H54</f>
        <v>0</v>
      </c>
      <c r="I9" s="74">
        <f>+I10+I54</f>
        <v>1991866.96</v>
      </c>
      <c r="J9" s="75"/>
      <c r="K9" s="76" t="s">
        <v>24</v>
      </c>
      <c r="L9" s="77">
        <f>+L10+L54</f>
        <v>0</v>
      </c>
      <c r="M9" s="75">
        <f>+M10+M54</f>
        <v>0</v>
      </c>
      <c r="N9" s="75">
        <f>+N10+N54</f>
        <v>1991866.96</v>
      </c>
      <c r="O9" s="78">
        <f>+O10+O54</f>
        <v>1991866.96</v>
      </c>
      <c r="P9" s="79">
        <f>+P10+P34</f>
        <v>-1991866.96</v>
      </c>
      <c r="Q9" s="80"/>
      <c r="R9" s="43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</row>
    <row r="10" spans="1:154" ht="20.25" x14ac:dyDescent="0.2">
      <c r="A10" s="81" t="s">
        <v>382</v>
      </c>
      <c r="B10" s="82"/>
      <c r="C10" s="82"/>
      <c r="D10" s="82"/>
      <c r="E10" s="82"/>
      <c r="F10" s="82"/>
      <c r="G10" s="83" t="s">
        <v>383</v>
      </c>
      <c r="H10" s="84">
        <f>H12+H13+H25+H11+H34+H41+H52+H36+H58</f>
        <v>0</v>
      </c>
      <c r="I10" s="84">
        <f>I12+I13+I25+I11+I41+I52+I36+I58</f>
        <v>1991866.96</v>
      </c>
      <c r="J10" s="85">
        <f>H10-I10</f>
        <v>-1991866.96</v>
      </c>
      <c r="K10" s="86" t="e">
        <f>I10/H10*100</f>
        <v>#DIV/0!</v>
      </c>
      <c r="L10" s="84">
        <f>L12+L13+L25+L11+L41+L52+L36+L58</f>
        <v>0</v>
      </c>
      <c r="M10" s="84">
        <f>M12+M13+M25+M11+M41+M52+M36+M58</f>
        <v>0</v>
      </c>
      <c r="N10" s="84">
        <f>N12+N13+N25+N11+N41+N52+N36+N58</f>
        <v>1991866.96</v>
      </c>
      <c r="O10" s="84">
        <f>O12+O13+O25+O11+O41+O52+O36+O58</f>
        <v>1991866.96</v>
      </c>
      <c r="P10" s="87">
        <f>L10-O10</f>
        <v>-1991866.96</v>
      </c>
      <c r="Q10" s="86" t="e">
        <f>ROUND(O10/L10*100,2)</f>
        <v>#DIV/0!</v>
      </c>
      <c r="R10" s="43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</row>
    <row r="11" spans="1:154" ht="40.5" x14ac:dyDescent="0.2">
      <c r="A11" s="88">
        <v>1600</v>
      </c>
      <c r="B11" s="89"/>
      <c r="C11" s="89"/>
      <c r="D11" s="89"/>
      <c r="E11" s="89"/>
      <c r="F11" s="89"/>
      <c r="G11" s="90" t="s">
        <v>25</v>
      </c>
      <c r="H11" s="91">
        <f>H12</f>
        <v>0</v>
      </c>
      <c r="I11" s="91">
        <f>I12</f>
        <v>0</v>
      </c>
      <c r="J11" s="92">
        <f t="shared" ref="J11:J65" si="0">H11-I11</f>
        <v>0</v>
      </c>
      <c r="K11" s="93" t="e">
        <f t="shared" ref="K11:K65" si="1">I11/H11*100</f>
        <v>#DIV/0!</v>
      </c>
      <c r="L11" s="91">
        <f>L12</f>
        <v>0</v>
      </c>
      <c r="M11" s="91">
        <f>M12</f>
        <v>0</v>
      </c>
      <c r="N11" s="91">
        <f>N12</f>
        <v>0</v>
      </c>
      <c r="O11" s="94">
        <f>+M11+N11</f>
        <v>0</v>
      </c>
      <c r="P11" s="95">
        <f t="shared" ref="P11:P65" si="2">L11-O11</f>
        <v>0</v>
      </c>
      <c r="Q11" s="93" t="e">
        <f t="shared" ref="Q11:Q65" si="3">ROUND(O11/L11*100,2)</f>
        <v>#DIV/0!</v>
      </c>
      <c r="R11" s="43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</row>
    <row r="12" spans="1:154" ht="40.5" x14ac:dyDescent="0.2">
      <c r="A12" s="88"/>
      <c r="B12" s="96" t="s">
        <v>400</v>
      </c>
      <c r="C12" s="89"/>
      <c r="D12" s="89"/>
      <c r="E12" s="89"/>
      <c r="F12" s="89"/>
      <c r="G12" s="90" t="s">
        <v>27</v>
      </c>
      <c r="H12" s="91">
        <v>0</v>
      </c>
      <c r="I12" s="91">
        <v>0</v>
      </c>
      <c r="J12" s="92">
        <f t="shared" si="0"/>
        <v>0</v>
      </c>
      <c r="K12" s="93" t="e">
        <f t="shared" si="1"/>
        <v>#DIV/0!</v>
      </c>
      <c r="L12" s="91">
        <v>0</v>
      </c>
      <c r="M12" s="91">
        <v>0</v>
      </c>
      <c r="N12" s="91">
        <v>0</v>
      </c>
      <c r="O12" s="97">
        <f>+M12+N12</f>
        <v>0</v>
      </c>
      <c r="P12" s="95">
        <f t="shared" si="2"/>
        <v>0</v>
      </c>
      <c r="Q12" s="93" t="e">
        <f t="shared" si="3"/>
        <v>#DIV/0!</v>
      </c>
      <c r="R12" s="43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</row>
    <row r="13" spans="1:154" ht="20.25" x14ac:dyDescent="0.2">
      <c r="A13" s="88">
        <v>2000</v>
      </c>
      <c r="B13" s="89"/>
      <c r="C13" s="89"/>
      <c r="D13" s="89"/>
      <c r="E13" s="89"/>
      <c r="F13" s="89"/>
      <c r="G13" s="98" t="s">
        <v>28</v>
      </c>
      <c r="H13" s="91">
        <f>+H14+H19</f>
        <v>0</v>
      </c>
      <c r="I13" s="91">
        <f>+I14+I19</f>
        <v>1991851.93</v>
      </c>
      <c r="J13" s="92">
        <f t="shared" si="0"/>
        <v>-1991851.93</v>
      </c>
      <c r="K13" s="93" t="e">
        <f t="shared" si="1"/>
        <v>#DIV/0!</v>
      </c>
      <c r="L13" s="91">
        <f>+L14+L19</f>
        <v>0</v>
      </c>
      <c r="M13" s="91">
        <f>+M14+M19</f>
        <v>0</v>
      </c>
      <c r="N13" s="91">
        <f>+N14+N19</f>
        <v>1991851.93</v>
      </c>
      <c r="O13" s="94">
        <f>+O14+O19</f>
        <v>1991851.93</v>
      </c>
      <c r="P13" s="95">
        <f t="shared" si="2"/>
        <v>-1991851.93</v>
      </c>
      <c r="Q13" s="93" t="e">
        <f t="shared" si="3"/>
        <v>#DIV/0!</v>
      </c>
      <c r="R13" s="43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</row>
    <row r="14" spans="1:154" ht="20.25" x14ac:dyDescent="0.2">
      <c r="A14" s="88">
        <v>2000</v>
      </c>
      <c r="B14" s="89"/>
      <c r="C14" s="89"/>
      <c r="D14" s="89"/>
      <c r="E14" s="89"/>
      <c r="F14" s="89"/>
      <c r="G14" s="98" t="s">
        <v>29</v>
      </c>
      <c r="H14" s="91">
        <f>+H15+H16+H17+H18</f>
        <v>0</v>
      </c>
      <c r="I14" s="91">
        <f>+I15+I16+I17+I18</f>
        <v>1991841.93</v>
      </c>
      <c r="J14" s="92">
        <f t="shared" si="0"/>
        <v>-1991841.93</v>
      </c>
      <c r="K14" s="93" t="e">
        <f t="shared" si="1"/>
        <v>#DIV/0!</v>
      </c>
      <c r="L14" s="91">
        <f>+L15+L16+L17+L18</f>
        <v>0</v>
      </c>
      <c r="M14" s="91">
        <f>+M15+M16+M17+M18</f>
        <v>0</v>
      </c>
      <c r="N14" s="91">
        <f>+N15+N16+N17+N18</f>
        <v>1991841.93</v>
      </c>
      <c r="O14" s="94">
        <f>+O15+O16+O17+O18</f>
        <v>1991841.93</v>
      </c>
      <c r="P14" s="95">
        <f t="shared" si="2"/>
        <v>-1991841.93</v>
      </c>
      <c r="Q14" s="93" t="e">
        <f t="shared" si="3"/>
        <v>#DIV/0!</v>
      </c>
      <c r="R14" s="43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</row>
    <row r="15" spans="1:154" s="18" customFormat="1" ht="20.25" x14ac:dyDescent="0.25">
      <c r="A15" s="88"/>
      <c r="B15" s="99" t="s">
        <v>370</v>
      </c>
      <c r="C15" s="99" t="s">
        <v>369</v>
      </c>
      <c r="D15" s="89"/>
      <c r="E15" s="89"/>
      <c r="F15" s="89"/>
      <c r="G15" s="90" t="s">
        <v>31</v>
      </c>
      <c r="H15" s="91"/>
      <c r="I15" s="91">
        <f>O15</f>
        <v>18</v>
      </c>
      <c r="J15" s="92">
        <f t="shared" si="0"/>
        <v>-18</v>
      </c>
      <c r="K15" s="93" t="e">
        <f t="shared" si="1"/>
        <v>#DIV/0!</v>
      </c>
      <c r="L15" s="91"/>
      <c r="M15" s="91"/>
      <c r="N15" s="91">
        <v>18</v>
      </c>
      <c r="O15" s="97">
        <f>+M15+N15</f>
        <v>18</v>
      </c>
      <c r="P15" s="95">
        <f t="shared" si="2"/>
        <v>-18</v>
      </c>
      <c r="Q15" s="93" t="e">
        <f t="shared" si="3"/>
        <v>#DIV/0!</v>
      </c>
      <c r="R15" s="43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</row>
    <row r="16" spans="1:154" ht="40.5" x14ac:dyDescent="0.2">
      <c r="A16" s="100"/>
      <c r="B16" s="99" t="s">
        <v>371</v>
      </c>
      <c r="C16" s="99"/>
      <c r="D16" s="99"/>
      <c r="E16" s="99"/>
      <c r="F16" s="99"/>
      <c r="G16" s="90" t="s">
        <v>34</v>
      </c>
      <c r="H16" s="91"/>
      <c r="I16" s="91">
        <f>O16</f>
        <v>15</v>
      </c>
      <c r="J16" s="92">
        <f t="shared" si="0"/>
        <v>-15</v>
      </c>
      <c r="K16" s="93" t="e">
        <f t="shared" si="1"/>
        <v>#DIV/0!</v>
      </c>
      <c r="L16" s="91"/>
      <c r="M16" s="91"/>
      <c r="N16" s="91">
        <v>15</v>
      </c>
      <c r="O16" s="97">
        <f>+M16+N16</f>
        <v>15</v>
      </c>
      <c r="P16" s="95">
        <f t="shared" si="2"/>
        <v>-15</v>
      </c>
      <c r="Q16" s="93" t="e">
        <f t="shared" si="3"/>
        <v>#DIV/0!</v>
      </c>
      <c r="R16" s="43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</row>
    <row r="17" spans="1:154" ht="40.5" x14ac:dyDescent="0.2">
      <c r="A17" s="100"/>
      <c r="B17" s="99" t="s">
        <v>372</v>
      </c>
      <c r="C17" s="99"/>
      <c r="D17" s="99"/>
      <c r="E17" s="99"/>
      <c r="F17" s="99"/>
      <c r="G17" s="90" t="s">
        <v>373</v>
      </c>
      <c r="H17" s="91"/>
      <c r="I17" s="91">
        <f>O17</f>
        <v>1125087.96</v>
      </c>
      <c r="J17" s="92">
        <f t="shared" si="0"/>
        <v>-1125087.96</v>
      </c>
      <c r="K17" s="93" t="e">
        <f t="shared" si="1"/>
        <v>#DIV/0!</v>
      </c>
      <c r="L17" s="91"/>
      <c r="M17" s="91"/>
      <c r="N17" s="91">
        <v>1125087.96</v>
      </c>
      <c r="O17" s="97">
        <f>+M17+N17</f>
        <v>1125087.96</v>
      </c>
      <c r="P17" s="95">
        <f t="shared" si="2"/>
        <v>-1125087.96</v>
      </c>
      <c r="Q17" s="93" t="e">
        <f t="shared" si="3"/>
        <v>#DIV/0!</v>
      </c>
      <c r="R17" s="43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</row>
    <row r="18" spans="1:154" ht="60.75" x14ac:dyDescent="0.2">
      <c r="A18" s="100"/>
      <c r="B18" s="99" t="s">
        <v>374</v>
      </c>
      <c r="C18" s="99"/>
      <c r="D18" s="99"/>
      <c r="E18" s="99"/>
      <c r="F18" s="99"/>
      <c r="G18" s="90" t="s">
        <v>35</v>
      </c>
      <c r="H18" s="91"/>
      <c r="I18" s="91">
        <f>O18</f>
        <v>866720.97</v>
      </c>
      <c r="J18" s="92">
        <f t="shared" si="0"/>
        <v>-866720.97</v>
      </c>
      <c r="K18" s="93" t="e">
        <f t="shared" si="1"/>
        <v>#DIV/0!</v>
      </c>
      <c r="L18" s="91"/>
      <c r="M18" s="91"/>
      <c r="N18" s="91">
        <v>866720.97</v>
      </c>
      <c r="O18" s="97">
        <f>+M18+N18</f>
        <v>866720.97</v>
      </c>
      <c r="P18" s="95">
        <f t="shared" si="2"/>
        <v>-866720.97</v>
      </c>
      <c r="Q18" s="93" t="e">
        <f t="shared" si="3"/>
        <v>#DIV/0!</v>
      </c>
      <c r="R18" s="43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</row>
    <row r="19" spans="1:154" ht="20.25" x14ac:dyDescent="0.2">
      <c r="A19" s="88">
        <v>2100</v>
      </c>
      <c r="B19" s="89"/>
      <c r="C19" s="89"/>
      <c r="D19" s="89"/>
      <c r="E19" s="89"/>
      <c r="F19" s="89"/>
      <c r="G19" s="101" t="s">
        <v>36</v>
      </c>
      <c r="H19" s="91">
        <f>H20+H23+H24</f>
        <v>0</v>
      </c>
      <c r="I19" s="91">
        <f>I20+I23+I24</f>
        <v>10</v>
      </c>
      <c r="J19" s="92">
        <f t="shared" si="0"/>
        <v>-10</v>
      </c>
      <c r="K19" s="93" t="e">
        <f t="shared" si="1"/>
        <v>#DIV/0!</v>
      </c>
      <c r="L19" s="91">
        <f>L20+L23+L24</f>
        <v>0</v>
      </c>
      <c r="M19" s="91">
        <f>M20+M23+M24</f>
        <v>0</v>
      </c>
      <c r="N19" s="91">
        <f>N20+N23+N24</f>
        <v>10</v>
      </c>
      <c r="O19" s="91">
        <f>O20+O23+O24</f>
        <v>10</v>
      </c>
      <c r="P19" s="95">
        <f t="shared" si="2"/>
        <v>-10</v>
      </c>
      <c r="Q19" s="93" t="e">
        <f t="shared" si="3"/>
        <v>#DIV/0!</v>
      </c>
      <c r="R19" s="43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</row>
    <row r="20" spans="1:154" s="18" customFormat="1" ht="20.25" x14ac:dyDescent="0.25">
      <c r="A20" s="88"/>
      <c r="B20" s="99" t="s">
        <v>375</v>
      </c>
      <c r="C20" s="89"/>
      <c r="D20" s="89"/>
      <c r="E20" s="89"/>
      <c r="F20" s="89"/>
      <c r="G20" s="102" t="s">
        <v>37</v>
      </c>
      <c r="H20" s="91">
        <f>+H21+H22</f>
        <v>0</v>
      </c>
      <c r="I20" s="91">
        <f>+I21+I22</f>
        <v>10</v>
      </c>
      <c r="J20" s="92">
        <f t="shared" si="0"/>
        <v>-10</v>
      </c>
      <c r="K20" s="93" t="e">
        <f t="shared" si="1"/>
        <v>#DIV/0!</v>
      </c>
      <c r="L20" s="91">
        <f>+L21+L22</f>
        <v>0</v>
      </c>
      <c r="M20" s="91">
        <f>+M21+M22</f>
        <v>0</v>
      </c>
      <c r="N20" s="91">
        <f>+N21+N22</f>
        <v>10</v>
      </c>
      <c r="O20" s="91">
        <f>+O21+O22</f>
        <v>10</v>
      </c>
      <c r="P20" s="95">
        <f t="shared" si="2"/>
        <v>-10</v>
      </c>
      <c r="Q20" s="93" t="e">
        <f t="shared" si="3"/>
        <v>#DIV/0!</v>
      </c>
      <c r="R20" s="43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</row>
    <row r="21" spans="1:154" ht="20.25" x14ac:dyDescent="0.2">
      <c r="A21" s="100"/>
      <c r="B21" s="99"/>
      <c r="C21" s="99" t="s">
        <v>376</v>
      </c>
      <c r="D21" s="99"/>
      <c r="E21" s="99"/>
      <c r="F21" s="99"/>
      <c r="G21" s="102" t="s">
        <v>242</v>
      </c>
      <c r="H21" s="91"/>
      <c r="I21" s="91">
        <f>O21</f>
        <v>10</v>
      </c>
      <c r="J21" s="92">
        <f t="shared" si="0"/>
        <v>-10</v>
      </c>
      <c r="K21" s="93" t="e">
        <f t="shared" si="1"/>
        <v>#DIV/0!</v>
      </c>
      <c r="L21" s="91"/>
      <c r="M21" s="91"/>
      <c r="N21" s="91">
        <v>10</v>
      </c>
      <c r="O21" s="97">
        <f>+M21+N21</f>
        <v>10</v>
      </c>
      <c r="P21" s="95">
        <f t="shared" si="2"/>
        <v>-10</v>
      </c>
      <c r="Q21" s="93" t="e">
        <f t="shared" si="3"/>
        <v>#DIV/0!</v>
      </c>
      <c r="R21" s="43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</row>
    <row r="22" spans="1:154" ht="20.25" x14ac:dyDescent="0.2">
      <c r="A22" s="100"/>
      <c r="B22" s="99"/>
      <c r="C22" s="99" t="s">
        <v>377</v>
      </c>
      <c r="D22" s="99"/>
      <c r="E22" s="99"/>
      <c r="F22" s="99"/>
      <c r="G22" s="102" t="s">
        <v>243</v>
      </c>
      <c r="H22" s="91"/>
      <c r="I22" s="91">
        <f>O22</f>
        <v>0</v>
      </c>
      <c r="J22" s="92">
        <f t="shared" si="0"/>
        <v>0</v>
      </c>
      <c r="K22" s="93" t="e">
        <f t="shared" si="1"/>
        <v>#DIV/0!</v>
      </c>
      <c r="L22" s="91"/>
      <c r="M22" s="91"/>
      <c r="N22" s="91">
        <v>0</v>
      </c>
      <c r="O22" s="97">
        <v>0</v>
      </c>
      <c r="P22" s="95">
        <f t="shared" si="2"/>
        <v>0</v>
      </c>
      <c r="Q22" s="93" t="e">
        <f t="shared" si="3"/>
        <v>#DIV/0!</v>
      </c>
      <c r="R22" s="43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</row>
    <row r="23" spans="1:154" ht="81" x14ac:dyDescent="0.2">
      <c r="A23" s="100"/>
      <c r="B23" s="99" t="s">
        <v>378</v>
      </c>
      <c r="C23" s="99"/>
      <c r="D23" s="99"/>
      <c r="E23" s="99"/>
      <c r="F23" s="99"/>
      <c r="G23" s="90" t="s">
        <v>39</v>
      </c>
      <c r="H23" s="91">
        <v>0</v>
      </c>
      <c r="I23" s="91">
        <v>0</v>
      </c>
      <c r="J23" s="92">
        <f t="shared" si="0"/>
        <v>0</v>
      </c>
      <c r="K23" s="93" t="e">
        <f t="shared" si="1"/>
        <v>#DIV/0!</v>
      </c>
      <c r="L23" s="91">
        <v>0</v>
      </c>
      <c r="M23" s="91">
        <v>0</v>
      </c>
      <c r="N23" s="91">
        <v>0</v>
      </c>
      <c r="O23" s="97">
        <f>+M23+N23</f>
        <v>0</v>
      </c>
      <c r="P23" s="95">
        <f t="shared" si="2"/>
        <v>0</v>
      </c>
      <c r="Q23" s="93" t="e">
        <f t="shared" si="3"/>
        <v>#DIV/0!</v>
      </c>
      <c r="R23" s="43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</row>
    <row r="24" spans="1:154" ht="81" x14ac:dyDescent="0.2">
      <c r="A24" s="100"/>
      <c r="B24" s="99" t="s">
        <v>379</v>
      </c>
      <c r="C24" s="99"/>
      <c r="D24" s="99"/>
      <c r="E24" s="99"/>
      <c r="F24" s="99"/>
      <c r="G24" s="90" t="s">
        <v>409</v>
      </c>
      <c r="H24" s="91">
        <v>0</v>
      </c>
      <c r="I24" s="91">
        <v>0</v>
      </c>
      <c r="J24" s="92">
        <f t="shared" si="0"/>
        <v>0</v>
      </c>
      <c r="K24" s="93" t="e">
        <f t="shared" si="1"/>
        <v>#DIV/0!</v>
      </c>
      <c r="L24" s="91">
        <v>0</v>
      </c>
      <c r="M24" s="91"/>
      <c r="N24" s="91">
        <v>0</v>
      </c>
      <c r="O24" s="97">
        <f>+M24+N24</f>
        <v>0</v>
      </c>
      <c r="P24" s="95">
        <f t="shared" si="2"/>
        <v>0</v>
      </c>
      <c r="Q24" s="93" t="e">
        <f t="shared" si="3"/>
        <v>#DIV/0!</v>
      </c>
      <c r="R24" s="43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</row>
    <row r="25" spans="1:154" ht="20.25" x14ac:dyDescent="0.2">
      <c r="A25" s="88"/>
      <c r="B25" s="89"/>
      <c r="C25" s="89"/>
      <c r="D25" s="89"/>
      <c r="E25" s="89"/>
      <c r="F25" s="89"/>
      <c r="G25" s="98" t="s">
        <v>40</v>
      </c>
      <c r="H25" s="91">
        <f>+H26+H30</f>
        <v>0</v>
      </c>
      <c r="I25" s="91">
        <f>+I26+I30</f>
        <v>15.03</v>
      </c>
      <c r="J25" s="92">
        <f t="shared" si="0"/>
        <v>-15.03</v>
      </c>
      <c r="K25" s="93" t="e">
        <f t="shared" si="1"/>
        <v>#DIV/0!</v>
      </c>
      <c r="L25" s="91">
        <f>+L26+L30</f>
        <v>0</v>
      </c>
      <c r="M25" s="91">
        <f>+M26+M30</f>
        <v>0</v>
      </c>
      <c r="N25" s="91">
        <f>+N26+N30</f>
        <v>15.03</v>
      </c>
      <c r="O25" s="94">
        <f>+O26+O30</f>
        <v>15.03</v>
      </c>
      <c r="P25" s="95">
        <f t="shared" si="2"/>
        <v>-15.03</v>
      </c>
      <c r="Q25" s="93" t="e">
        <f t="shared" si="3"/>
        <v>#DIV/0!</v>
      </c>
      <c r="R25" s="43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</row>
    <row r="26" spans="1:154" ht="20.25" x14ac:dyDescent="0.2">
      <c r="A26" s="88">
        <v>3000</v>
      </c>
      <c r="B26" s="89"/>
      <c r="C26" s="89"/>
      <c r="D26" s="89"/>
      <c r="E26" s="89"/>
      <c r="F26" s="89"/>
      <c r="G26" s="98" t="s">
        <v>41</v>
      </c>
      <c r="H26" s="91">
        <f>+H27</f>
        <v>0</v>
      </c>
      <c r="I26" s="91">
        <f>+I27</f>
        <v>0</v>
      </c>
      <c r="J26" s="92">
        <f t="shared" si="0"/>
        <v>0</v>
      </c>
      <c r="K26" s="93" t="e">
        <f t="shared" si="1"/>
        <v>#DIV/0!</v>
      </c>
      <c r="L26" s="91">
        <f>+L27</f>
        <v>0</v>
      </c>
      <c r="M26" s="91">
        <f>+M27</f>
        <v>0</v>
      </c>
      <c r="N26" s="91">
        <f>+N27</f>
        <v>0</v>
      </c>
      <c r="O26" s="94">
        <f>+O27</f>
        <v>0</v>
      </c>
      <c r="P26" s="95">
        <f t="shared" si="2"/>
        <v>0</v>
      </c>
      <c r="Q26" s="93" t="e">
        <f t="shared" si="3"/>
        <v>#DIV/0!</v>
      </c>
      <c r="R26" s="43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</row>
    <row r="27" spans="1:154" ht="20.25" x14ac:dyDescent="0.2">
      <c r="A27" s="88">
        <v>3100</v>
      </c>
      <c r="B27" s="89"/>
      <c r="C27" s="89"/>
      <c r="D27" s="89"/>
      <c r="E27" s="89"/>
      <c r="F27" s="89"/>
      <c r="G27" s="98" t="s">
        <v>42</v>
      </c>
      <c r="H27" s="91">
        <f>+H28+H29</f>
        <v>0</v>
      </c>
      <c r="I27" s="91">
        <f>+I28+I29</f>
        <v>0</v>
      </c>
      <c r="J27" s="92">
        <f t="shared" si="0"/>
        <v>0</v>
      </c>
      <c r="K27" s="93" t="e">
        <f t="shared" si="1"/>
        <v>#DIV/0!</v>
      </c>
      <c r="L27" s="91">
        <f>+L28+L29</f>
        <v>0</v>
      </c>
      <c r="M27" s="91">
        <f>+M28+M29</f>
        <v>0</v>
      </c>
      <c r="N27" s="91">
        <f>+N28+N29</f>
        <v>0</v>
      </c>
      <c r="O27" s="94">
        <f>+O28+O29</f>
        <v>0</v>
      </c>
      <c r="P27" s="95">
        <f t="shared" si="2"/>
        <v>0</v>
      </c>
      <c r="Q27" s="93" t="e">
        <f t="shared" si="3"/>
        <v>#DIV/0!</v>
      </c>
      <c r="R27" s="43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</row>
    <row r="28" spans="1:154" ht="20.25" x14ac:dyDescent="0.2">
      <c r="A28" s="100"/>
      <c r="B28" s="99" t="s">
        <v>380</v>
      </c>
      <c r="C28" s="99"/>
      <c r="D28" s="99"/>
      <c r="E28" s="99"/>
      <c r="F28" s="99"/>
      <c r="G28" s="90" t="s">
        <v>44</v>
      </c>
      <c r="H28" s="91">
        <v>0</v>
      </c>
      <c r="I28" s="91">
        <v>0</v>
      </c>
      <c r="J28" s="92">
        <f t="shared" si="0"/>
        <v>0</v>
      </c>
      <c r="K28" s="93" t="e">
        <f t="shared" si="1"/>
        <v>#DIV/0!</v>
      </c>
      <c r="L28" s="91">
        <v>0</v>
      </c>
      <c r="M28" s="91">
        <v>0</v>
      </c>
      <c r="N28" s="91">
        <v>0</v>
      </c>
      <c r="O28" s="97">
        <f>+M28+N28</f>
        <v>0</v>
      </c>
      <c r="P28" s="95">
        <f t="shared" si="2"/>
        <v>0</v>
      </c>
      <c r="Q28" s="93" t="e">
        <f t="shared" si="3"/>
        <v>#DIV/0!</v>
      </c>
      <c r="R28" s="43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</row>
    <row r="29" spans="1:154" ht="40.5" x14ac:dyDescent="0.2">
      <c r="A29" s="100"/>
      <c r="B29" s="99" t="s">
        <v>381</v>
      </c>
      <c r="C29" s="99"/>
      <c r="D29" s="99"/>
      <c r="E29" s="99"/>
      <c r="F29" s="99"/>
      <c r="G29" s="90" t="s">
        <v>244</v>
      </c>
      <c r="H29" s="91">
        <v>0</v>
      </c>
      <c r="I29" s="91">
        <v>0</v>
      </c>
      <c r="J29" s="92">
        <f t="shared" si="0"/>
        <v>0</v>
      </c>
      <c r="K29" s="93" t="e">
        <f t="shared" si="1"/>
        <v>#DIV/0!</v>
      </c>
      <c r="L29" s="91">
        <v>0</v>
      </c>
      <c r="M29" s="91">
        <v>0</v>
      </c>
      <c r="N29" s="91">
        <v>0</v>
      </c>
      <c r="O29" s="97">
        <f>+M29+N29</f>
        <v>0</v>
      </c>
      <c r="P29" s="95">
        <f t="shared" si="2"/>
        <v>0</v>
      </c>
      <c r="Q29" s="93" t="e">
        <f t="shared" si="3"/>
        <v>#DIV/0!</v>
      </c>
      <c r="R29" s="43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</row>
    <row r="30" spans="1:154" ht="20.25" x14ac:dyDescent="0.2">
      <c r="A30" s="88">
        <v>3300</v>
      </c>
      <c r="B30" s="89"/>
      <c r="C30" s="89"/>
      <c r="D30" s="89"/>
      <c r="E30" s="89"/>
      <c r="F30" s="89"/>
      <c r="G30" s="101" t="s">
        <v>45</v>
      </c>
      <c r="H30" s="91">
        <f>+H31</f>
        <v>0</v>
      </c>
      <c r="I30" s="91">
        <f>+I31</f>
        <v>15.03</v>
      </c>
      <c r="J30" s="92">
        <f t="shared" si="0"/>
        <v>-15.03</v>
      </c>
      <c r="K30" s="93" t="e">
        <f t="shared" si="1"/>
        <v>#DIV/0!</v>
      </c>
      <c r="L30" s="91">
        <f>+L31</f>
        <v>0</v>
      </c>
      <c r="M30" s="91">
        <f>+M31</f>
        <v>0</v>
      </c>
      <c r="N30" s="91">
        <f>+N31</f>
        <v>15.03</v>
      </c>
      <c r="O30" s="94">
        <f>+O31</f>
        <v>15.03</v>
      </c>
      <c r="P30" s="95">
        <f t="shared" si="2"/>
        <v>-15.03</v>
      </c>
      <c r="Q30" s="93" t="e">
        <f t="shared" si="3"/>
        <v>#DIV/0!</v>
      </c>
      <c r="R30" s="43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</row>
    <row r="31" spans="1:154" ht="20.25" x14ac:dyDescent="0.2">
      <c r="A31" s="88">
        <v>3600</v>
      </c>
      <c r="B31" s="89"/>
      <c r="C31" s="89"/>
      <c r="D31" s="89"/>
      <c r="E31" s="89"/>
      <c r="F31" s="89"/>
      <c r="G31" s="101" t="s">
        <v>46</v>
      </c>
      <c r="H31" s="91">
        <f>+H33+H32</f>
        <v>0</v>
      </c>
      <c r="I31" s="91">
        <f>+I33+I32</f>
        <v>15.03</v>
      </c>
      <c r="J31" s="92">
        <f t="shared" si="0"/>
        <v>-15.03</v>
      </c>
      <c r="K31" s="93" t="e">
        <f t="shared" si="1"/>
        <v>#DIV/0!</v>
      </c>
      <c r="L31" s="91">
        <f>+L33+L32</f>
        <v>0</v>
      </c>
      <c r="M31" s="91">
        <f>+M33+M32</f>
        <v>0</v>
      </c>
      <c r="N31" s="91">
        <f>+N33+N32</f>
        <v>15.03</v>
      </c>
      <c r="O31" s="91">
        <f>+O33+O32</f>
        <v>15.03</v>
      </c>
      <c r="P31" s="95">
        <f t="shared" si="2"/>
        <v>-15.03</v>
      </c>
      <c r="Q31" s="93" t="e">
        <f t="shared" si="3"/>
        <v>#DIV/0!</v>
      </c>
      <c r="R31" s="43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</row>
    <row r="32" spans="1:154" ht="40.5" x14ac:dyDescent="0.2">
      <c r="A32" s="100"/>
      <c r="B32" s="99" t="s">
        <v>384</v>
      </c>
      <c r="C32" s="99"/>
      <c r="D32" s="99"/>
      <c r="E32" s="99"/>
      <c r="F32" s="99"/>
      <c r="G32" s="103" t="s">
        <v>47</v>
      </c>
      <c r="H32" s="91">
        <v>0</v>
      </c>
      <c r="I32" s="91">
        <v>0</v>
      </c>
      <c r="J32" s="92">
        <f t="shared" si="0"/>
        <v>0</v>
      </c>
      <c r="K32" s="93" t="e">
        <f t="shared" si="1"/>
        <v>#DIV/0!</v>
      </c>
      <c r="L32" s="91">
        <v>0</v>
      </c>
      <c r="M32" s="91">
        <v>0</v>
      </c>
      <c r="N32" s="91">
        <v>0</v>
      </c>
      <c r="O32" s="97">
        <f>+M32+N32</f>
        <v>0</v>
      </c>
      <c r="P32" s="95">
        <f t="shared" si="2"/>
        <v>0</v>
      </c>
      <c r="Q32" s="93" t="e">
        <f t="shared" si="3"/>
        <v>#DIV/0!</v>
      </c>
      <c r="R32" s="43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</row>
    <row r="33" spans="1:154" ht="20.25" x14ac:dyDescent="0.2">
      <c r="A33" s="100"/>
      <c r="B33" s="99" t="s">
        <v>385</v>
      </c>
      <c r="C33" s="99"/>
      <c r="D33" s="99"/>
      <c r="E33" s="99"/>
      <c r="F33" s="99"/>
      <c r="G33" s="103" t="s">
        <v>49</v>
      </c>
      <c r="H33" s="91"/>
      <c r="I33" s="91">
        <f>O33</f>
        <v>15.03</v>
      </c>
      <c r="J33" s="92">
        <f t="shared" si="0"/>
        <v>-15.03</v>
      </c>
      <c r="K33" s="93" t="e">
        <f t="shared" si="1"/>
        <v>#DIV/0!</v>
      </c>
      <c r="L33" s="91"/>
      <c r="M33" s="91"/>
      <c r="N33" s="91">
        <v>15.03</v>
      </c>
      <c r="O33" s="97">
        <f>+M33+N33</f>
        <v>15.03</v>
      </c>
      <c r="P33" s="95">
        <f t="shared" si="2"/>
        <v>-15.03</v>
      </c>
      <c r="Q33" s="93" t="e">
        <f t="shared" si="3"/>
        <v>#DIV/0!</v>
      </c>
      <c r="R33" s="43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</row>
    <row r="34" spans="1:154" ht="40.5" x14ac:dyDescent="0.2">
      <c r="A34" s="88">
        <v>4000</v>
      </c>
      <c r="B34" s="89"/>
      <c r="C34" s="89"/>
      <c r="D34" s="89"/>
      <c r="E34" s="89"/>
      <c r="F34" s="89"/>
      <c r="G34" s="101" t="s">
        <v>50</v>
      </c>
      <c r="H34" s="91">
        <f>+H35</f>
        <v>0</v>
      </c>
      <c r="I34" s="91">
        <f>+I35</f>
        <v>0</v>
      </c>
      <c r="J34" s="92">
        <f t="shared" si="0"/>
        <v>0</v>
      </c>
      <c r="K34" s="93" t="e">
        <f t="shared" si="1"/>
        <v>#DIV/0!</v>
      </c>
      <c r="L34" s="91">
        <f>+L35</f>
        <v>0</v>
      </c>
      <c r="M34" s="91">
        <f>+M35</f>
        <v>0</v>
      </c>
      <c r="N34" s="91">
        <f>+N35</f>
        <v>0</v>
      </c>
      <c r="O34" s="94">
        <f>+O35</f>
        <v>0</v>
      </c>
      <c r="P34" s="95">
        <f t="shared" si="2"/>
        <v>0</v>
      </c>
      <c r="Q34" s="93" t="e">
        <f t="shared" si="3"/>
        <v>#DIV/0!</v>
      </c>
      <c r="R34" s="43"/>
      <c r="S34" s="14"/>
      <c r="T34" s="33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</row>
    <row r="35" spans="1:154" ht="60.75" x14ac:dyDescent="0.2">
      <c r="A35" s="100"/>
      <c r="B35" s="99" t="s">
        <v>386</v>
      </c>
      <c r="C35" s="99"/>
      <c r="D35" s="99"/>
      <c r="E35" s="99"/>
      <c r="F35" s="99"/>
      <c r="G35" s="103" t="s">
        <v>246</v>
      </c>
      <c r="H35" s="91">
        <v>0</v>
      </c>
      <c r="I35" s="91">
        <v>0</v>
      </c>
      <c r="J35" s="92">
        <f t="shared" si="0"/>
        <v>0</v>
      </c>
      <c r="K35" s="93" t="e">
        <f t="shared" si="1"/>
        <v>#DIV/0!</v>
      </c>
      <c r="L35" s="91">
        <v>0</v>
      </c>
      <c r="M35" s="91">
        <v>0</v>
      </c>
      <c r="N35" s="91">
        <v>0</v>
      </c>
      <c r="O35" s="97">
        <f t="shared" ref="O35:O40" si="4">+M35+N35</f>
        <v>0</v>
      </c>
      <c r="P35" s="95">
        <f t="shared" si="2"/>
        <v>0</v>
      </c>
      <c r="Q35" s="93" t="e">
        <f t="shared" si="3"/>
        <v>#DIV/0!</v>
      </c>
      <c r="R35" s="43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</row>
    <row r="36" spans="1:154" ht="20.25" x14ac:dyDescent="0.2">
      <c r="A36" s="88">
        <v>4200</v>
      </c>
      <c r="B36" s="99"/>
      <c r="C36" s="99"/>
      <c r="D36" s="99"/>
      <c r="E36" s="99"/>
      <c r="F36" s="99"/>
      <c r="G36" s="103" t="s">
        <v>51</v>
      </c>
      <c r="H36" s="91">
        <f t="shared" ref="H36:I37" si="5">H37</f>
        <v>0</v>
      </c>
      <c r="I36" s="91">
        <f t="shared" si="5"/>
        <v>0</v>
      </c>
      <c r="J36" s="92">
        <f t="shared" si="0"/>
        <v>0</v>
      </c>
      <c r="K36" s="93" t="e">
        <f t="shared" si="1"/>
        <v>#DIV/0!</v>
      </c>
      <c r="L36" s="91">
        <f t="shared" ref="L36:O37" si="6">L37</f>
        <v>0</v>
      </c>
      <c r="M36" s="91">
        <f t="shared" si="6"/>
        <v>0</v>
      </c>
      <c r="N36" s="91">
        <f t="shared" si="6"/>
        <v>0</v>
      </c>
      <c r="O36" s="97">
        <f t="shared" si="6"/>
        <v>0</v>
      </c>
      <c r="P36" s="95">
        <f t="shared" si="2"/>
        <v>0</v>
      </c>
      <c r="Q36" s="93" t="e">
        <f t="shared" si="3"/>
        <v>#DIV/0!</v>
      </c>
      <c r="R36" s="43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</row>
    <row r="37" spans="1:154" ht="40.5" x14ac:dyDescent="0.2">
      <c r="A37" s="88">
        <v>4200</v>
      </c>
      <c r="B37" s="99"/>
      <c r="C37" s="99"/>
      <c r="D37" s="99"/>
      <c r="E37" s="99"/>
      <c r="F37" s="99"/>
      <c r="G37" s="103" t="s">
        <v>245</v>
      </c>
      <c r="H37" s="91">
        <f t="shared" si="5"/>
        <v>0</v>
      </c>
      <c r="I37" s="91">
        <f t="shared" si="5"/>
        <v>0</v>
      </c>
      <c r="J37" s="92">
        <f t="shared" si="0"/>
        <v>0</v>
      </c>
      <c r="K37" s="93" t="e">
        <f t="shared" si="1"/>
        <v>#DIV/0!</v>
      </c>
      <c r="L37" s="91">
        <f t="shared" si="6"/>
        <v>0</v>
      </c>
      <c r="M37" s="91">
        <f t="shared" si="6"/>
        <v>0</v>
      </c>
      <c r="N37" s="91">
        <f t="shared" si="6"/>
        <v>0</v>
      </c>
      <c r="O37" s="97">
        <f t="shared" si="6"/>
        <v>0</v>
      </c>
      <c r="P37" s="95">
        <f t="shared" si="2"/>
        <v>0</v>
      </c>
      <c r="Q37" s="93" t="e">
        <f t="shared" si="3"/>
        <v>#DIV/0!</v>
      </c>
      <c r="R37" s="43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</row>
    <row r="38" spans="1:154" ht="20.25" x14ac:dyDescent="0.2">
      <c r="A38" s="88">
        <v>4200</v>
      </c>
      <c r="B38" s="99"/>
      <c r="C38" s="99"/>
      <c r="D38" s="99"/>
      <c r="E38" s="99"/>
      <c r="F38" s="99"/>
      <c r="G38" s="103" t="s">
        <v>52</v>
      </c>
      <c r="H38" s="91">
        <f>H39+H40</f>
        <v>0</v>
      </c>
      <c r="I38" s="91">
        <f>I39+I40</f>
        <v>0</v>
      </c>
      <c r="J38" s="92">
        <f t="shared" si="0"/>
        <v>0</v>
      </c>
      <c r="K38" s="93" t="e">
        <f t="shared" si="1"/>
        <v>#DIV/0!</v>
      </c>
      <c r="L38" s="91">
        <f>L39+L40</f>
        <v>0</v>
      </c>
      <c r="M38" s="91">
        <f>M39+M40</f>
        <v>0</v>
      </c>
      <c r="N38" s="91">
        <f>N39+N40</f>
        <v>0</v>
      </c>
      <c r="O38" s="91">
        <f>O39+O40</f>
        <v>0</v>
      </c>
      <c r="P38" s="95">
        <f t="shared" si="2"/>
        <v>0</v>
      </c>
      <c r="Q38" s="93" t="e">
        <f t="shared" si="3"/>
        <v>#DIV/0!</v>
      </c>
      <c r="R38" s="43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</row>
    <row r="39" spans="1:154" ht="40.5" x14ac:dyDescent="0.2">
      <c r="A39" s="88"/>
      <c r="B39" s="99" t="s">
        <v>387</v>
      </c>
      <c r="C39" s="99"/>
      <c r="D39" s="99"/>
      <c r="E39" s="99"/>
      <c r="F39" s="99"/>
      <c r="G39" s="103" t="s">
        <v>53</v>
      </c>
      <c r="H39" s="91">
        <v>0</v>
      </c>
      <c r="I39" s="91">
        <v>0</v>
      </c>
      <c r="J39" s="92">
        <f t="shared" si="0"/>
        <v>0</v>
      </c>
      <c r="K39" s="93" t="e">
        <f t="shared" si="1"/>
        <v>#DIV/0!</v>
      </c>
      <c r="L39" s="91">
        <v>0</v>
      </c>
      <c r="M39" s="91">
        <v>0</v>
      </c>
      <c r="N39" s="91">
        <v>0</v>
      </c>
      <c r="O39" s="97">
        <f t="shared" si="4"/>
        <v>0</v>
      </c>
      <c r="P39" s="95">
        <f t="shared" si="2"/>
        <v>0</v>
      </c>
      <c r="Q39" s="93" t="e">
        <f t="shared" si="3"/>
        <v>#DIV/0!</v>
      </c>
      <c r="R39" s="43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</row>
    <row r="40" spans="1:154" ht="40.5" x14ac:dyDescent="0.2">
      <c r="A40" s="88"/>
      <c r="B40" s="99" t="s">
        <v>391</v>
      </c>
      <c r="C40" s="99"/>
      <c r="D40" s="99"/>
      <c r="E40" s="99"/>
      <c r="F40" s="99"/>
      <c r="G40" s="103" t="s">
        <v>260</v>
      </c>
      <c r="H40" s="91"/>
      <c r="I40" s="91"/>
      <c r="J40" s="92">
        <f t="shared" si="0"/>
        <v>0</v>
      </c>
      <c r="K40" s="93"/>
      <c r="L40" s="91"/>
      <c r="M40" s="91"/>
      <c r="N40" s="91"/>
      <c r="O40" s="97">
        <f t="shared" si="4"/>
        <v>0</v>
      </c>
      <c r="P40" s="95"/>
      <c r="Q40" s="93"/>
      <c r="R40" s="43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</row>
    <row r="41" spans="1:154" ht="60.75" x14ac:dyDescent="0.2">
      <c r="A41" s="88">
        <v>4500</v>
      </c>
      <c r="B41" s="99"/>
      <c r="C41" s="99"/>
      <c r="D41" s="99"/>
      <c r="E41" s="99"/>
      <c r="F41" s="99"/>
      <c r="G41" s="101" t="s">
        <v>256</v>
      </c>
      <c r="H41" s="91">
        <f>H42+H44+H47+H48</f>
        <v>0</v>
      </c>
      <c r="I41" s="91">
        <f>I42+I44+I47+I48</f>
        <v>0</v>
      </c>
      <c r="J41" s="92">
        <f t="shared" si="0"/>
        <v>0</v>
      </c>
      <c r="K41" s="93" t="e">
        <f t="shared" si="1"/>
        <v>#DIV/0!</v>
      </c>
      <c r="L41" s="91">
        <f t="shared" ref="L41:O41" si="7">L42+L44+L47+L48</f>
        <v>0</v>
      </c>
      <c r="M41" s="91">
        <f t="shared" si="7"/>
        <v>0</v>
      </c>
      <c r="N41" s="91">
        <f t="shared" si="7"/>
        <v>0</v>
      </c>
      <c r="O41" s="91">
        <f t="shared" si="7"/>
        <v>0</v>
      </c>
      <c r="P41" s="95">
        <f t="shared" si="2"/>
        <v>0</v>
      </c>
      <c r="Q41" s="93" t="e">
        <f t="shared" si="3"/>
        <v>#DIV/0!</v>
      </c>
      <c r="R41" s="43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</row>
    <row r="42" spans="1:154" ht="40.5" x14ac:dyDescent="0.2">
      <c r="A42" s="88"/>
      <c r="B42" s="99" t="s">
        <v>392</v>
      </c>
      <c r="C42" s="99"/>
      <c r="D42" s="99"/>
      <c r="E42" s="99"/>
      <c r="F42" s="99"/>
      <c r="G42" s="103" t="s">
        <v>250</v>
      </c>
      <c r="H42" s="91">
        <f>H43</f>
        <v>0</v>
      </c>
      <c r="I42" s="91">
        <f>I43</f>
        <v>0</v>
      </c>
      <c r="J42" s="92">
        <f t="shared" si="0"/>
        <v>0</v>
      </c>
      <c r="K42" s="93" t="e">
        <f t="shared" si="1"/>
        <v>#DIV/0!</v>
      </c>
      <c r="L42" s="91">
        <f>L43</f>
        <v>0</v>
      </c>
      <c r="M42" s="91">
        <f>M43</f>
        <v>0</v>
      </c>
      <c r="N42" s="91">
        <f>N43</f>
        <v>0</v>
      </c>
      <c r="O42" s="91">
        <f>O43</f>
        <v>0</v>
      </c>
      <c r="P42" s="95">
        <f t="shared" si="2"/>
        <v>0</v>
      </c>
      <c r="Q42" s="93" t="e">
        <f t="shared" si="3"/>
        <v>#DIV/0!</v>
      </c>
      <c r="R42" s="43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</row>
    <row r="43" spans="1:154" ht="40.5" x14ac:dyDescent="0.2">
      <c r="A43" s="88"/>
      <c r="B43" s="99"/>
      <c r="C43" s="99" t="s">
        <v>388</v>
      </c>
      <c r="D43" s="99"/>
      <c r="E43" s="99"/>
      <c r="F43" s="99"/>
      <c r="G43" s="103" t="s">
        <v>257</v>
      </c>
      <c r="H43" s="91"/>
      <c r="I43" s="91"/>
      <c r="J43" s="92">
        <f t="shared" si="0"/>
        <v>0</v>
      </c>
      <c r="K43" s="93" t="e">
        <f t="shared" si="1"/>
        <v>#DIV/0!</v>
      </c>
      <c r="L43" s="91"/>
      <c r="M43" s="91"/>
      <c r="N43" s="91"/>
      <c r="O43" s="97">
        <f t="shared" ref="O43:O51" si="8">+M43+N43</f>
        <v>0</v>
      </c>
      <c r="P43" s="95">
        <f t="shared" si="2"/>
        <v>0</v>
      </c>
      <c r="Q43" s="93" t="e">
        <f t="shared" si="3"/>
        <v>#DIV/0!</v>
      </c>
      <c r="R43" s="43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</row>
    <row r="44" spans="1:154" ht="20.25" x14ac:dyDescent="0.2">
      <c r="A44" s="88"/>
      <c r="B44" s="99" t="s">
        <v>393</v>
      </c>
      <c r="C44" s="99"/>
      <c r="D44" s="99"/>
      <c r="E44" s="99"/>
      <c r="F44" s="99"/>
      <c r="G44" s="103" t="s">
        <v>251</v>
      </c>
      <c r="H44" s="91">
        <f>H45+H46</f>
        <v>0</v>
      </c>
      <c r="I44" s="91">
        <f>I45+I46</f>
        <v>0</v>
      </c>
      <c r="J44" s="92">
        <f t="shared" si="0"/>
        <v>0</v>
      </c>
      <c r="K44" s="93" t="e">
        <f t="shared" si="1"/>
        <v>#DIV/0!</v>
      </c>
      <c r="L44" s="91">
        <f>L45+L46</f>
        <v>0</v>
      </c>
      <c r="M44" s="91">
        <f>M45+M46</f>
        <v>0</v>
      </c>
      <c r="N44" s="91">
        <f>N45+N46</f>
        <v>0</v>
      </c>
      <c r="O44" s="91">
        <f>O45+O46</f>
        <v>0</v>
      </c>
      <c r="P44" s="95">
        <f t="shared" si="2"/>
        <v>0</v>
      </c>
      <c r="Q44" s="93" t="e">
        <f t="shared" si="3"/>
        <v>#DIV/0!</v>
      </c>
      <c r="R44" s="43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</row>
    <row r="45" spans="1:154" ht="40.5" x14ac:dyDescent="0.2">
      <c r="A45" s="88"/>
      <c r="B45" s="99"/>
      <c r="C45" s="99" t="s">
        <v>389</v>
      </c>
      <c r="D45" s="99"/>
      <c r="E45" s="99"/>
      <c r="F45" s="99"/>
      <c r="G45" s="103" t="s">
        <v>257</v>
      </c>
      <c r="H45" s="91"/>
      <c r="I45" s="91"/>
      <c r="J45" s="92">
        <f t="shared" si="0"/>
        <v>0</v>
      </c>
      <c r="K45" s="93" t="e">
        <f t="shared" si="1"/>
        <v>#DIV/0!</v>
      </c>
      <c r="L45" s="91"/>
      <c r="M45" s="91"/>
      <c r="N45" s="91"/>
      <c r="O45" s="97">
        <f t="shared" si="8"/>
        <v>0</v>
      </c>
      <c r="P45" s="95">
        <f t="shared" si="2"/>
        <v>0</v>
      </c>
      <c r="Q45" s="93" t="e">
        <f t="shared" si="3"/>
        <v>#DIV/0!</v>
      </c>
      <c r="R45" s="43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</row>
    <row r="46" spans="1:154" ht="40.5" x14ac:dyDescent="0.2">
      <c r="A46" s="88"/>
      <c r="B46" s="99"/>
      <c r="C46" s="99" t="s">
        <v>390</v>
      </c>
      <c r="D46" s="99"/>
      <c r="E46" s="99"/>
      <c r="F46" s="99"/>
      <c r="G46" s="103" t="s">
        <v>258</v>
      </c>
      <c r="H46" s="91"/>
      <c r="I46" s="91"/>
      <c r="J46" s="92">
        <f t="shared" si="0"/>
        <v>0</v>
      </c>
      <c r="K46" s="93" t="e">
        <f t="shared" si="1"/>
        <v>#DIV/0!</v>
      </c>
      <c r="L46" s="91"/>
      <c r="M46" s="91"/>
      <c r="N46" s="91"/>
      <c r="O46" s="97">
        <f t="shared" si="8"/>
        <v>0</v>
      </c>
      <c r="P46" s="95">
        <f t="shared" si="2"/>
        <v>0</v>
      </c>
      <c r="Q46" s="93" t="e">
        <f t="shared" si="3"/>
        <v>#DIV/0!</v>
      </c>
      <c r="R46" s="43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</row>
    <row r="47" spans="1:154" ht="20.25" x14ac:dyDescent="0.2">
      <c r="A47" s="100"/>
      <c r="B47" s="99" t="s">
        <v>394</v>
      </c>
      <c r="C47" s="99"/>
      <c r="D47" s="99"/>
      <c r="E47" s="99"/>
      <c r="F47" s="99"/>
      <c r="G47" s="103" t="s">
        <v>259</v>
      </c>
      <c r="H47" s="91"/>
      <c r="I47" s="91"/>
      <c r="J47" s="92">
        <f t="shared" si="0"/>
        <v>0</v>
      </c>
      <c r="K47" s="93" t="e">
        <f t="shared" si="1"/>
        <v>#DIV/0!</v>
      </c>
      <c r="L47" s="91"/>
      <c r="M47" s="91"/>
      <c r="N47" s="91"/>
      <c r="O47" s="97">
        <f t="shared" si="8"/>
        <v>0</v>
      </c>
      <c r="P47" s="95">
        <f t="shared" si="2"/>
        <v>0</v>
      </c>
      <c r="Q47" s="93" t="e">
        <f t="shared" si="3"/>
        <v>#DIV/0!</v>
      </c>
      <c r="R47" s="43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</row>
    <row r="48" spans="1:154" ht="40.5" x14ac:dyDescent="0.2">
      <c r="A48" s="100"/>
      <c r="B48" s="99" t="s">
        <v>412</v>
      </c>
      <c r="C48" s="99"/>
      <c r="D48" s="99"/>
      <c r="E48" s="99"/>
      <c r="F48" s="99"/>
      <c r="G48" s="103" t="s">
        <v>413</v>
      </c>
      <c r="H48" s="91">
        <f>H49+H50+H51</f>
        <v>0</v>
      </c>
      <c r="I48" s="91">
        <f>I49+I50+I51</f>
        <v>0</v>
      </c>
      <c r="J48" s="92">
        <f t="shared" si="0"/>
        <v>0</v>
      </c>
      <c r="K48" s="93" t="e">
        <f t="shared" si="1"/>
        <v>#DIV/0!</v>
      </c>
      <c r="L48" s="91">
        <f>L49+L50+L51</f>
        <v>0</v>
      </c>
      <c r="M48" s="91">
        <f t="shared" ref="M48:O48" si="9">M49+M50+M51</f>
        <v>0</v>
      </c>
      <c r="N48" s="91">
        <f t="shared" si="9"/>
        <v>0</v>
      </c>
      <c r="O48" s="91">
        <f t="shared" si="9"/>
        <v>0</v>
      </c>
      <c r="P48" s="95">
        <f t="shared" si="2"/>
        <v>0</v>
      </c>
      <c r="Q48" s="93" t="e">
        <f t="shared" si="3"/>
        <v>#DIV/0!</v>
      </c>
      <c r="R48" s="43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</row>
    <row r="49" spans="1:154" ht="40.5" x14ac:dyDescent="0.2">
      <c r="A49" s="100"/>
      <c r="B49" s="99"/>
      <c r="C49" s="99" t="s">
        <v>414</v>
      </c>
      <c r="D49" s="99"/>
      <c r="E49" s="99"/>
      <c r="F49" s="99"/>
      <c r="G49" s="103" t="s">
        <v>417</v>
      </c>
      <c r="H49" s="91"/>
      <c r="I49" s="91"/>
      <c r="J49" s="92">
        <f t="shared" si="0"/>
        <v>0</v>
      </c>
      <c r="K49" s="93" t="e">
        <f t="shared" si="1"/>
        <v>#DIV/0!</v>
      </c>
      <c r="L49" s="91"/>
      <c r="M49" s="91"/>
      <c r="N49" s="91"/>
      <c r="O49" s="97">
        <f t="shared" si="8"/>
        <v>0</v>
      </c>
      <c r="P49" s="95">
        <f t="shared" si="2"/>
        <v>0</v>
      </c>
      <c r="Q49" s="93" t="e">
        <f t="shared" si="3"/>
        <v>#DIV/0!</v>
      </c>
      <c r="R49" s="43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</row>
    <row r="50" spans="1:154" ht="40.5" x14ac:dyDescent="0.2">
      <c r="A50" s="100"/>
      <c r="B50" s="99"/>
      <c r="C50" s="99" t="s">
        <v>415</v>
      </c>
      <c r="D50" s="99"/>
      <c r="E50" s="99"/>
      <c r="F50" s="99"/>
      <c r="G50" s="103" t="s">
        <v>418</v>
      </c>
      <c r="H50" s="91"/>
      <c r="I50" s="91"/>
      <c r="J50" s="92">
        <f t="shared" si="0"/>
        <v>0</v>
      </c>
      <c r="K50" s="93" t="e">
        <f t="shared" si="1"/>
        <v>#DIV/0!</v>
      </c>
      <c r="L50" s="91"/>
      <c r="M50" s="91"/>
      <c r="N50" s="91"/>
      <c r="O50" s="97">
        <f t="shared" si="8"/>
        <v>0</v>
      </c>
      <c r="P50" s="95">
        <f t="shared" si="2"/>
        <v>0</v>
      </c>
      <c r="Q50" s="93" t="e">
        <f t="shared" si="3"/>
        <v>#DIV/0!</v>
      </c>
      <c r="R50" s="43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</row>
    <row r="51" spans="1:154" ht="20.25" x14ac:dyDescent="0.2">
      <c r="A51" s="100"/>
      <c r="B51" s="99"/>
      <c r="C51" s="99" t="s">
        <v>416</v>
      </c>
      <c r="D51" s="99"/>
      <c r="E51" s="99"/>
      <c r="F51" s="99"/>
      <c r="G51" s="103" t="s">
        <v>419</v>
      </c>
      <c r="H51" s="91"/>
      <c r="I51" s="91"/>
      <c r="J51" s="92">
        <f t="shared" si="0"/>
        <v>0</v>
      </c>
      <c r="K51" s="93" t="e">
        <f t="shared" si="1"/>
        <v>#DIV/0!</v>
      </c>
      <c r="L51" s="91"/>
      <c r="M51" s="91"/>
      <c r="N51" s="91"/>
      <c r="O51" s="97">
        <f t="shared" si="8"/>
        <v>0</v>
      </c>
      <c r="P51" s="95">
        <f t="shared" si="2"/>
        <v>0</v>
      </c>
      <c r="Q51" s="93" t="e">
        <f t="shared" si="3"/>
        <v>#DIV/0!</v>
      </c>
      <c r="R51" s="43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</row>
    <row r="52" spans="1:154" s="18" customFormat="1" ht="20.25" x14ac:dyDescent="0.25">
      <c r="A52" s="88">
        <v>4600</v>
      </c>
      <c r="B52" s="89"/>
      <c r="C52" s="89"/>
      <c r="D52" s="89"/>
      <c r="E52" s="89"/>
      <c r="F52" s="89"/>
      <c r="G52" s="101" t="s">
        <v>247</v>
      </c>
      <c r="H52" s="91">
        <f>H53</f>
        <v>0</v>
      </c>
      <c r="I52" s="91">
        <f>I53</f>
        <v>0</v>
      </c>
      <c r="J52" s="92">
        <f t="shared" si="0"/>
        <v>0</v>
      </c>
      <c r="K52" s="93" t="e">
        <f t="shared" si="1"/>
        <v>#DIV/0!</v>
      </c>
      <c r="L52" s="91">
        <f>L53</f>
        <v>0</v>
      </c>
      <c r="M52" s="91">
        <f>M53</f>
        <v>0</v>
      </c>
      <c r="N52" s="91">
        <f>N53</f>
        <v>0</v>
      </c>
      <c r="O52" s="91">
        <f>O53</f>
        <v>0</v>
      </c>
      <c r="P52" s="95">
        <f t="shared" si="2"/>
        <v>0</v>
      </c>
      <c r="Q52" s="93" t="e">
        <f t="shared" si="3"/>
        <v>#DIV/0!</v>
      </c>
      <c r="R52" s="43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</row>
    <row r="53" spans="1:154" s="18" customFormat="1" ht="60.75" x14ac:dyDescent="0.25">
      <c r="A53" s="88"/>
      <c r="B53" s="99" t="s">
        <v>395</v>
      </c>
      <c r="C53" s="89"/>
      <c r="D53" s="89"/>
      <c r="E53" s="89"/>
      <c r="F53" s="89"/>
      <c r="G53" s="103" t="s">
        <v>248</v>
      </c>
      <c r="H53" s="91"/>
      <c r="I53" s="91"/>
      <c r="J53" s="92">
        <f t="shared" si="0"/>
        <v>0</v>
      </c>
      <c r="K53" s="93" t="e">
        <f t="shared" si="1"/>
        <v>#DIV/0!</v>
      </c>
      <c r="L53" s="91"/>
      <c r="M53" s="91"/>
      <c r="N53" s="91"/>
      <c r="O53" s="94">
        <f t="shared" ref="O53" si="10">+M53+N53</f>
        <v>0</v>
      </c>
      <c r="P53" s="95">
        <f t="shared" si="2"/>
        <v>0</v>
      </c>
      <c r="Q53" s="93" t="e">
        <f t="shared" si="3"/>
        <v>#DIV/0!</v>
      </c>
      <c r="R53" s="43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</row>
    <row r="54" spans="1:154" s="18" customFormat="1" ht="81" x14ac:dyDescent="0.25">
      <c r="A54" s="88">
        <v>4800</v>
      </c>
      <c r="B54" s="99"/>
      <c r="C54" s="89"/>
      <c r="D54" s="89"/>
      <c r="E54" s="89"/>
      <c r="F54" s="89"/>
      <c r="G54" s="103" t="s">
        <v>253</v>
      </c>
      <c r="H54" s="91">
        <f>H55+H56+H57</f>
        <v>0</v>
      </c>
      <c r="I54" s="91">
        <f>I55+I56+I57</f>
        <v>0</v>
      </c>
      <c r="J54" s="92">
        <f t="shared" si="0"/>
        <v>0</v>
      </c>
      <c r="K54" s="93" t="e">
        <f t="shared" si="1"/>
        <v>#DIV/0!</v>
      </c>
      <c r="L54" s="91">
        <f>L55+L56+L57</f>
        <v>0</v>
      </c>
      <c r="M54" s="91">
        <f>M55+M56+M57</f>
        <v>0</v>
      </c>
      <c r="N54" s="91">
        <f>N55+N56+N57</f>
        <v>0</v>
      </c>
      <c r="O54" s="91">
        <f>O55+O56+O57</f>
        <v>0</v>
      </c>
      <c r="P54" s="95">
        <f t="shared" si="2"/>
        <v>0</v>
      </c>
      <c r="Q54" s="93" t="e">
        <f t="shared" si="3"/>
        <v>#DIV/0!</v>
      </c>
      <c r="R54" s="43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</row>
    <row r="55" spans="1:154" ht="40.5" x14ac:dyDescent="0.2">
      <c r="A55" s="100"/>
      <c r="B55" s="96" t="s">
        <v>396</v>
      </c>
      <c r="C55" s="99"/>
      <c r="D55" s="99"/>
      <c r="E55" s="99"/>
      <c r="F55" s="99"/>
      <c r="G55" s="103" t="s">
        <v>250</v>
      </c>
      <c r="H55" s="91">
        <v>0</v>
      </c>
      <c r="I55" s="91">
        <v>0</v>
      </c>
      <c r="J55" s="92">
        <f t="shared" si="0"/>
        <v>0</v>
      </c>
      <c r="K55" s="93" t="e">
        <f t="shared" si="1"/>
        <v>#DIV/0!</v>
      </c>
      <c r="L55" s="91">
        <v>0</v>
      </c>
      <c r="M55" s="91">
        <v>0</v>
      </c>
      <c r="N55" s="91">
        <v>0</v>
      </c>
      <c r="O55" s="97">
        <f t="shared" ref="O55:O59" si="11">+M55+N55</f>
        <v>0</v>
      </c>
      <c r="P55" s="95">
        <f t="shared" si="2"/>
        <v>0</v>
      </c>
      <c r="Q55" s="93" t="e">
        <f t="shared" si="3"/>
        <v>#DIV/0!</v>
      </c>
      <c r="R55" s="43"/>
      <c r="S55" s="14"/>
      <c r="T55" s="3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</row>
    <row r="56" spans="1:154" ht="20.25" x14ac:dyDescent="0.2">
      <c r="A56" s="100"/>
      <c r="B56" s="96" t="s">
        <v>397</v>
      </c>
      <c r="C56" s="99"/>
      <c r="D56" s="99"/>
      <c r="E56" s="99"/>
      <c r="F56" s="99"/>
      <c r="G56" s="103" t="s">
        <v>251</v>
      </c>
      <c r="H56" s="91">
        <v>0</v>
      </c>
      <c r="I56" s="91">
        <v>0</v>
      </c>
      <c r="J56" s="92">
        <f t="shared" si="0"/>
        <v>0</v>
      </c>
      <c r="K56" s="93" t="e">
        <f t="shared" si="1"/>
        <v>#DIV/0!</v>
      </c>
      <c r="L56" s="91">
        <v>0</v>
      </c>
      <c r="M56" s="91">
        <v>0</v>
      </c>
      <c r="N56" s="91">
        <v>0</v>
      </c>
      <c r="O56" s="97">
        <f t="shared" si="11"/>
        <v>0</v>
      </c>
      <c r="P56" s="95">
        <f t="shared" si="2"/>
        <v>0</v>
      </c>
      <c r="Q56" s="93" t="e">
        <f t="shared" si="3"/>
        <v>#DIV/0!</v>
      </c>
      <c r="R56" s="43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</row>
    <row r="57" spans="1:154" ht="20.25" x14ac:dyDescent="0.2">
      <c r="A57" s="100"/>
      <c r="B57" s="96" t="s">
        <v>398</v>
      </c>
      <c r="C57" s="99"/>
      <c r="D57" s="99"/>
      <c r="E57" s="99"/>
      <c r="F57" s="99"/>
      <c r="G57" s="103" t="s">
        <v>252</v>
      </c>
      <c r="H57" s="91">
        <v>0</v>
      </c>
      <c r="I57" s="91">
        <v>0</v>
      </c>
      <c r="J57" s="92">
        <f t="shared" si="0"/>
        <v>0</v>
      </c>
      <c r="K57" s="93" t="e">
        <f t="shared" si="1"/>
        <v>#DIV/0!</v>
      </c>
      <c r="L57" s="91">
        <v>0</v>
      </c>
      <c r="M57" s="91">
        <v>0</v>
      </c>
      <c r="N57" s="91">
        <v>0</v>
      </c>
      <c r="O57" s="97">
        <f t="shared" si="11"/>
        <v>0</v>
      </c>
      <c r="P57" s="95">
        <f t="shared" si="2"/>
        <v>0</v>
      </c>
      <c r="Q57" s="93" t="e">
        <f t="shared" si="3"/>
        <v>#DIV/0!</v>
      </c>
      <c r="R57" s="43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</row>
    <row r="58" spans="1:154" ht="40.5" x14ac:dyDescent="0.2">
      <c r="A58" s="88">
        <v>4900</v>
      </c>
      <c r="B58" s="96"/>
      <c r="C58" s="99"/>
      <c r="D58" s="99"/>
      <c r="E58" s="99"/>
      <c r="F58" s="99"/>
      <c r="G58" s="103" t="s">
        <v>254</v>
      </c>
      <c r="H58" s="91">
        <f>H59</f>
        <v>0</v>
      </c>
      <c r="I58" s="91">
        <f>I59</f>
        <v>0</v>
      </c>
      <c r="J58" s="92">
        <f t="shared" si="0"/>
        <v>0</v>
      </c>
      <c r="K58" s="93" t="e">
        <f t="shared" si="1"/>
        <v>#DIV/0!</v>
      </c>
      <c r="L58" s="91">
        <f>L59</f>
        <v>0</v>
      </c>
      <c r="M58" s="91">
        <f>M59</f>
        <v>0</v>
      </c>
      <c r="N58" s="91">
        <f>N59</f>
        <v>0</v>
      </c>
      <c r="O58" s="91">
        <f>O59</f>
        <v>0</v>
      </c>
      <c r="P58" s="95">
        <f t="shared" si="2"/>
        <v>0</v>
      </c>
      <c r="Q58" s="93" t="e">
        <f t="shared" si="3"/>
        <v>#DIV/0!</v>
      </c>
      <c r="R58" s="43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</row>
    <row r="59" spans="1:154" ht="20.25" x14ac:dyDescent="0.2">
      <c r="A59" s="100"/>
      <c r="B59" s="96" t="s">
        <v>399</v>
      </c>
      <c r="C59" s="99"/>
      <c r="D59" s="99"/>
      <c r="E59" s="99"/>
      <c r="F59" s="99"/>
      <c r="G59" s="103" t="s">
        <v>255</v>
      </c>
      <c r="H59" s="91">
        <v>0</v>
      </c>
      <c r="I59" s="91">
        <v>0</v>
      </c>
      <c r="J59" s="92">
        <f t="shared" si="0"/>
        <v>0</v>
      </c>
      <c r="K59" s="93" t="e">
        <f t="shared" si="1"/>
        <v>#DIV/0!</v>
      </c>
      <c r="L59" s="91">
        <v>0</v>
      </c>
      <c r="M59" s="91">
        <v>0</v>
      </c>
      <c r="N59" s="91">
        <v>0</v>
      </c>
      <c r="O59" s="97">
        <f t="shared" si="11"/>
        <v>0</v>
      </c>
      <c r="P59" s="95">
        <f t="shared" si="2"/>
        <v>0</v>
      </c>
      <c r="Q59" s="93" t="e">
        <f t="shared" si="3"/>
        <v>#DIV/0!</v>
      </c>
      <c r="R59" s="43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</row>
    <row r="60" spans="1:154" ht="20.25" x14ac:dyDescent="0.2">
      <c r="A60" s="88"/>
      <c r="B60" s="89"/>
      <c r="C60" s="89"/>
      <c r="D60" s="89"/>
      <c r="E60" s="89"/>
      <c r="F60" s="89"/>
      <c r="G60" s="101" t="s">
        <v>56</v>
      </c>
      <c r="H60" s="91">
        <f>H15+H17+H20+H24+H28+H33+H32+H39+H41+H52+H54+H58</f>
        <v>0</v>
      </c>
      <c r="I60" s="91">
        <f>I15+I17+I20+I24+I28+I33+I32+I39+I41+I52+I54+I58</f>
        <v>1125130.99</v>
      </c>
      <c r="J60" s="92">
        <f t="shared" si="0"/>
        <v>-1125130.99</v>
      </c>
      <c r="K60" s="93" t="e">
        <f t="shared" si="1"/>
        <v>#DIV/0!</v>
      </c>
      <c r="L60" s="91">
        <f>L15+L17+L20+L24+L28+L33+L32+L39+L41+L52+L54+L58</f>
        <v>0</v>
      </c>
      <c r="M60" s="91">
        <f>M15+M17+M20+M24+M28+M33+M32+M39+M41+M52+M54+M58</f>
        <v>0</v>
      </c>
      <c r="N60" s="91">
        <f>N15+N17+N20+N24+N28+N33+N32+N39+N41+N52+N54+N58</f>
        <v>1125130.99</v>
      </c>
      <c r="O60" s="91">
        <f>O15+O17+O20+O24+O28+O33+O32+O39+O41+O52+O54+O58</f>
        <v>1125130.99</v>
      </c>
      <c r="P60" s="95">
        <f t="shared" si="2"/>
        <v>-1125130.99</v>
      </c>
      <c r="Q60" s="93" t="e">
        <f t="shared" si="3"/>
        <v>#DIV/0!</v>
      </c>
      <c r="R60" s="43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</row>
    <row r="61" spans="1:154" ht="40.5" x14ac:dyDescent="0.2">
      <c r="A61" s="88"/>
      <c r="B61" s="89"/>
      <c r="C61" s="89"/>
      <c r="D61" s="89"/>
      <c r="E61" s="89"/>
      <c r="F61" s="89"/>
      <c r="G61" s="101" t="s">
        <v>261</v>
      </c>
      <c r="H61" s="91">
        <f>+H16+H18+H29+H40</f>
        <v>0</v>
      </c>
      <c r="I61" s="91">
        <f>+I16+I18+I29+I40</f>
        <v>866735.97</v>
      </c>
      <c r="J61" s="92">
        <f t="shared" si="0"/>
        <v>-866735.97</v>
      </c>
      <c r="K61" s="93" t="e">
        <f t="shared" si="1"/>
        <v>#DIV/0!</v>
      </c>
      <c r="L61" s="91">
        <f>+L16+L18+L29+L40</f>
        <v>0</v>
      </c>
      <c r="M61" s="91">
        <f>+M16+M18+M29+M40</f>
        <v>0</v>
      </c>
      <c r="N61" s="91">
        <f>+N16+N18+N29+N40</f>
        <v>866735.97</v>
      </c>
      <c r="O61" s="91">
        <f>+O16+O18+O29+O40</f>
        <v>866735.97</v>
      </c>
      <c r="P61" s="95">
        <f t="shared" si="2"/>
        <v>-866735.97</v>
      </c>
      <c r="Q61" s="93" t="e">
        <f t="shared" si="3"/>
        <v>#DIV/0!</v>
      </c>
      <c r="R61" s="43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</row>
    <row r="62" spans="1:154" ht="20.25" x14ac:dyDescent="0.2">
      <c r="A62" s="100"/>
      <c r="B62" s="104"/>
      <c r="C62" s="89"/>
      <c r="D62" s="89"/>
      <c r="E62" s="89"/>
      <c r="F62" s="89"/>
      <c r="G62" s="105" t="s">
        <v>57</v>
      </c>
      <c r="H62" s="91">
        <f>H63</f>
        <v>0</v>
      </c>
      <c r="I62" s="91">
        <f>I63</f>
        <v>0</v>
      </c>
      <c r="J62" s="92">
        <f t="shared" si="0"/>
        <v>0</v>
      </c>
      <c r="K62" s="93" t="e">
        <f t="shared" si="1"/>
        <v>#DIV/0!</v>
      </c>
      <c r="L62" s="91">
        <f>L63</f>
        <v>0</v>
      </c>
      <c r="M62" s="91">
        <f>M63</f>
        <v>0</v>
      </c>
      <c r="N62" s="91">
        <f>N63</f>
        <v>0</v>
      </c>
      <c r="O62" s="91">
        <f>O63</f>
        <v>0</v>
      </c>
      <c r="P62" s="95">
        <f t="shared" si="2"/>
        <v>0</v>
      </c>
      <c r="Q62" s="93" t="e">
        <f t="shared" si="3"/>
        <v>#DIV/0!</v>
      </c>
      <c r="R62" s="43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</row>
    <row r="63" spans="1:154" ht="60.75" x14ac:dyDescent="0.2">
      <c r="A63" s="88">
        <v>4800</v>
      </c>
      <c r="B63" s="99"/>
      <c r="C63" s="99"/>
      <c r="D63" s="99"/>
      <c r="E63" s="99"/>
      <c r="F63" s="99"/>
      <c r="G63" s="101" t="s">
        <v>58</v>
      </c>
      <c r="H63" s="91">
        <f>H64+H65</f>
        <v>0</v>
      </c>
      <c r="I63" s="91">
        <f>I64+I65</f>
        <v>0</v>
      </c>
      <c r="J63" s="92">
        <f t="shared" si="0"/>
        <v>0</v>
      </c>
      <c r="K63" s="93" t="e">
        <f t="shared" si="1"/>
        <v>#DIV/0!</v>
      </c>
      <c r="L63" s="91">
        <f>L64+L65</f>
        <v>0</v>
      </c>
      <c r="M63" s="91">
        <f>M64+M65</f>
        <v>0</v>
      </c>
      <c r="N63" s="91">
        <f>N64+N65</f>
        <v>0</v>
      </c>
      <c r="O63" s="91">
        <f>O64+O65</f>
        <v>0</v>
      </c>
      <c r="P63" s="95">
        <f t="shared" si="2"/>
        <v>0</v>
      </c>
      <c r="Q63" s="93" t="e">
        <f t="shared" si="3"/>
        <v>#DIV/0!</v>
      </c>
      <c r="R63" s="43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</row>
    <row r="64" spans="1:154" ht="40.5" x14ac:dyDescent="0.2">
      <c r="A64" s="88"/>
      <c r="B64" s="99" t="s">
        <v>407</v>
      </c>
      <c r="C64" s="99"/>
      <c r="D64" s="99"/>
      <c r="E64" s="99"/>
      <c r="F64" s="99"/>
      <c r="G64" s="103" t="s">
        <v>408</v>
      </c>
      <c r="H64" s="91"/>
      <c r="I64" s="91"/>
      <c r="J64" s="92">
        <f t="shared" si="0"/>
        <v>0</v>
      </c>
      <c r="K64" s="93"/>
      <c r="L64" s="91"/>
      <c r="M64" s="91"/>
      <c r="N64" s="91"/>
      <c r="O64" s="97">
        <f t="shared" ref="O64:O65" si="12">+M64+N64</f>
        <v>0</v>
      </c>
      <c r="P64" s="95"/>
      <c r="Q64" s="93"/>
      <c r="R64" s="43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</row>
    <row r="65" spans="1:154" ht="20.25" x14ac:dyDescent="0.2">
      <c r="A65" s="100"/>
      <c r="B65" s="99" t="s">
        <v>401</v>
      </c>
      <c r="C65" s="99"/>
      <c r="D65" s="99"/>
      <c r="E65" s="99"/>
      <c r="F65" s="99"/>
      <c r="G65" s="106" t="s">
        <v>59</v>
      </c>
      <c r="H65" s="91">
        <v>0</v>
      </c>
      <c r="I65" s="91">
        <v>0</v>
      </c>
      <c r="J65" s="92">
        <f t="shared" si="0"/>
        <v>0</v>
      </c>
      <c r="K65" s="93" t="e">
        <f t="shared" si="1"/>
        <v>#DIV/0!</v>
      </c>
      <c r="L65" s="91">
        <v>0</v>
      </c>
      <c r="M65" s="91">
        <v>0</v>
      </c>
      <c r="N65" s="91">
        <v>0</v>
      </c>
      <c r="O65" s="97">
        <f t="shared" si="12"/>
        <v>0</v>
      </c>
      <c r="P65" s="95">
        <f t="shared" si="2"/>
        <v>0</v>
      </c>
      <c r="Q65" s="93" t="e">
        <f t="shared" si="3"/>
        <v>#DIV/0!</v>
      </c>
      <c r="R65" s="43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</row>
    <row r="66" spans="1:154" ht="21" thickBot="1" x14ac:dyDescent="0.25">
      <c r="A66" s="107"/>
      <c r="B66" s="108"/>
      <c r="C66" s="108"/>
      <c r="D66" s="108"/>
      <c r="E66" s="108"/>
      <c r="F66" s="108"/>
      <c r="G66" s="109"/>
      <c r="H66" s="110"/>
      <c r="I66" s="111"/>
      <c r="J66" s="112"/>
      <c r="K66" s="113"/>
      <c r="L66" s="114"/>
      <c r="M66" s="114"/>
      <c r="N66" s="112"/>
      <c r="O66" s="115"/>
      <c r="P66" s="116"/>
      <c r="Q66" s="117"/>
      <c r="R66" s="43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</row>
    <row r="67" spans="1:154" ht="20.25" x14ac:dyDescent="0.2">
      <c r="A67" s="495" t="s">
        <v>60</v>
      </c>
      <c r="B67" s="496"/>
      <c r="C67" s="496"/>
      <c r="D67" s="496"/>
      <c r="E67" s="496"/>
      <c r="F67" s="496"/>
      <c r="G67" s="118" t="s">
        <v>61</v>
      </c>
      <c r="H67" s="119">
        <f>+H68+H79+H81</f>
        <v>2640700</v>
      </c>
      <c r="I67" s="119">
        <f>+I68+I79+I81</f>
        <v>2555425.77</v>
      </c>
      <c r="J67" s="119">
        <f t="shared" ref="J67" si="13">+J68+J79+J81</f>
        <v>85274.23</v>
      </c>
      <c r="K67" s="120">
        <f t="shared" ref="K67:K108" si="14">ROUND(I67/H67*100,2)</f>
        <v>96.77</v>
      </c>
      <c r="L67" s="119">
        <f>+L68+L79+L81</f>
        <v>0</v>
      </c>
      <c r="M67" s="119">
        <f>+M68+M79+M81</f>
        <v>0</v>
      </c>
      <c r="N67" s="119">
        <f>+N68+N79+N81</f>
        <v>2555425.77</v>
      </c>
      <c r="O67" s="119">
        <f>+O68+O79+O81</f>
        <v>2555425.77</v>
      </c>
      <c r="P67" s="119">
        <f>L67-O67</f>
        <v>-2555425.77</v>
      </c>
      <c r="Q67" s="120" t="e">
        <f>ROUND(O67/L67*100,2)</f>
        <v>#DIV/0!</v>
      </c>
      <c r="R67" s="43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</row>
    <row r="68" spans="1:154" ht="20.25" x14ac:dyDescent="0.2">
      <c r="A68" s="88"/>
      <c r="B68" s="89"/>
      <c r="C68" s="89"/>
      <c r="D68" s="104" t="s">
        <v>54</v>
      </c>
      <c r="E68" s="89"/>
      <c r="F68" s="89"/>
      <c r="G68" s="101" t="s">
        <v>62</v>
      </c>
      <c r="H68" s="121">
        <f>+H69+H70+H71+H72+H73+H74+H75+H76+H77+H78</f>
        <v>2640700</v>
      </c>
      <c r="I68" s="121">
        <f>+I69+I70+I71+I72+I73+I74+I75+I76+I77+I78</f>
        <v>2556819.77</v>
      </c>
      <c r="J68" s="121">
        <f t="shared" ref="J68" si="15">+J69+J70+J71+J72+J73+J74+J75+J76+J77+J78</f>
        <v>83880.23</v>
      </c>
      <c r="K68" s="122">
        <f t="shared" si="14"/>
        <v>96.82</v>
      </c>
      <c r="L68" s="121">
        <f>+L69+L70+L71+L72+L73+L74+L75+L76+L77+L78</f>
        <v>0</v>
      </c>
      <c r="M68" s="121">
        <f>+M69+M70+M71+M72+M73+M74+M75+M76+M77+M78</f>
        <v>0</v>
      </c>
      <c r="N68" s="121">
        <f>+N69+N70+N71+N72+N73+N74+N75+N76+N77+N78</f>
        <v>2556819.77</v>
      </c>
      <c r="O68" s="121">
        <f t="shared" ref="O68" si="16">+O69+O70+O71+O72+O73+O74+O75+O76+O77+O78</f>
        <v>2556819.77</v>
      </c>
      <c r="P68" s="121">
        <f t="shared" ref="P68:P131" si="17">L68-O68</f>
        <v>-2556819.77</v>
      </c>
      <c r="Q68" s="122" t="e">
        <f t="shared" ref="Q68:Q112" si="18">ROUND(O68/L68*100,2)</f>
        <v>#DIV/0!</v>
      </c>
      <c r="R68" s="43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</row>
    <row r="69" spans="1:154" ht="20.25" x14ac:dyDescent="0.2">
      <c r="A69" s="88"/>
      <c r="B69" s="89"/>
      <c r="C69" s="89"/>
      <c r="D69" s="104" t="s">
        <v>63</v>
      </c>
      <c r="E69" s="89"/>
      <c r="F69" s="89"/>
      <c r="G69" s="101" t="s">
        <v>64</v>
      </c>
      <c r="H69" s="121">
        <f t="shared" ref="H69:J73" si="19">+H84</f>
        <v>398800</v>
      </c>
      <c r="I69" s="121">
        <f t="shared" si="19"/>
        <v>380284</v>
      </c>
      <c r="J69" s="121">
        <f t="shared" si="19"/>
        <v>18516</v>
      </c>
      <c r="K69" s="122">
        <f t="shared" si="14"/>
        <v>95.36</v>
      </c>
      <c r="L69" s="121">
        <f t="shared" ref="L69:O73" si="20">+L84</f>
        <v>0</v>
      </c>
      <c r="M69" s="121">
        <f t="shared" si="20"/>
        <v>0</v>
      </c>
      <c r="N69" s="121">
        <f t="shared" si="20"/>
        <v>380284</v>
      </c>
      <c r="O69" s="121">
        <f t="shared" si="20"/>
        <v>380284</v>
      </c>
      <c r="P69" s="121">
        <f t="shared" si="17"/>
        <v>-380284</v>
      </c>
      <c r="Q69" s="122" t="e">
        <f t="shared" si="18"/>
        <v>#DIV/0!</v>
      </c>
      <c r="R69" s="43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</row>
    <row r="70" spans="1:154" ht="20.25" x14ac:dyDescent="0.2">
      <c r="A70" s="88"/>
      <c r="B70" s="89"/>
      <c r="C70" s="89"/>
      <c r="D70" s="104" t="s">
        <v>65</v>
      </c>
      <c r="E70" s="89"/>
      <c r="F70" s="89"/>
      <c r="G70" s="101" t="s">
        <v>66</v>
      </c>
      <c r="H70" s="121">
        <f t="shared" si="19"/>
        <v>37600</v>
      </c>
      <c r="I70" s="121">
        <f t="shared" si="19"/>
        <v>34526.770000000004</v>
      </c>
      <c r="J70" s="121">
        <f t="shared" si="19"/>
        <v>3073.2300000000005</v>
      </c>
      <c r="K70" s="122">
        <f t="shared" si="14"/>
        <v>91.83</v>
      </c>
      <c r="L70" s="121">
        <f t="shared" si="20"/>
        <v>0</v>
      </c>
      <c r="M70" s="121">
        <f t="shared" si="20"/>
        <v>0</v>
      </c>
      <c r="N70" s="121">
        <f t="shared" si="20"/>
        <v>34526.770000000004</v>
      </c>
      <c r="O70" s="121">
        <f t="shared" si="20"/>
        <v>34526.770000000004</v>
      </c>
      <c r="P70" s="121">
        <f t="shared" si="17"/>
        <v>-34526.770000000004</v>
      </c>
      <c r="Q70" s="122" t="e">
        <f t="shared" si="18"/>
        <v>#DIV/0!</v>
      </c>
      <c r="R70" s="43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</row>
    <row r="71" spans="1:154" ht="20.25" x14ac:dyDescent="0.2">
      <c r="A71" s="88"/>
      <c r="B71" s="89"/>
      <c r="C71" s="89"/>
      <c r="D71" s="104" t="s">
        <v>67</v>
      </c>
      <c r="E71" s="89"/>
      <c r="F71" s="89"/>
      <c r="G71" s="101" t="s">
        <v>68</v>
      </c>
      <c r="H71" s="121">
        <f t="shared" si="19"/>
        <v>0</v>
      </c>
      <c r="I71" s="121">
        <f t="shared" si="19"/>
        <v>0</v>
      </c>
      <c r="J71" s="121">
        <f t="shared" si="19"/>
        <v>0</v>
      </c>
      <c r="K71" s="122" t="e">
        <f t="shared" si="14"/>
        <v>#DIV/0!</v>
      </c>
      <c r="L71" s="121">
        <f t="shared" si="20"/>
        <v>0</v>
      </c>
      <c r="M71" s="121">
        <f t="shared" si="20"/>
        <v>0</v>
      </c>
      <c r="N71" s="121">
        <f t="shared" si="20"/>
        <v>0</v>
      </c>
      <c r="O71" s="121">
        <f t="shared" si="20"/>
        <v>0</v>
      </c>
      <c r="P71" s="121">
        <f t="shared" si="17"/>
        <v>0</v>
      </c>
      <c r="Q71" s="122" t="e">
        <f t="shared" si="18"/>
        <v>#DIV/0!</v>
      </c>
      <c r="R71" s="43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</row>
    <row r="72" spans="1:154" ht="20.25" x14ac:dyDescent="0.2">
      <c r="A72" s="88"/>
      <c r="B72" s="89"/>
      <c r="C72" s="89"/>
      <c r="D72" s="104" t="s">
        <v>69</v>
      </c>
      <c r="E72" s="89"/>
      <c r="F72" s="89"/>
      <c r="G72" s="101" t="s">
        <v>70</v>
      </c>
      <c r="H72" s="121">
        <f t="shared" si="19"/>
        <v>0</v>
      </c>
      <c r="I72" s="121">
        <f t="shared" si="19"/>
        <v>0</v>
      </c>
      <c r="J72" s="121">
        <f t="shared" si="19"/>
        <v>0</v>
      </c>
      <c r="K72" s="122" t="e">
        <f t="shared" si="14"/>
        <v>#DIV/0!</v>
      </c>
      <c r="L72" s="121">
        <f t="shared" si="20"/>
        <v>0</v>
      </c>
      <c r="M72" s="121">
        <f t="shared" si="20"/>
        <v>0</v>
      </c>
      <c r="N72" s="121">
        <f t="shared" si="20"/>
        <v>0</v>
      </c>
      <c r="O72" s="121">
        <f t="shared" si="20"/>
        <v>0</v>
      </c>
      <c r="P72" s="121">
        <f t="shared" si="17"/>
        <v>0</v>
      </c>
      <c r="Q72" s="122" t="e">
        <f t="shared" si="18"/>
        <v>#DIV/0!</v>
      </c>
      <c r="R72" s="43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</row>
    <row r="73" spans="1:154" ht="40.5" x14ac:dyDescent="0.2">
      <c r="A73" s="88"/>
      <c r="B73" s="89"/>
      <c r="C73" s="89"/>
      <c r="D73" s="104" t="s">
        <v>71</v>
      </c>
      <c r="E73" s="89"/>
      <c r="F73" s="89"/>
      <c r="G73" s="101" t="s">
        <v>72</v>
      </c>
      <c r="H73" s="121">
        <f t="shared" si="19"/>
        <v>395000</v>
      </c>
      <c r="I73" s="121">
        <f t="shared" si="19"/>
        <v>388258</v>
      </c>
      <c r="J73" s="121">
        <f t="shared" si="19"/>
        <v>6742</v>
      </c>
      <c r="K73" s="122">
        <f t="shared" si="14"/>
        <v>98.29</v>
      </c>
      <c r="L73" s="121">
        <f t="shared" si="20"/>
        <v>0</v>
      </c>
      <c r="M73" s="121">
        <f t="shared" si="20"/>
        <v>0</v>
      </c>
      <c r="N73" s="121">
        <f t="shared" si="20"/>
        <v>388258</v>
      </c>
      <c r="O73" s="121">
        <f t="shared" si="20"/>
        <v>388258</v>
      </c>
      <c r="P73" s="121">
        <f t="shared" si="17"/>
        <v>-388258</v>
      </c>
      <c r="Q73" s="122" t="e">
        <f t="shared" si="18"/>
        <v>#DIV/0!</v>
      </c>
      <c r="R73" s="43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</row>
    <row r="74" spans="1:154" ht="20.25" x14ac:dyDescent="0.2">
      <c r="A74" s="88"/>
      <c r="B74" s="89"/>
      <c r="C74" s="89"/>
      <c r="D74" s="104" t="s">
        <v>73</v>
      </c>
      <c r="E74" s="89"/>
      <c r="F74" s="89"/>
      <c r="G74" s="101" t="s">
        <v>74</v>
      </c>
      <c r="H74" s="121">
        <f t="shared" ref="H74:J76" si="21">+H95</f>
        <v>0</v>
      </c>
      <c r="I74" s="121">
        <f t="shared" si="21"/>
        <v>0</v>
      </c>
      <c r="J74" s="121">
        <f t="shared" si="21"/>
        <v>0</v>
      </c>
      <c r="K74" s="122" t="e">
        <f t="shared" si="14"/>
        <v>#DIV/0!</v>
      </c>
      <c r="L74" s="121">
        <f t="shared" ref="L74:O76" si="22">+L95</f>
        <v>0</v>
      </c>
      <c r="M74" s="121">
        <f t="shared" si="22"/>
        <v>0</v>
      </c>
      <c r="N74" s="121">
        <f t="shared" si="22"/>
        <v>0</v>
      </c>
      <c r="O74" s="121">
        <f t="shared" si="22"/>
        <v>0</v>
      </c>
      <c r="P74" s="121">
        <f t="shared" si="17"/>
        <v>0</v>
      </c>
      <c r="Q74" s="122" t="e">
        <f t="shared" si="18"/>
        <v>#DIV/0!</v>
      </c>
      <c r="R74" s="43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</row>
    <row r="75" spans="1:154" ht="40.5" x14ac:dyDescent="0.2">
      <c r="A75" s="88"/>
      <c r="B75" s="89"/>
      <c r="C75" s="89"/>
      <c r="D75" s="104" t="s">
        <v>75</v>
      </c>
      <c r="E75" s="89"/>
      <c r="F75" s="89"/>
      <c r="G75" s="101" t="s">
        <v>76</v>
      </c>
      <c r="H75" s="121">
        <f t="shared" si="21"/>
        <v>167000</v>
      </c>
      <c r="I75" s="121">
        <f t="shared" si="21"/>
        <v>135735</v>
      </c>
      <c r="J75" s="121">
        <f t="shared" si="21"/>
        <v>31265</v>
      </c>
      <c r="K75" s="122">
        <f t="shared" si="14"/>
        <v>81.28</v>
      </c>
      <c r="L75" s="121">
        <f t="shared" si="22"/>
        <v>0</v>
      </c>
      <c r="M75" s="121">
        <f t="shared" si="22"/>
        <v>0</v>
      </c>
      <c r="N75" s="121">
        <f t="shared" si="22"/>
        <v>135735</v>
      </c>
      <c r="O75" s="121">
        <f t="shared" si="22"/>
        <v>135735</v>
      </c>
      <c r="P75" s="121">
        <f t="shared" si="17"/>
        <v>-135735</v>
      </c>
      <c r="Q75" s="122" t="e">
        <f t="shared" si="18"/>
        <v>#DIV/0!</v>
      </c>
      <c r="R75" s="43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</row>
    <row r="76" spans="1:154" ht="20.25" x14ac:dyDescent="0.2">
      <c r="A76" s="88"/>
      <c r="B76" s="89"/>
      <c r="C76" s="89"/>
      <c r="D76" s="104" t="s">
        <v>77</v>
      </c>
      <c r="E76" s="89"/>
      <c r="F76" s="89"/>
      <c r="G76" s="101" t="s">
        <v>78</v>
      </c>
      <c r="H76" s="121">
        <f t="shared" si="21"/>
        <v>1642300</v>
      </c>
      <c r="I76" s="121">
        <f t="shared" si="21"/>
        <v>1618016</v>
      </c>
      <c r="J76" s="121">
        <f t="shared" si="21"/>
        <v>24284</v>
      </c>
      <c r="K76" s="122">
        <f t="shared" si="14"/>
        <v>98.52</v>
      </c>
      <c r="L76" s="121">
        <f t="shared" si="22"/>
        <v>0</v>
      </c>
      <c r="M76" s="121">
        <f>+M97</f>
        <v>0</v>
      </c>
      <c r="N76" s="121">
        <f t="shared" si="22"/>
        <v>1618016</v>
      </c>
      <c r="O76" s="121">
        <f t="shared" si="22"/>
        <v>1618016</v>
      </c>
      <c r="P76" s="121">
        <f t="shared" si="17"/>
        <v>-1618016</v>
      </c>
      <c r="Q76" s="122" t="e">
        <f t="shared" si="18"/>
        <v>#DIV/0!</v>
      </c>
      <c r="R76" s="43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</row>
    <row r="77" spans="1:154" ht="20.25" x14ac:dyDescent="0.2">
      <c r="A77" s="88"/>
      <c r="B77" s="89"/>
      <c r="C77" s="89"/>
      <c r="D77" s="104" t="s">
        <v>79</v>
      </c>
      <c r="E77" s="89"/>
      <c r="F77" s="89"/>
      <c r="G77" s="101" t="s">
        <v>80</v>
      </c>
      <c r="H77" s="121">
        <f t="shared" ref="H77:I77" si="23">+H102</f>
        <v>0</v>
      </c>
      <c r="I77" s="121">
        <f t="shared" si="23"/>
        <v>0</v>
      </c>
      <c r="J77" s="121">
        <f>+J102</f>
        <v>0</v>
      </c>
      <c r="K77" s="122" t="e">
        <f t="shared" si="14"/>
        <v>#DIV/0!</v>
      </c>
      <c r="L77" s="121">
        <f t="shared" ref="L77:N77" si="24">+L102</f>
        <v>0</v>
      </c>
      <c r="M77" s="121">
        <f t="shared" si="24"/>
        <v>0</v>
      </c>
      <c r="N77" s="121">
        <f t="shared" si="24"/>
        <v>0</v>
      </c>
      <c r="O77" s="121">
        <f>+O102</f>
        <v>0</v>
      </c>
      <c r="P77" s="121">
        <f t="shared" si="17"/>
        <v>0</v>
      </c>
      <c r="Q77" s="122" t="e">
        <f t="shared" si="18"/>
        <v>#DIV/0!</v>
      </c>
      <c r="R77" s="43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</row>
    <row r="78" spans="1:154" ht="81" x14ac:dyDescent="0.2">
      <c r="A78" s="88"/>
      <c r="B78" s="89"/>
      <c r="C78" s="89"/>
      <c r="D78" s="104" t="s">
        <v>81</v>
      </c>
      <c r="E78" s="89"/>
      <c r="F78" s="89"/>
      <c r="G78" s="123" t="s">
        <v>203</v>
      </c>
      <c r="H78" s="121">
        <f>H103</f>
        <v>0</v>
      </c>
      <c r="I78" s="121">
        <f>I103</f>
        <v>0</v>
      </c>
      <c r="J78" s="121">
        <v>0</v>
      </c>
      <c r="K78" s="122" t="e">
        <f t="shared" si="14"/>
        <v>#DIV/0!</v>
      </c>
      <c r="L78" s="121">
        <f>L103</f>
        <v>0</v>
      </c>
      <c r="M78" s="121">
        <f>M103</f>
        <v>0</v>
      </c>
      <c r="N78" s="121">
        <f>N103</f>
        <v>0</v>
      </c>
      <c r="O78" s="121">
        <f>O103</f>
        <v>0</v>
      </c>
      <c r="P78" s="121">
        <f t="shared" si="17"/>
        <v>0</v>
      </c>
      <c r="Q78" s="122" t="e">
        <f t="shared" si="18"/>
        <v>#DIV/0!</v>
      </c>
      <c r="R78" s="43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</row>
    <row r="79" spans="1:154" ht="20.25" x14ac:dyDescent="0.2">
      <c r="A79" s="88"/>
      <c r="B79" s="89"/>
      <c r="C79" s="89"/>
      <c r="D79" s="104" t="s">
        <v>82</v>
      </c>
      <c r="E79" s="89"/>
      <c r="F79" s="89"/>
      <c r="G79" s="101" t="s">
        <v>83</v>
      </c>
      <c r="H79" s="121">
        <f>+H80</f>
        <v>0</v>
      </c>
      <c r="I79" s="121">
        <f>+I80</f>
        <v>0</v>
      </c>
      <c r="J79" s="121">
        <f>+J80</f>
        <v>0</v>
      </c>
      <c r="K79" s="122" t="e">
        <f t="shared" si="14"/>
        <v>#DIV/0!</v>
      </c>
      <c r="L79" s="121">
        <f>+L80</f>
        <v>0</v>
      </c>
      <c r="M79" s="121">
        <f>+M80</f>
        <v>0</v>
      </c>
      <c r="N79" s="121">
        <f>+N80</f>
        <v>0</v>
      </c>
      <c r="O79" s="121">
        <f>+O80</f>
        <v>0</v>
      </c>
      <c r="P79" s="121">
        <f t="shared" si="17"/>
        <v>0</v>
      </c>
      <c r="Q79" s="122" t="e">
        <f t="shared" si="18"/>
        <v>#DIV/0!</v>
      </c>
      <c r="R79" s="43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</row>
    <row r="80" spans="1:154" ht="20.25" x14ac:dyDescent="0.2">
      <c r="A80" s="88"/>
      <c r="B80" s="89"/>
      <c r="C80" s="89"/>
      <c r="D80" s="104" t="s">
        <v>84</v>
      </c>
      <c r="E80" s="89"/>
      <c r="F80" s="89"/>
      <c r="G80" s="101" t="s">
        <v>85</v>
      </c>
      <c r="H80" s="121">
        <f>H105</f>
        <v>0</v>
      </c>
      <c r="I80" s="121">
        <f>I105</f>
        <v>0</v>
      </c>
      <c r="J80" s="121">
        <f>J175</f>
        <v>0</v>
      </c>
      <c r="K80" s="122" t="e">
        <f t="shared" si="14"/>
        <v>#DIV/0!</v>
      </c>
      <c r="L80" s="121">
        <f>L105</f>
        <v>0</v>
      </c>
      <c r="M80" s="121">
        <f>M105</f>
        <v>0</v>
      </c>
      <c r="N80" s="121">
        <f>N105</f>
        <v>0</v>
      </c>
      <c r="O80" s="121">
        <f>O105</f>
        <v>0</v>
      </c>
      <c r="P80" s="121">
        <f t="shared" si="17"/>
        <v>0</v>
      </c>
      <c r="Q80" s="122" t="e">
        <f t="shared" si="18"/>
        <v>#DIV/0!</v>
      </c>
      <c r="R80" s="43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</row>
    <row r="81" spans="1:154" ht="20.25" x14ac:dyDescent="0.2">
      <c r="A81" s="88"/>
      <c r="B81" s="89"/>
      <c r="C81" s="89"/>
      <c r="D81" s="89">
        <v>85</v>
      </c>
      <c r="E81" s="89"/>
      <c r="F81" s="89"/>
      <c r="G81" s="101" t="s">
        <v>86</v>
      </c>
      <c r="H81" s="121">
        <f>+H109</f>
        <v>0</v>
      </c>
      <c r="I81" s="121">
        <f>+I109</f>
        <v>-1394</v>
      </c>
      <c r="J81" s="121">
        <f>+J109</f>
        <v>1394</v>
      </c>
      <c r="K81" s="122" t="e">
        <f t="shared" si="14"/>
        <v>#DIV/0!</v>
      </c>
      <c r="L81" s="121">
        <f>+L109</f>
        <v>0</v>
      </c>
      <c r="M81" s="121">
        <f>+M109</f>
        <v>0</v>
      </c>
      <c r="N81" s="121">
        <f>+N109</f>
        <v>-1394</v>
      </c>
      <c r="O81" s="121">
        <f>+O109</f>
        <v>-1394</v>
      </c>
      <c r="P81" s="121">
        <f t="shared" si="17"/>
        <v>1394</v>
      </c>
      <c r="Q81" s="122" t="e">
        <f t="shared" si="18"/>
        <v>#DIV/0!</v>
      </c>
      <c r="R81" s="43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</row>
    <row r="82" spans="1:154" ht="20.25" x14ac:dyDescent="0.2">
      <c r="A82" s="475">
        <v>5004</v>
      </c>
      <c r="B82" s="476"/>
      <c r="C82" s="476"/>
      <c r="D82" s="476"/>
      <c r="E82" s="476"/>
      <c r="F82" s="476"/>
      <c r="G82" s="126" t="s">
        <v>87</v>
      </c>
      <c r="H82" s="127">
        <f>+H83+H104+H105+H109</f>
        <v>2640700</v>
      </c>
      <c r="I82" s="127">
        <f>+I83+I104+I105+I109</f>
        <v>2555425.77</v>
      </c>
      <c r="J82" s="127">
        <f>+J83+J104+J106+J109</f>
        <v>85274.23</v>
      </c>
      <c r="K82" s="122">
        <f t="shared" si="14"/>
        <v>96.77</v>
      </c>
      <c r="L82" s="127">
        <f>+L83+L104+L105+L109</f>
        <v>0</v>
      </c>
      <c r="M82" s="127">
        <f>+M83+M104+M105+M109</f>
        <v>0</v>
      </c>
      <c r="N82" s="127">
        <f>+N83+N104+N105+N109</f>
        <v>2555425.77</v>
      </c>
      <c r="O82" s="127">
        <f>+O83+O104+O106+O109</f>
        <v>2555425.77</v>
      </c>
      <c r="P82" s="127">
        <f t="shared" si="17"/>
        <v>-2555425.77</v>
      </c>
      <c r="Q82" s="120" t="e">
        <f t="shared" si="18"/>
        <v>#DIV/0!</v>
      </c>
      <c r="R82" s="43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</row>
    <row r="83" spans="1:154" ht="20.25" x14ac:dyDescent="0.2">
      <c r="A83" s="124"/>
      <c r="B83" s="125"/>
      <c r="C83" s="125"/>
      <c r="D83" s="125" t="s">
        <v>32</v>
      </c>
      <c r="E83" s="125"/>
      <c r="F83" s="125"/>
      <c r="G83" s="101" t="s">
        <v>62</v>
      </c>
      <c r="H83" s="121">
        <f>H84+H85+H86+H87+H88+H95+H96+H97+H102+H103</f>
        <v>2640700</v>
      </c>
      <c r="I83" s="121">
        <f>I84+I85+I86+I87+I88+I95+I96+I97+I102+I103</f>
        <v>2556819.77</v>
      </c>
      <c r="J83" s="121">
        <f t="shared" ref="J83" si="25">J84+J85+J86+J87+J88+J95+J96+J97+J102+J103</f>
        <v>83880.23</v>
      </c>
      <c r="K83" s="122">
        <f t="shared" si="14"/>
        <v>96.82</v>
      </c>
      <c r="L83" s="121">
        <f>L84+L85+L86+L87+L88+L95+L96+L97+L102+L103</f>
        <v>0</v>
      </c>
      <c r="M83" s="121">
        <f>M84+M85+M86+M87+M88+M95+M96+M97+M102+M103</f>
        <v>0</v>
      </c>
      <c r="N83" s="121">
        <f>N84+N85+N86+N87+N88+N95+N96+N97+N102+N103</f>
        <v>2556819.77</v>
      </c>
      <c r="O83" s="121">
        <f t="shared" ref="O83" si="26">O84+O85+O86+O87+O88+O95+O96+O97+O102+O103</f>
        <v>2556819.77</v>
      </c>
      <c r="P83" s="121">
        <f t="shared" si="17"/>
        <v>-2556819.77</v>
      </c>
      <c r="Q83" s="122" t="e">
        <f t="shared" si="18"/>
        <v>#DIV/0!</v>
      </c>
      <c r="R83" s="43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</row>
    <row r="84" spans="1:154" ht="20.25" x14ac:dyDescent="0.2">
      <c r="A84" s="88"/>
      <c r="B84" s="89"/>
      <c r="C84" s="89"/>
      <c r="D84" s="89" t="s">
        <v>88</v>
      </c>
      <c r="E84" s="89"/>
      <c r="F84" s="89"/>
      <c r="G84" s="101" t="s">
        <v>64</v>
      </c>
      <c r="H84" s="121">
        <f>H112+H179+H264</f>
        <v>398800</v>
      </c>
      <c r="I84" s="121">
        <f>I112+I179+I264</f>
        <v>380284</v>
      </c>
      <c r="J84" s="121">
        <f>J112+J179+J264</f>
        <v>18516</v>
      </c>
      <c r="K84" s="122">
        <f t="shared" si="14"/>
        <v>95.36</v>
      </c>
      <c r="L84" s="121">
        <f>L112+L179+L264</f>
        <v>0</v>
      </c>
      <c r="M84" s="121">
        <f>M112+M179+M264</f>
        <v>0</v>
      </c>
      <c r="N84" s="121">
        <f>N112+N179+N264</f>
        <v>380284</v>
      </c>
      <c r="O84" s="121">
        <f>O112+O179+O264</f>
        <v>380284</v>
      </c>
      <c r="P84" s="121">
        <f t="shared" si="17"/>
        <v>-380284</v>
      </c>
      <c r="Q84" s="122" t="e">
        <f t="shared" si="18"/>
        <v>#DIV/0!</v>
      </c>
      <c r="R84" s="43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</row>
    <row r="85" spans="1:154" ht="20.25" x14ac:dyDescent="0.2">
      <c r="A85" s="88"/>
      <c r="B85" s="89"/>
      <c r="C85" s="89"/>
      <c r="D85" s="89" t="s">
        <v>89</v>
      </c>
      <c r="E85" s="89"/>
      <c r="F85" s="89"/>
      <c r="G85" s="101" t="s">
        <v>66</v>
      </c>
      <c r="H85" s="121">
        <f>H139+H206+H296+H389</f>
        <v>37600</v>
      </c>
      <c r="I85" s="121">
        <f>I139+I206+I296+I389</f>
        <v>34526.770000000004</v>
      </c>
      <c r="J85" s="121">
        <f>J139+J206+J296+J389</f>
        <v>3073.2300000000005</v>
      </c>
      <c r="K85" s="122">
        <f t="shared" si="14"/>
        <v>91.83</v>
      </c>
      <c r="L85" s="121">
        <f>L139+L206+L296+L389</f>
        <v>0</v>
      </c>
      <c r="M85" s="121">
        <f>M139+M206+M296+M389</f>
        <v>0</v>
      </c>
      <c r="N85" s="121">
        <f>N139+N206+N296+N389</f>
        <v>34526.770000000004</v>
      </c>
      <c r="O85" s="121">
        <f>O139+O206+O296+O389</f>
        <v>34526.770000000004</v>
      </c>
      <c r="P85" s="121">
        <f t="shared" si="17"/>
        <v>-34526.770000000004</v>
      </c>
      <c r="Q85" s="122" t="e">
        <f t="shared" si="18"/>
        <v>#DIV/0!</v>
      </c>
      <c r="R85" s="43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</row>
    <row r="86" spans="1:154" ht="20.25" x14ac:dyDescent="0.2">
      <c r="A86" s="88"/>
      <c r="B86" s="89"/>
      <c r="C86" s="89"/>
      <c r="D86" s="89" t="s">
        <v>90</v>
      </c>
      <c r="E86" s="89"/>
      <c r="F86" s="89"/>
      <c r="G86" s="101" t="s">
        <v>68</v>
      </c>
      <c r="H86" s="121">
        <f>H329</f>
        <v>0</v>
      </c>
      <c r="I86" s="121">
        <f>I329</f>
        <v>0</v>
      </c>
      <c r="J86" s="121">
        <f>J331</f>
        <v>0</v>
      </c>
      <c r="K86" s="122" t="e">
        <f t="shared" si="14"/>
        <v>#DIV/0!</v>
      </c>
      <c r="L86" s="121">
        <f>L329</f>
        <v>0</v>
      </c>
      <c r="M86" s="121">
        <f>M329</f>
        <v>0</v>
      </c>
      <c r="N86" s="121">
        <f>N329</f>
        <v>0</v>
      </c>
      <c r="O86" s="121">
        <f>O329</f>
        <v>0</v>
      </c>
      <c r="P86" s="121">
        <f t="shared" si="17"/>
        <v>0</v>
      </c>
      <c r="Q86" s="122" t="e">
        <f t="shared" si="18"/>
        <v>#DIV/0!</v>
      </c>
      <c r="R86" s="43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</row>
    <row r="87" spans="1:154" ht="20.25" x14ac:dyDescent="0.2">
      <c r="A87" s="88"/>
      <c r="B87" s="89"/>
      <c r="C87" s="89"/>
      <c r="D87" s="89" t="s">
        <v>91</v>
      </c>
      <c r="E87" s="89"/>
      <c r="F87" s="89"/>
      <c r="G87" s="101" t="s">
        <v>70</v>
      </c>
      <c r="H87" s="121">
        <f>H235+H392</f>
        <v>0</v>
      </c>
      <c r="I87" s="121">
        <f>I235+I392</f>
        <v>0</v>
      </c>
      <c r="J87" s="121">
        <f>J235+J392</f>
        <v>0</v>
      </c>
      <c r="K87" s="122" t="e">
        <f t="shared" si="14"/>
        <v>#DIV/0!</v>
      </c>
      <c r="L87" s="121">
        <f>L235+L392</f>
        <v>0</v>
      </c>
      <c r="M87" s="121">
        <f>M235+M392</f>
        <v>0</v>
      </c>
      <c r="N87" s="121">
        <f>N235+N392</f>
        <v>0</v>
      </c>
      <c r="O87" s="121">
        <f>O235+O392</f>
        <v>0</v>
      </c>
      <c r="P87" s="121">
        <f t="shared" si="17"/>
        <v>0</v>
      </c>
      <c r="Q87" s="122" t="e">
        <f t="shared" si="18"/>
        <v>#DIV/0!</v>
      </c>
      <c r="R87" s="43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</row>
    <row r="88" spans="1:154" ht="40.5" x14ac:dyDescent="0.2">
      <c r="A88" s="88"/>
      <c r="B88" s="89"/>
      <c r="C88" s="89"/>
      <c r="D88" s="89">
        <v>51</v>
      </c>
      <c r="E88" s="89"/>
      <c r="F88" s="89"/>
      <c r="G88" s="101" t="s">
        <v>72</v>
      </c>
      <c r="H88" s="121">
        <f>H237+H332+H395</f>
        <v>395000</v>
      </c>
      <c r="I88" s="121">
        <f>I237+I332+I395</f>
        <v>388258</v>
      </c>
      <c r="J88" s="121">
        <f>J237+J332+J395</f>
        <v>6742</v>
      </c>
      <c r="K88" s="122">
        <f t="shared" si="14"/>
        <v>98.29</v>
      </c>
      <c r="L88" s="121">
        <f>L237+L332+L395</f>
        <v>0</v>
      </c>
      <c r="M88" s="121">
        <f>M237+M332+M395</f>
        <v>0</v>
      </c>
      <c r="N88" s="121">
        <f>N237+N332+N395</f>
        <v>388258</v>
      </c>
      <c r="O88" s="121">
        <f>O237+O332+O395</f>
        <v>388258</v>
      </c>
      <c r="P88" s="121">
        <f t="shared" si="17"/>
        <v>-388258</v>
      </c>
      <c r="Q88" s="122" t="e">
        <f t="shared" si="18"/>
        <v>#DIV/0!</v>
      </c>
      <c r="R88" s="43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</row>
    <row r="89" spans="1:154" ht="20.25" x14ac:dyDescent="0.2">
      <c r="A89" s="88"/>
      <c r="B89" s="89"/>
      <c r="C89" s="89"/>
      <c r="D89" s="89"/>
      <c r="E89" s="89" t="s">
        <v>32</v>
      </c>
      <c r="F89" s="89"/>
      <c r="G89" s="101" t="s">
        <v>92</v>
      </c>
      <c r="H89" s="121">
        <f>H90+H91+H92+H93+H94</f>
        <v>395000</v>
      </c>
      <c r="I89" s="121">
        <f>I90+I91+I92+I93+I94</f>
        <v>388258</v>
      </c>
      <c r="J89" s="121">
        <f>J90+J91+J92+J93+J94</f>
        <v>6742</v>
      </c>
      <c r="K89" s="122">
        <f t="shared" si="14"/>
        <v>98.29</v>
      </c>
      <c r="L89" s="121">
        <f>L90+L91+L92+L93+L94</f>
        <v>0</v>
      </c>
      <c r="M89" s="121">
        <f>M90+M91+M92+M93+M94</f>
        <v>0</v>
      </c>
      <c r="N89" s="121">
        <f>N90+N91+N92+N93+N94</f>
        <v>388258</v>
      </c>
      <c r="O89" s="121">
        <f>O90+O91+O92+O93+O94</f>
        <v>388258</v>
      </c>
      <c r="P89" s="121">
        <f t="shared" si="17"/>
        <v>-388258</v>
      </c>
      <c r="Q89" s="122" t="e">
        <f t="shared" si="18"/>
        <v>#DIV/0!</v>
      </c>
      <c r="R89" s="43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</row>
    <row r="90" spans="1:154" ht="20.25" x14ac:dyDescent="0.2">
      <c r="A90" s="88"/>
      <c r="B90" s="89"/>
      <c r="C90" s="89"/>
      <c r="D90" s="89"/>
      <c r="E90" s="89"/>
      <c r="F90" s="89" t="s">
        <v>32</v>
      </c>
      <c r="G90" s="101" t="s">
        <v>93</v>
      </c>
      <c r="H90" s="121">
        <f>H237</f>
        <v>0</v>
      </c>
      <c r="I90" s="121">
        <f>I237</f>
        <v>0</v>
      </c>
      <c r="J90" s="121">
        <f>J237</f>
        <v>0</v>
      </c>
      <c r="K90" s="122" t="e">
        <f t="shared" si="14"/>
        <v>#DIV/0!</v>
      </c>
      <c r="L90" s="121">
        <f>L237</f>
        <v>0</v>
      </c>
      <c r="M90" s="121">
        <f>M237</f>
        <v>0</v>
      </c>
      <c r="N90" s="121">
        <f>N237</f>
        <v>0</v>
      </c>
      <c r="O90" s="121">
        <f>O237</f>
        <v>0</v>
      </c>
      <c r="P90" s="121">
        <f t="shared" si="17"/>
        <v>0</v>
      </c>
      <c r="Q90" s="122" t="e">
        <f t="shared" si="18"/>
        <v>#DIV/0!</v>
      </c>
      <c r="R90" s="43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</row>
    <row r="91" spans="1:154" ht="60.75" x14ac:dyDescent="0.2">
      <c r="A91" s="88"/>
      <c r="B91" s="89"/>
      <c r="C91" s="89"/>
      <c r="D91" s="89"/>
      <c r="E91" s="89"/>
      <c r="F91" s="89">
        <v>17</v>
      </c>
      <c r="G91" s="101" t="s">
        <v>94</v>
      </c>
      <c r="H91" s="121">
        <f>H334</f>
        <v>395000</v>
      </c>
      <c r="I91" s="121">
        <f>I334</f>
        <v>388258</v>
      </c>
      <c r="J91" s="121">
        <f>J334</f>
        <v>6742</v>
      </c>
      <c r="K91" s="122">
        <f t="shared" si="14"/>
        <v>98.29</v>
      </c>
      <c r="L91" s="121">
        <f>L334</f>
        <v>0</v>
      </c>
      <c r="M91" s="121">
        <f>M334</f>
        <v>0</v>
      </c>
      <c r="N91" s="121">
        <f>N334</f>
        <v>388258</v>
      </c>
      <c r="O91" s="121">
        <f>O334</f>
        <v>388258</v>
      </c>
      <c r="P91" s="121">
        <f t="shared" si="17"/>
        <v>-388258</v>
      </c>
      <c r="Q91" s="122" t="e">
        <f t="shared" si="18"/>
        <v>#DIV/0!</v>
      </c>
      <c r="R91" s="43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</row>
    <row r="92" spans="1:154" ht="81" x14ac:dyDescent="0.2">
      <c r="A92" s="88"/>
      <c r="B92" s="89"/>
      <c r="C92" s="89"/>
      <c r="D92" s="89"/>
      <c r="E92" s="89"/>
      <c r="F92" s="89">
        <v>18</v>
      </c>
      <c r="G92" s="101" t="s">
        <v>95</v>
      </c>
      <c r="H92" s="121">
        <f>H397</f>
        <v>0</v>
      </c>
      <c r="I92" s="121">
        <f>I397</f>
        <v>0</v>
      </c>
      <c r="J92" s="121">
        <f>J397</f>
        <v>0</v>
      </c>
      <c r="K92" s="122" t="e">
        <f t="shared" si="14"/>
        <v>#DIV/0!</v>
      </c>
      <c r="L92" s="121">
        <f>L397</f>
        <v>0</v>
      </c>
      <c r="M92" s="121">
        <f>M397</f>
        <v>0</v>
      </c>
      <c r="N92" s="121">
        <f>N397</f>
        <v>0</v>
      </c>
      <c r="O92" s="121">
        <f>O397</f>
        <v>0</v>
      </c>
      <c r="P92" s="121">
        <f t="shared" si="17"/>
        <v>0</v>
      </c>
      <c r="Q92" s="122" t="e">
        <f t="shared" si="18"/>
        <v>#DIV/0!</v>
      </c>
      <c r="R92" s="43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</row>
    <row r="93" spans="1:154" ht="60.75" x14ac:dyDescent="0.2">
      <c r="A93" s="88"/>
      <c r="B93" s="89"/>
      <c r="C93" s="89"/>
      <c r="D93" s="89"/>
      <c r="E93" s="89"/>
      <c r="F93" s="89">
        <v>19</v>
      </c>
      <c r="G93" s="101" t="s">
        <v>96</v>
      </c>
      <c r="H93" s="121">
        <f t="shared" ref="H93:J94" si="27">H335</f>
        <v>0</v>
      </c>
      <c r="I93" s="121">
        <f t="shared" si="27"/>
        <v>0</v>
      </c>
      <c r="J93" s="121">
        <f t="shared" si="27"/>
        <v>0</v>
      </c>
      <c r="K93" s="122" t="e">
        <f t="shared" si="14"/>
        <v>#DIV/0!</v>
      </c>
      <c r="L93" s="121">
        <f t="shared" ref="L93:O94" si="28">L335</f>
        <v>0</v>
      </c>
      <c r="M93" s="121">
        <f t="shared" si="28"/>
        <v>0</v>
      </c>
      <c r="N93" s="121">
        <f t="shared" si="28"/>
        <v>0</v>
      </c>
      <c r="O93" s="121">
        <f t="shared" si="28"/>
        <v>0</v>
      </c>
      <c r="P93" s="121">
        <f t="shared" si="17"/>
        <v>0</v>
      </c>
      <c r="Q93" s="122" t="e">
        <f t="shared" si="18"/>
        <v>#DIV/0!</v>
      </c>
      <c r="R93" s="43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</row>
    <row r="94" spans="1:154" ht="101.25" x14ac:dyDescent="0.2">
      <c r="A94" s="88"/>
      <c r="B94" s="89"/>
      <c r="C94" s="89"/>
      <c r="D94" s="89"/>
      <c r="E94" s="89"/>
      <c r="F94" s="89" t="s">
        <v>89</v>
      </c>
      <c r="G94" s="101" t="s">
        <v>97</v>
      </c>
      <c r="H94" s="121">
        <f t="shared" si="27"/>
        <v>0</v>
      </c>
      <c r="I94" s="121">
        <f t="shared" si="27"/>
        <v>0</v>
      </c>
      <c r="J94" s="121">
        <f t="shared" si="27"/>
        <v>0</v>
      </c>
      <c r="K94" s="122" t="e">
        <f t="shared" si="14"/>
        <v>#DIV/0!</v>
      </c>
      <c r="L94" s="121">
        <f t="shared" si="28"/>
        <v>0</v>
      </c>
      <c r="M94" s="121">
        <f t="shared" si="28"/>
        <v>0</v>
      </c>
      <c r="N94" s="121">
        <f t="shared" si="28"/>
        <v>0</v>
      </c>
      <c r="O94" s="121">
        <f t="shared" si="28"/>
        <v>0</v>
      </c>
      <c r="P94" s="121">
        <f t="shared" si="17"/>
        <v>0</v>
      </c>
      <c r="Q94" s="122" t="e">
        <f t="shared" si="18"/>
        <v>#DIV/0!</v>
      </c>
      <c r="R94" s="43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</row>
    <row r="95" spans="1:154" ht="20.25" x14ac:dyDescent="0.2">
      <c r="A95" s="88"/>
      <c r="B95" s="89"/>
      <c r="C95" s="89"/>
      <c r="D95" s="89">
        <v>55</v>
      </c>
      <c r="E95" s="89"/>
      <c r="F95" s="89"/>
      <c r="G95" s="101" t="s">
        <v>74</v>
      </c>
      <c r="H95" s="121">
        <f>H398</f>
        <v>0</v>
      </c>
      <c r="I95" s="121">
        <f>I398</f>
        <v>0</v>
      </c>
      <c r="J95" s="121"/>
      <c r="K95" s="122" t="e">
        <f t="shared" si="14"/>
        <v>#DIV/0!</v>
      </c>
      <c r="L95" s="121">
        <f>L398</f>
        <v>0</v>
      </c>
      <c r="M95" s="121">
        <f>M398</f>
        <v>0</v>
      </c>
      <c r="N95" s="121">
        <f>N398</f>
        <v>0</v>
      </c>
      <c r="O95" s="121">
        <f>O398</f>
        <v>0</v>
      </c>
      <c r="P95" s="121">
        <f t="shared" si="17"/>
        <v>0</v>
      </c>
      <c r="Q95" s="122" t="e">
        <f t="shared" si="18"/>
        <v>#DIV/0!</v>
      </c>
      <c r="R95" s="43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</row>
    <row r="96" spans="1:154" ht="40.5" x14ac:dyDescent="0.2">
      <c r="A96" s="88"/>
      <c r="B96" s="89"/>
      <c r="C96" s="89"/>
      <c r="D96" s="89">
        <v>56</v>
      </c>
      <c r="E96" s="89"/>
      <c r="F96" s="89"/>
      <c r="G96" s="101" t="s">
        <v>98</v>
      </c>
      <c r="H96" s="121">
        <f>H240+H404</f>
        <v>167000</v>
      </c>
      <c r="I96" s="121">
        <f>I240+I404</f>
        <v>135735</v>
      </c>
      <c r="J96" s="121">
        <f>+J404</f>
        <v>31265</v>
      </c>
      <c r="K96" s="122">
        <f t="shared" si="14"/>
        <v>81.28</v>
      </c>
      <c r="L96" s="121">
        <f>L240+L404</f>
        <v>0</v>
      </c>
      <c r="M96" s="121">
        <f>M240+M404</f>
        <v>0</v>
      </c>
      <c r="N96" s="121">
        <f>N240+N404</f>
        <v>135735</v>
      </c>
      <c r="O96" s="121">
        <f>O240+O404</f>
        <v>135735</v>
      </c>
      <c r="P96" s="121">
        <f t="shared" si="17"/>
        <v>-135735</v>
      </c>
      <c r="Q96" s="122" t="e">
        <f t="shared" si="18"/>
        <v>#DIV/0!</v>
      </c>
      <c r="R96" s="43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</row>
    <row r="97" spans="1:154" ht="20.25" x14ac:dyDescent="0.2">
      <c r="A97" s="88"/>
      <c r="B97" s="89"/>
      <c r="C97" s="89"/>
      <c r="D97" s="89">
        <v>57</v>
      </c>
      <c r="E97" s="89"/>
      <c r="F97" s="89"/>
      <c r="G97" s="101" t="s">
        <v>78</v>
      </c>
      <c r="H97" s="121">
        <f>H244+H337+H418</f>
        <v>1642300</v>
      </c>
      <c r="I97" s="121">
        <f>I244+I337+I418</f>
        <v>1618016</v>
      </c>
      <c r="J97" s="121">
        <f>J244+J337+J418</f>
        <v>24284</v>
      </c>
      <c r="K97" s="122">
        <f t="shared" si="14"/>
        <v>98.52</v>
      </c>
      <c r="L97" s="121">
        <f>L244+L337+L418</f>
        <v>0</v>
      </c>
      <c r="M97" s="121">
        <f>M244+M337+M418</f>
        <v>0</v>
      </c>
      <c r="N97" s="121">
        <f>N244+N337+N418</f>
        <v>1618016</v>
      </c>
      <c r="O97" s="121">
        <f>O244+O337+O418</f>
        <v>1618016</v>
      </c>
      <c r="P97" s="121">
        <f t="shared" si="17"/>
        <v>-1618016</v>
      </c>
      <c r="Q97" s="122" t="e">
        <f t="shared" si="18"/>
        <v>#DIV/0!</v>
      </c>
      <c r="R97" s="43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</row>
    <row r="98" spans="1:154" ht="20.25" x14ac:dyDescent="0.2">
      <c r="A98" s="88"/>
      <c r="B98" s="89"/>
      <c r="C98" s="89"/>
      <c r="D98" s="89"/>
      <c r="E98" s="89" t="s">
        <v>32</v>
      </c>
      <c r="F98" s="89"/>
      <c r="G98" s="101" t="s">
        <v>99</v>
      </c>
      <c r="H98" s="121">
        <f>H245+H338</f>
        <v>1572000</v>
      </c>
      <c r="I98" s="121">
        <f>I245+I338</f>
        <v>1565640</v>
      </c>
      <c r="J98" s="121">
        <f>J245+J338</f>
        <v>6360</v>
      </c>
      <c r="K98" s="122">
        <f t="shared" si="14"/>
        <v>99.6</v>
      </c>
      <c r="L98" s="121">
        <f>L245+L338</f>
        <v>0</v>
      </c>
      <c r="M98" s="121">
        <f>M245+M338</f>
        <v>0</v>
      </c>
      <c r="N98" s="121">
        <f>N245+N338</f>
        <v>1565640</v>
      </c>
      <c r="O98" s="121">
        <f>O245+O338</f>
        <v>1565640</v>
      </c>
      <c r="P98" s="121">
        <f t="shared" si="17"/>
        <v>-1565640</v>
      </c>
      <c r="Q98" s="122" t="e">
        <f t="shared" si="18"/>
        <v>#DIV/0!</v>
      </c>
      <c r="R98" s="43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</row>
    <row r="99" spans="1:154" ht="20.25" x14ac:dyDescent="0.2">
      <c r="A99" s="88"/>
      <c r="B99" s="89"/>
      <c r="C99" s="89"/>
      <c r="D99" s="89"/>
      <c r="E99" s="89" t="s">
        <v>30</v>
      </c>
      <c r="F99" s="89"/>
      <c r="G99" s="101" t="s">
        <v>100</v>
      </c>
      <c r="H99" s="121">
        <f>H100+H101</f>
        <v>70300</v>
      </c>
      <c r="I99" s="121">
        <f>I100+I101</f>
        <v>52376</v>
      </c>
      <c r="J99" s="121">
        <f>J100+J101</f>
        <v>17924</v>
      </c>
      <c r="K99" s="122">
        <f t="shared" si="14"/>
        <v>74.5</v>
      </c>
      <c r="L99" s="121">
        <f>L100+L101</f>
        <v>0</v>
      </c>
      <c r="M99" s="121">
        <f>M100+M101</f>
        <v>0</v>
      </c>
      <c r="N99" s="121">
        <f>N100+N101</f>
        <v>52376</v>
      </c>
      <c r="O99" s="121">
        <f>O100+O101</f>
        <v>52376</v>
      </c>
      <c r="P99" s="121">
        <f t="shared" si="17"/>
        <v>-52376</v>
      </c>
      <c r="Q99" s="122" t="e">
        <f t="shared" si="18"/>
        <v>#DIV/0!</v>
      </c>
      <c r="R99" s="43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</row>
    <row r="100" spans="1:154" ht="20.25" x14ac:dyDescent="0.2">
      <c r="A100" s="88"/>
      <c r="B100" s="89"/>
      <c r="C100" s="89"/>
      <c r="D100" s="89"/>
      <c r="E100" s="89"/>
      <c r="F100" s="89" t="s">
        <v>32</v>
      </c>
      <c r="G100" s="101" t="s">
        <v>101</v>
      </c>
      <c r="H100" s="121">
        <f>H247+H358+H420</f>
        <v>70300</v>
      </c>
      <c r="I100" s="121">
        <f>I247+I358+I420</f>
        <v>52376</v>
      </c>
      <c r="J100" s="121">
        <f>J247+J357+J420</f>
        <v>17924</v>
      </c>
      <c r="K100" s="122">
        <f t="shared" si="14"/>
        <v>74.5</v>
      </c>
      <c r="L100" s="121">
        <f>L247+L358+L420</f>
        <v>0</v>
      </c>
      <c r="M100" s="121">
        <f>M247+M358+M420</f>
        <v>0</v>
      </c>
      <c r="N100" s="121">
        <f>N247+N358+N420</f>
        <v>52376</v>
      </c>
      <c r="O100" s="121">
        <f>O247+O358+O420</f>
        <v>52376</v>
      </c>
      <c r="P100" s="121">
        <f t="shared" si="17"/>
        <v>-52376</v>
      </c>
      <c r="Q100" s="122" t="e">
        <f t="shared" si="18"/>
        <v>#DIV/0!</v>
      </c>
      <c r="R100" s="43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</row>
    <row r="101" spans="1:154" ht="20.25" x14ac:dyDescent="0.2">
      <c r="A101" s="88"/>
      <c r="B101" s="89"/>
      <c r="C101" s="89"/>
      <c r="D101" s="89"/>
      <c r="E101" s="89"/>
      <c r="F101" s="89" t="s">
        <v>30</v>
      </c>
      <c r="G101" s="101" t="s">
        <v>102</v>
      </c>
      <c r="H101" s="121">
        <f>H248</f>
        <v>0</v>
      </c>
      <c r="I101" s="121">
        <f>I248</f>
        <v>0</v>
      </c>
      <c r="J101" s="121">
        <f>J248</f>
        <v>0</v>
      </c>
      <c r="K101" s="122" t="e">
        <f t="shared" si="14"/>
        <v>#DIV/0!</v>
      </c>
      <c r="L101" s="121">
        <f>L248</f>
        <v>0</v>
      </c>
      <c r="M101" s="121">
        <f>M248</f>
        <v>0</v>
      </c>
      <c r="N101" s="121">
        <f>N248+N446</f>
        <v>0</v>
      </c>
      <c r="O101" s="121">
        <f>O248+O446</f>
        <v>0</v>
      </c>
      <c r="P101" s="121">
        <f t="shared" si="17"/>
        <v>0</v>
      </c>
      <c r="Q101" s="122" t="e">
        <f t="shared" si="18"/>
        <v>#DIV/0!</v>
      </c>
      <c r="R101" s="43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</row>
    <row r="102" spans="1:154" ht="20.25" x14ac:dyDescent="0.2">
      <c r="A102" s="88"/>
      <c r="B102" s="89"/>
      <c r="C102" s="89"/>
      <c r="D102" s="89">
        <v>59</v>
      </c>
      <c r="E102" s="89"/>
      <c r="F102" s="89"/>
      <c r="G102" s="101" t="s">
        <v>80</v>
      </c>
      <c r="H102" s="121">
        <f>H157+H362</f>
        <v>0</v>
      </c>
      <c r="I102" s="121">
        <f>I157+I362</f>
        <v>0</v>
      </c>
      <c r="J102" s="121">
        <f>J157+J362</f>
        <v>0</v>
      </c>
      <c r="K102" s="122" t="e">
        <f t="shared" si="14"/>
        <v>#DIV/0!</v>
      </c>
      <c r="L102" s="121">
        <f>L157+L362</f>
        <v>0</v>
      </c>
      <c r="M102" s="121">
        <f>M157+M362</f>
        <v>0</v>
      </c>
      <c r="N102" s="121">
        <f>N157+N362</f>
        <v>0</v>
      </c>
      <c r="O102" s="121">
        <f>O157+O362</f>
        <v>0</v>
      </c>
      <c r="P102" s="121">
        <f t="shared" si="17"/>
        <v>0</v>
      </c>
      <c r="Q102" s="122" t="e">
        <f t="shared" si="18"/>
        <v>#DIV/0!</v>
      </c>
      <c r="R102" s="43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</row>
    <row r="103" spans="1:154" ht="81" x14ac:dyDescent="0.2">
      <c r="A103" s="88"/>
      <c r="B103" s="89"/>
      <c r="C103" s="89"/>
      <c r="D103" s="89">
        <v>60</v>
      </c>
      <c r="E103" s="89"/>
      <c r="F103" s="89"/>
      <c r="G103" s="123" t="s">
        <v>203</v>
      </c>
      <c r="H103" s="121">
        <f>H448</f>
        <v>0</v>
      </c>
      <c r="I103" s="121">
        <f>I448</f>
        <v>0</v>
      </c>
      <c r="J103" s="121">
        <v>0</v>
      </c>
      <c r="K103" s="122" t="e">
        <f t="shared" si="14"/>
        <v>#DIV/0!</v>
      </c>
      <c r="L103" s="121">
        <f>L448</f>
        <v>0</v>
      </c>
      <c r="M103" s="121">
        <f>M448</f>
        <v>0</v>
      </c>
      <c r="N103" s="121">
        <f>N448</f>
        <v>0</v>
      </c>
      <c r="O103" s="121">
        <f>O448</f>
        <v>0</v>
      </c>
      <c r="P103" s="121">
        <f t="shared" si="17"/>
        <v>0</v>
      </c>
      <c r="Q103" s="122" t="e">
        <f t="shared" si="18"/>
        <v>#DIV/0!</v>
      </c>
      <c r="R103" s="43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</row>
    <row r="104" spans="1:154" ht="20.25" x14ac:dyDescent="0.2">
      <c r="A104" s="88"/>
      <c r="B104" s="89"/>
      <c r="C104" s="89"/>
      <c r="D104" s="89" t="s">
        <v>105</v>
      </c>
      <c r="E104" s="89"/>
      <c r="F104" s="89"/>
      <c r="G104" s="101" t="s">
        <v>83</v>
      </c>
      <c r="H104" s="121">
        <f>H249+H365</f>
        <v>0</v>
      </c>
      <c r="I104" s="121">
        <f>I249+I365</f>
        <v>0</v>
      </c>
      <c r="J104" s="121">
        <f>J105</f>
        <v>0</v>
      </c>
      <c r="K104" s="122" t="e">
        <f t="shared" si="14"/>
        <v>#DIV/0!</v>
      </c>
      <c r="L104" s="121">
        <f t="shared" ref="L104:O105" si="29">L249+L365</f>
        <v>0</v>
      </c>
      <c r="M104" s="121">
        <f t="shared" si="29"/>
        <v>0</v>
      </c>
      <c r="N104" s="121">
        <f t="shared" si="29"/>
        <v>0</v>
      </c>
      <c r="O104" s="121">
        <f t="shared" si="29"/>
        <v>0</v>
      </c>
      <c r="P104" s="121">
        <f t="shared" si="17"/>
        <v>0</v>
      </c>
      <c r="Q104" s="122" t="e">
        <f t="shared" si="18"/>
        <v>#DIV/0!</v>
      </c>
      <c r="R104" s="43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</row>
    <row r="105" spans="1:154" ht="20.25" x14ac:dyDescent="0.2">
      <c r="A105" s="88"/>
      <c r="B105" s="89"/>
      <c r="C105" s="89"/>
      <c r="D105" s="89">
        <v>71</v>
      </c>
      <c r="E105" s="89"/>
      <c r="F105" s="89"/>
      <c r="G105" s="101" t="s">
        <v>85</v>
      </c>
      <c r="H105" s="121">
        <f>H250+H366</f>
        <v>0</v>
      </c>
      <c r="I105" s="121">
        <f>I250+I366</f>
        <v>0</v>
      </c>
      <c r="J105" s="121">
        <f>J250+J366</f>
        <v>0</v>
      </c>
      <c r="K105" s="122" t="e">
        <f t="shared" si="14"/>
        <v>#DIV/0!</v>
      </c>
      <c r="L105" s="121">
        <f t="shared" si="29"/>
        <v>0</v>
      </c>
      <c r="M105" s="121">
        <f t="shared" si="29"/>
        <v>0</v>
      </c>
      <c r="N105" s="121">
        <f t="shared" si="29"/>
        <v>0</v>
      </c>
      <c r="O105" s="121">
        <f t="shared" si="29"/>
        <v>0</v>
      </c>
      <c r="P105" s="121">
        <f t="shared" si="17"/>
        <v>0</v>
      </c>
      <c r="Q105" s="122" t="e">
        <f t="shared" si="18"/>
        <v>#DIV/0!</v>
      </c>
      <c r="R105" s="43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</row>
    <row r="106" spans="1:154" ht="20.25" hidden="1" x14ac:dyDescent="0.2">
      <c r="A106" s="88"/>
      <c r="B106" s="89"/>
      <c r="C106" s="89"/>
      <c r="D106" s="89">
        <v>79</v>
      </c>
      <c r="E106" s="89"/>
      <c r="F106" s="89"/>
      <c r="G106" s="101" t="s">
        <v>106</v>
      </c>
      <c r="H106" s="121">
        <f>H107+H108</f>
        <v>0</v>
      </c>
      <c r="I106" s="121">
        <f>I107+I108</f>
        <v>0</v>
      </c>
      <c r="J106" s="121">
        <f t="shared" ref="J106" si="30">J107+J108</f>
        <v>0</v>
      </c>
      <c r="K106" s="122" t="e">
        <f t="shared" si="14"/>
        <v>#DIV/0!</v>
      </c>
      <c r="L106" s="121">
        <f>L107+L108</f>
        <v>0</v>
      </c>
      <c r="M106" s="121">
        <f>M107+M108</f>
        <v>0</v>
      </c>
      <c r="N106" s="121">
        <f>N107+N108</f>
        <v>0</v>
      </c>
      <c r="O106" s="121">
        <f>O373</f>
        <v>0</v>
      </c>
      <c r="P106" s="121">
        <f t="shared" si="17"/>
        <v>0</v>
      </c>
      <c r="Q106" s="122" t="e">
        <f t="shared" si="18"/>
        <v>#DIV/0!</v>
      </c>
      <c r="R106" s="43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</row>
    <row r="107" spans="1:154" ht="20.25" hidden="1" x14ac:dyDescent="0.2">
      <c r="A107" s="88"/>
      <c r="B107" s="89"/>
      <c r="C107" s="89"/>
      <c r="D107" s="89" t="s">
        <v>107</v>
      </c>
      <c r="E107" s="89"/>
      <c r="F107" s="89"/>
      <c r="G107" s="101" t="s">
        <v>108</v>
      </c>
      <c r="H107" s="121">
        <v>0</v>
      </c>
      <c r="I107" s="121">
        <v>0</v>
      </c>
      <c r="J107" s="121">
        <v>0</v>
      </c>
      <c r="K107" s="122" t="e">
        <f t="shared" si="14"/>
        <v>#DIV/0!</v>
      </c>
      <c r="L107" s="121">
        <v>0</v>
      </c>
      <c r="M107" s="121">
        <v>0</v>
      </c>
      <c r="N107" s="121">
        <v>0</v>
      </c>
      <c r="O107" s="121">
        <v>0</v>
      </c>
      <c r="P107" s="121">
        <f t="shared" si="17"/>
        <v>0</v>
      </c>
      <c r="Q107" s="122"/>
      <c r="R107" s="43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</row>
    <row r="108" spans="1:154" ht="20.25" hidden="1" x14ac:dyDescent="0.2">
      <c r="A108" s="88"/>
      <c r="B108" s="89"/>
      <c r="C108" s="89"/>
      <c r="D108" s="89">
        <v>81</v>
      </c>
      <c r="E108" s="89"/>
      <c r="F108" s="89"/>
      <c r="G108" s="101" t="s">
        <v>109</v>
      </c>
      <c r="H108" s="121">
        <f>H376</f>
        <v>0</v>
      </c>
      <c r="I108" s="121">
        <f>I376</f>
        <v>0</v>
      </c>
      <c r="J108" s="121">
        <f>J376</f>
        <v>0</v>
      </c>
      <c r="K108" s="122" t="e">
        <f t="shared" si="14"/>
        <v>#DIV/0!</v>
      </c>
      <c r="L108" s="121">
        <f>L376</f>
        <v>0</v>
      </c>
      <c r="M108" s="121">
        <f>M376</f>
        <v>0</v>
      </c>
      <c r="N108" s="121">
        <f>N376</f>
        <v>0</v>
      </c>
      <c r="O108" s="121">
        <f>O376</f>
        <v>0</v>
      </c>
      <c r="P108" s="121">
        <f t="shared" si="17"/>
        <v>0</v>
      </c>
      <c r="Q108" s="122"/>
      <c r="R108" s="43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</row>
    <row r="109" spans="1:154" ht="21" thickBot="1" x14ac:dyDescent="0.25">
      <c r="A109" s="128"/>
      <c r="B109" s="129"/>
      <c r="C109" s="129"/>
      <c r="D109" s="129">
        <v>85</v>
      </c>
      <c r="E109" s="129"/>
      <c r="F109" s="129"/>
      <c r="G109" s="130" t="s">
        <v>86</v>
      </c>
      <c r="H109" s="131">
        <f>+H257+H377+H451+H159</f>
        <v>0</v>
      </c>
      <c r="I109" s="131">
        <f>+I257+I377+I451+I159</f>
        <v>-1394</v>
      </c>
      <c r="J109" s="131">
        <f>+J257+J377+J451</f>
        <v>1394</v>
      </c>
      <c r="K109" s="132"/>
      <c r="L109" s="131">
        <f>+L257+L377+L451+L159</f>
        <v>0</v>
      </c>
      <c r="M109" s="131">
        <f>+M257+M377+M451+M159</f>
        <v>0</v>
      </c>
      <c r="N109" s="131">
        <f>+N257+N377+N451+N159</f>
        <v>-1394</v>
      </c>
      <c r="O109" s="131">
        <f>+O257+O377+O451+O159</f>
        <v>-1394</v>
      </c>
      <c r="P109" s="131">
        <f t="shared" si="17"/>
        <v>1394</v>
      </c>
      <c r="Q109" s="132"/>
      <c r="R109" s="43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</row>
    <row r="110" spans="1:154" ht="40.5" x14ac:dyDescent="0.2">
      <c r="A110" s="497" t="s">
        <v>110</v>
      </c>
      <c r="B110" s="498"/>
      <c r="C110" s="498"/>
      <c r="D110" s="498"/>
      <c r="E110" s="498"/>
      <c r="F110" s="498"/>
      <c r="G110" s="133" t="s">
        <v>111</v>
      </c>
      <c r="H110" s="134">
        <f>H111+H159</f>
        <v>0</v>
      </c>
      <c r="I110" s="134">
        <f>I111+I159</f>
        <v>0</v>
      </c>
      <c r="J110" s="134">
        <f>J111+J159</f>
        <v>0</v>
      </c>
      <c r="K110" s="135" t="e">
        <f>ROUND(I110/H110*100,2)</f>
        <v>#DIV/0!</v>
      </c>
      <c r="L110" s="134">
        <f>L111+L159</f>
        <v>0</v>
      </c>
      <c r="M110" s="136">
        <f>M111+M159</f>
        <v>0</v>
      </c>
      <c r="N110" s="134">
        <f>N111+N159</f>
        <v>0</v>
      </c>
      <c r="O110" s="208">
        <f>O111+O159</f>
        <v>0</v>
      </c>
      <c r="P110" s="137">
        <f t="shared" si="17"/>
        <v>0</v>
      </c>
      <c r="Q110" s="120" t="e">
        <f t="shared" si="18"/>
        <v>#DIV/0!</v>
      </c>
      <c r="R110" s="43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</row>
    <row r="111" spans="1:154" ht="20.25" x14ac:dyDescent="0.2">
      <c r="A111" s="88"/>
      <c r="B111" s="89"/>
      <c r="C111" s="89"/>
      <c r="D111" s="89" t="s">
        <v>32</v>
      </c>
      <c r="E111" s="89"/>
      <c r="F111" s="89"/>
      <c r="G111" s="138" t="s">
        <v>62</v>
      </c>
      <c r="H111" s="139">
        <f>H112+H139+H157</f>
        <v>0</v>
      </c>
      <c r="I111" s="139">
        <f>I112+I139+I157</f>
        <v>0</v>
      </c>
      <c r="J111" s="139">
        <f>J112+J139+J157</f>
        <v>0</v>
      </c>
      <c r="K111" s="140" t="e">
        <f>ROUND(I111/H111*100,2)</f>
        <v>#DIV/0!</v>
      </c>
      <c r="L111" s="139">
        <f>L112+L139+L157</f>
        <v>0</v>
      </c>
      <c r="M111" s="121">
        <f>M112+M139+M157</f>
        <v>0</v>
      </c>
      <c r="N111" s="139">
        <f>N112+N139+N157</f>
        <v>0</v>
      </c>
      <c r="O111" s="141">
        <f>O112+O139+O157</f>
        <v>0</v>
      </c>
      <c r="P111" s="141">
        <f t="shared" si="17"/>
        <v>0</v>
      </c>
      <c r="Q111" s="142" t="e">
        <f t="shared" si="18"/>
        <v>#DIV/0!</v>
      </c>
      <c r="R111" s="43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</row>
    <row r="112" spans="1:154" ht="20.25" x14ac:dyDescent="0.2">
      <c r="A112" s="88"/>
      <c r="B112" s="89"/>
      <c r="C112" s="89"/>
      <c r="D112" s="89" t="s">
        <v>88</v>
      </c>
      <c r="E112" s="89"/>
      <c r="F112" s="89"/>
      <c r="G112" s="138" t="s">
        <v>64</v>
      </c>
      <c r="H112" s="139">
        <f>H113+H132+H130</f>
        <v>0</v>
      </c>
      <c r="I112" s="139">
        <f>I113+I132+I130</f>
        <v>0</v>
      </c>
      <c r="J112" s="139">
        <f>J113+J132+J130</f>
        <v>0</v>
      </c>
      <c r="K112" s="140"/>
      <c r="L112" s="139">
        <f>L113+L132+L130</f>
        <v>0</v>
      </c>
      <c r="M112" s="121">
        <f>M113+M132+M130</f>
        <v>0</v>
      </c>
      <c r="N112" s="139">
        <f>N113+N132+N130</f>
        <v>0</v>
      </c>
      <c r="O112" s="141">
        <f>O113+O132+O130</f>
        <v>0</v>
      </c>
      <c r="P112" s="141">
        <f t="shared" si="17"/>
        <v>0</v>
      </c>
      <c r="Q112" s="142" t="e">
        <f t="shared" si="18"/>
        <v>#DIV/0!</v>
      </c>
      <c r="R112" s="43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</row>
    <row r="113" spans="1:154" ht="20.25" x14ac:dyDescent="0.2">
      <c r="A113" s="88"/>
      <c r="B113" s="89"/>
      <c r="C113" s="89"/>
      <c r="D113" s="89"/>
      <c r="E113" s="89" t="s">
        <v>32</v>
      </c>
      <c r="F113" s="89"/>
      <c r="G113" s="101" t="s">
        <v>112</v>
      </c>
      <c r="H113" s="139">
        <f>SUM(H114:H129)</f>
        <v>0</v>
      </c>
      <c r="I113" s="139">
        <f>SUM(I114:I129)</f>
        <v>0</v>
      </c>
      <c r="J113" s="139">
        <f>SUM(J114:J129)</f>
        <v>0</v>
      </c>
      <c r="K113" s="140"/>
      <c r="L113" s="139">
        <f>SUM(L114:L129)</f>
        <v>0</v>
      </c>
      <c r="M113" s="121">
        <f>SUM(M114:M129)</f>
        <v>0</v>
      </c>
      <c r="N113" s="139">
        <f>SUM(N114:N129)</f>
        <v>0</v>
      </c>
      <c r="O113" s="141">
        <f>SUM(O114:O129)</f>
        <v>0</v>
      </c>
      <c r="P113" s="141">
        <f t="shared" si="17"/>
        <v>0</v>
      </c>
      <c r="Q113" s="142"/>
      <c r="R113" s="43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</row>
    <row r="114" spans="1:154" ht="20.25" x14ac:dyDescent="0.2">
      <c r="A114" s="100"/>
      <c r="B114" s="99"/>
      <c r="C114" s="99"/>
      <c r="D114" s="99"/>
      <c r="E114" s="99"/>
      <c r="F114" s="99" t="s">
        <v>32</v>
      </c>
      <c r="G114" s="103" t="s">
        <v>113</v>
      </c>
      <c r="H114" s="143"/>
      <c r="I114" s="143"/>
      <c r="J114" s="143">
        <f t="shared" ref="J114:J156" si="31">H114-I114</f>
        <v>0</v>
      </c>
      <c r="K114" s="140"/>
      <c r="L114" s="143"/>
      <c r="M114" s="144"/>
      <c r="N114" s="143"/>
      <c r="O114" s="145">
        <f>M114+N114</f>
        <v>0</v>
      </c>
      <c r="P114" s="145">
        <f t="shared" si="17"/>
        <v>0</v>
      </c>
      <c r="Q114" s="142"/>
      <c r="R114" s="43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</row>
    <row r="115" spans="1:154" ht="20.25" hidden="1" x14ac:dyDescent="0.2">
      <c r="A115" s="100"/>
      <c r="B115" s="99"/>
      <c r="C115" s="99"/>
      <c r="D115" s="99"/>
      <c r="E115" s="99"/>
      <c r="F115" s="99" t="s">
        <v>30</v>
      </c>
      <c r="G115" s="103" t="s">
        <v>293</v>
      </c>
      <c r="H115" s="143"/>
      <c r="I115" s="143"/>
      <c r="J115" s="143">
        <f t="shared" si="31"/>
        <v>0</v>
      </c>
      <c r="K115" s="140"/>
      <c r="L115" s="143"/>
      <c r="M115" s="144"/>
      <c r="N115" s="143"/>
      <c r="O115" s="145">
        <f t="shared" ref="O115:O138" si="32">M115+N115</f>
        <v>0</v>
      </c>
      <c r="P115" s="145">
        <f t="shared" si="17"/>
        <v>0</v>
      </c>
      <c r="Q115" s="142"/>
      <c r="R115" s="43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</row>
    <row r="116" spans="1:154" ht="20.25" x14ac:dyDescent="0.2">
      <c r="A116" s="100"/>
      <c r="B116" s="99"/>
      <c r="C116" s="99"/>
      <c r="D116" s="99"/>
      <c r="E116" s="99"/>
      <c r="F116" s="99" t="s">
        <v>114</v>
      </c>
      <c r="G116" s="103" t="s">
        <v>291</v>
      </c>
      <c r="H116" s="143"/>
      <c r="I116" s="143"/>
      <c r="J116" s="143">
        <f t="shared" si="31"/>
        <v>0</v>
      </c>
      <c r="K116" s="140"/>
      <c r="L116" s="143"/>
      <c r="M116" s="144"/>
      <c r="N116" s="143"/>
      <c r="O116" s="145">
        <f t="shared" si="32"/>
        <v>0</v>
      </c>
      <c r="P116" s="145">
        <f t="shared" si="17"/>
        <v>0</v>
      </c>
      <c r="Q116" s="142"/>
      <c r="R116" s="43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</row>
    <row r="117" spans="1:154" ht="20.25" hidden="1" x14ac:dyDescent="0.2">
      <c r="A117" s="100"/>
      <c r="B117" s="99"/>
      <c r="C117" s="99"/>
      <c r="D117" s="99"/>
      <c r="E117" s="99"/>
      <c r="F117" s="99" t="s">
        <v>22</v>
      </c>
      <c r="G117" s="103" t="s">
        <v>292</v>
      </c>
      <c r="H117" s="143"/>
      <c r="I117" s="143"/>
      <c r="J117" s="143">
        <f t="shared" si="31"/>
        <v>0</v>
      </c>
      <c r="K117" s="140"/>
      <c r="L117" s="143"/>
      <c r="M117" s="144"/>
      <c r="N117" s="143"/>
      <c r="O117" s="145">
        <f t="shared" si="32"/>
        <v>0</v>
      </c>
      <c r="P117" s="145">
        <f t="shared" si="17"/>
        <v>0</v>
      </c>
      <c r="Q117" s="142"/>
      <c r="R117" s="43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</row>
    <row r="118" spans="1:154" ht="20.25" hidden="1" x14ac:dyDescent="0.2">
      <c r="A118" s="100"/>
      <c r="B118" s="99"/>
      <c r="C118" s="99"/>
      <c r="D118" s="99"/>
      <c r="E118" s="99"/>
      <c r="F118" s="99" t="s">
        <v>33</v>
      </c>
      <c r="G118" s="103" t="s">
        <v>294</v>
      </c>
      <c r="H118" s="143"/>
      <c r="I118" s="143"/>
      <c r="J118" s="143">
        <f t="shared" si="31"/>
        <v>0</v>
      </c>
      <c r="K118" s="140"/>
      <c r="L118" s="143"/>
      <c r="M118" s="144"/>
      <c r="N118" s="143"/>
      <c r="O118" s="145">
        <f t="shared" si="32"/>
        <v>0</v>
      </c>
      <c r="P118" s="145">
        <f t="shared" si="17"/>
        <v>0</v>
      </c>
      <c r="Q118" s="142"/>
      <c r="R118" s="43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</row>
    <row r="119" spans="1:154" ht="20.25" hidden="1" x14ac:dyDescent="0.2">
      <c r="A119" s="100"/>
      <c r="B119" s="99"/>
      <c r="C119" s="99"/>
      <c r="D119" s="99"/>
      <c r="E119" s="99"/>
      <c r="F119" s="99" t="s">
        <v>124</v>
      </c>
      <c r="G119" s="103" t="s">
        <v>282</v>
      </c>
      <c r="H119" s="143"/>
      <c r="I119" s="143"/>
      <c r="J119" s="143">
        <f t="shared" si="31"/>
        <v>0</v>
      </c>
      <c r="K119" s="140"/>
      <c r="L119" s="143"/>
      <c r="M119" s="144"/>
      <c r="N119" s="143"/>
      <c r="O119" s="145">
        <f t="shared" si="32"/>
        <v>0</v>
      </c>
      <c r="P119" s="145">
        <f t="shared" si="17"/>
        <v>0</v>
      </c>
      <c r="Q119" s="142"/>
      <c r="R119" s="43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</row>
    <row r="120" spans="1:154" ht="20.25" hidden="1" x14ac:dyDescent="0.2">
      <c r="A120" s="100"/>
      <c r="B120" s="99"/>
      <c r="C120" s="99"/>
      <c r="D120" s="99"/>
      <c r="E120" s="99"/>
      <c r="F120" s="99" t="s">
        <v>115</v>
      </c>
      <c r="G120" s="103" t="s">
        <v>295</v>
      </c>
      <c r="H120" s="143"/>
      <c r="I120" s="143"/>
      <c r="J120" s="143">
        <f t="shared" si="31"/>
        <v>0</v>
      </c>
      <c r="K120" s="140"/>
      <c r="L120" s="143"/>
      <c r="M120" s="144"/>
      <c r="N120" s="143"/>
      <c r="O120" s="145">
        <f t="shared" si="32"/>
        <v>0</v>
      </c>
      <c r="P120" s="145">
        <f t="shared" si="17"/>
        <v>0</v>
      </c>
      <c r="Q120" s="142"/>
      <c r="R120" s="43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</row>
    <row r="121" spans="1:154" ht="20.25" hidden="1" x14ac:dyDescent="0.2">
      <c r="A121" s="100"/>
      <c r="B121" s="99"/>
      <c r="C121" s="99"/>
      <c r="D121" s="99"/>
      <c r="E121" s="99"/>
      <c r="F121" s="99" t="s">
        <v>38</v>
      </c>
      <c r="G121" s="103" t="s">
        <v>296</v>
      </c>
      <c r="H121" s="143"/>
      <c r="I121" s="143"/>
      <c r="J121" s="143">
        <f t="shared" si="31"/>
        <v>0</v>
      </c>
      <c r="K121" s="140"/>
      <c r="L121" s="143"/>
      <c r="M121" s="144"/>
      <c r="N121" s="143"/>
      <c r="O121" s="145">
        <f t="shared" si="32"/>
        <v>0</v>
      </c>
      <c r="P121" s="145">
        <f t="shared" si="17"/>
        <v>0</v>
      </c>
      <c r="Q121" s="142"/>
      <c r="R121" s="43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</row>
    <row r="122" spans="1:154" ht="20.25" hidden="1" x14ac:dyDescent="0.2">
      <c r="A122" s="100"/>
      <c r="B122" s="99"/>
      <c r="C122" s="99"/>
      <c r="D122" s="99"/>
      <c r="E122" s="99"/>
      <c r="F122" s="99" t="s">
        <v>88</v>
      </c>
      <c r="G122" s="103" t="s">
        <v>285</v>
      </c>
      <c r="H122" s="143"/>
      <c r="I122" s="143"/>
      <c r="J122" s="143">
        <f t="shared" si="31"/>
        <v>0</v>
      </c>
      <c r="K122" s="140"/>
      <c r="L122" s="143"/>
      <c r="M122" s="144"/>
      <c r="N122" s="143"/>
      <c r="O122" s="145">
        <f t="shared" si="32"/>
        <v>0</v>
      </c>
      <c r="P122" s="145">
        <f t="shared" si="17"/>
        <v>0</v>
      </c>
      <c r="Q122" s="142"/>
      <c r="R122" s="43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</row>
    <row r="123" spans="1:154" ht="20.25" hidden="1" x14ac:dyDescent="0.2">
      <c r="A123" s="100"/>
      <c r="B123" s="99"/>
      <c r="C123" s="99"/>
      <c r="D123" s="99"/>
      <c r="E123" s="99"/>
      <c r="F123" s="99">
        <v>11</v>
      </c>
      <c r="G123" s="103" t="s">
        <v>286</v>
      </c>
      <c r="H123" s="143"/>
      <c r="I123" s="143"/>
      <c r="J123" s="143">
        <f t="shared" si="31"/>
        <v>0</v>
      </c>
      <c r="K123" s="140"/>
      <c r="L123" s="143"/>
      <c r="M123" s="144"/>
      <c r="N123" s="143"/>
      <c r="O123" s="145">
        <f t="shared" si="32"/>
        <v>0</v>
      </c>
      <c r="P123" s="145">
        <f t="shared" si="17"/>
        <v>0</v>
      </c>
      <c r="Q123" s="142"/>
      <c r="R123" s="43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</row>
    <row r="124" spans="1:154" ht="40.5" hidden="1" x14ac:dyDescent="0.2">
      <c r="A124" s="100"/>
      <c r="B124" s="99"/>
      <c r="C124" s="99"/>
      <c r="D124" s="99"/>
      <c r="E124" s="99"/>
      <c r="F124" s="99">
        <v>12</v>
      </c>
      <c r="G124" s="103" t="s">
        <v>297</v>
      </c>
      <c r="H124" s="143"/>
      <c r="I124" s="143"/>
      <c r="J124" s="143">
        <f t="shared" si="31"/>
        <v>0</v>
      </c>
      <c r="K124" s="140"/>
      <c r="L124" s="143"/>
      <c r="M124" s="144"/>
      <c r="N124" s="143"/>
      <c r="O124" s="145">
        <f t="shared" si="32"/>
        <v>0</v>
      </c>
      <c r="P124" s="145">
        <f t="shared" si="17"/>
        <v>0</v>
      </c>
      <c r="Q124" s="142"/>
      <c r="R124" s="43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</row>
    <row r="125" spans="1:154" ht="20.25" hidden="1" x14ac:dyDescent="0.2">
      <c r="A125" s="100"/>
      <c r="B125" s="99"/>
      <c r="C125" s="99"/>
      <c r="D125" s="99"/>
      <c r="E125" s="99"/>
      <c r="F125" s="99">
        <v>13</v>
      </c>
      <c r="G125" s="103" t="s">
        <v>298</v>
      </c>
      <c r="H125" s="143"/>
      <c r="I125" s="143"/>
      <c r="J125" s="143">
        <f t="shared" si="31"/>
        <v>0</v>
      </c>
      <c r="K125" s="140"/>
      <c r="L125" s="143"/>
      <c r="M125" s="144"/>
      <c r="N125" s="143"/>
      <c r="O125" s="145">
        <f t="shared" si="32"/>
        <v>0</v>
      </c>
      <c r="P125" s="145">
        <f t="shared" si="17"/>
        <v>0</v>
      </c>
      <c r="Q125" s="142"/>
      <c r="R125" s="43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</row>
    <row r="126" spans="1:154" ht="20.25" hidden="1" x14ac:dyDescent="0.2">
      <c r="A126" s="100"/>
      <c r="B126" s="99"/>
      <c r="C126" s="99"/>
      <c r="D126" s="99"/>
      <c r="E126" s="99"/>
      <c r="F126" s="99">
        <v>14</v>
      </c>
      <c r="G126" s="103" t="s">
        <v>272</v>
      </c>
      <c r="H126" s="143"/>
      <c r="I126" s="143"/>
      <c r="J126" s="143">
        <f t="shared" si="31"/>
        <v>0</v>
      </c>
      <c r="K126" s="140"/>
      <c r="L126" s="143"/>
      <c r="M126" s="144"/>
      <c r="N126" s="143"/>
      <c r="O126" s="145">
        <f t="shared" si="32"/>
        <v>0</v>
      </c>
      <c r="P126" s="145">
        <f t="shared" si="17"/>
        <v>0</v>
      </c>
      <c r="Q126" s="142"/>
      <c r="R126" s="43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</row>
    <row r="127" spans="1:154" ht="40.5" hidden="1" x14ac:dyDescent="0.2">
      <c r="A127" s="100"/>
      <c r="B127" s="99"/>
      <c r="C127" s="99"/>
      <c r="D127" s="99"/>
      <c r="E127" s="99"/>
      <c r="F127" s="99">
        <v>15</v>
      </c>
      <c r="G127" s="103" t="s">
        <v>299</v>
      </c>
      <c r="H127" s="143"/>
      <c r="I127" s="143"/>
      <c r="J127" s="143">
        <f t="shared" si="31"/>
        <v>0</v>
      </c>
      <c r="K127" s="140"/>
      <c r="L127" s="143"/>
      <c r="M127" s="144"/>
      <c r="N127" s="143"/>
      <c r="O127" s="145">
        <f t="shared" si="32"/>
        <v>0</v>
      </c>
      <c r="P127" s="145">
        <f t="shared" si="17"/>
        <v>0</v>
      </c>
      <c r="Q127" s="142"/>
      <c r="R127" s="43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</row>
    <row r="128" spans="1:154" ht="20.25" x14ac:dyDescent="0.2">
      <c r="A128" s="100"/>
      <c r="B128" s="99"/>
      <c r="C128" s="99"/>
      <c r="D128" s="99"/>
      <c r="E128" s="99"/>
      <c r="F128" s="99">
        <v>17</v>
      </c>
      <c r="G128" s="103" t="s">
        <v>274</v>
      </c>
      <c r="H128" s="143"/>
      <c r="I128" s="143"/>
      <c r="J128" s="143">
        <f t="shared" si="31"/>
        <v>0</v>
      </c>
      <c r="K128" s="140"/>
      <c r="L128" s="143"/>
      <c r="M128" s="144"/>
      <c r="N128" s="143"/>
      <c r="O128" s="145">
        <f t="shared" si="32"/>
        <v>0</v>
      </c>
      <c r="P128" s="145">
        <f t="shared" si="17"/>
        <v>0</v>
      </c>
      <c r="Q128" s="142"/>
      <c r="R128" s="43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</row>
    <row r="129" spans="1:154" ht="20.25" x14ac:dyDescent="0.2">
      <c r="A129" s="100"/>
      <c r="B129" s="99"/>
      <c r="C129" s="99"/>
      <c r="D129" s="99"/>
      <c r="E129" s="99"/>
      <c r="F129" s="99" t="s">
        <v>90</v>
      </c>
      <c r="G129" s="103" t="s">
        <v>273</v>
      </c>
      <c r="H129" s="143"/>
      <c r="I129" s="143"/>
      <c r="J129" s="143">
        <f t="shared" si="31"/>
        <v>0</v>
      </c>
      <c r="K129" s="140"/>
      <c r="L129" s="143"/>
      <c r="M129" s="144"/>
      <c r="N129" s="143"/>
      <c r="O129" s="145">
        <f t="shared" si="32"/>
        <v>0</v>
      </c>
      <c r="P129" s="145">
        <f t="shared" si="17"/>
        <v>0</v>
      </c>
      <c r="Q129" s="142"/>
      <c r="R129" s="43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</row>
    <row r="130" spans="1:154" ht="20.25" x14ac:dyDescent="0.2">
      <c r="A130" s="100"/>
      <c r="B130" s="99"/>
      <c r="C130" s="99"/>
      <c r="D130" s="99"/>
      <c r="E130" s="146" t="s">
        <v>55</v>
      </c>
      <c r="F130" s="89"/>
      <c r="G130" s="101" t="s">
        <v>116</v>
      </c>
      <c r="H130" s="139">
        <f>H131</f>
        <v>0</v>
      </c>
      <c r="I130" s="139">
        <f>I131</f>
        <v>0</v>
      </c>
      <c r="J130" s="143">
        <f t="shared" si="31"/>
        <v>0</v>
      </c>
      <c r="K130" s="140"/>
      <c r="L130" s="139">
        <f>L131</f>
        <v>0</v>
      </c>
      <c r="M130" s="121">
        <f>M131</f>
        <v>0</v>
      </c>
      <c r="N130" s="139">
        <f>N131</f>
        <v>0</v>
      </c>
      <c r="O130" s="141">
        <f>O131</f>
        <v>0</v>
      </c>
      <c r="P130" s="141">
        <f t="shared" si="17"/>
        <v>0</v>
      </c>
      <c r="Q130" s="142"/>
      <c r="R130" s="43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</row>
    <row r="131" spans="1:154" ht="20.25" x14ac:dyDescent="0.2">
      <c r="A131" s="100"/>
      <c r="B131" s="99"/>
      <c r="C131" s="99"/>
      <c r="D131" s="99"/>
      <c r="E131" s="99"/>
      <c r="F131" s="147" t="s">
        <v>104</v>
      </c>
      <c r="G131" s="103" t="s">
        <v>117</v>
      </c>
      <c r="H131" s="143"/>
      <c r="I131" s="143"/>
      <c r="J131" s="143">
        <f t="shared" si="31"/>
        <v>0</v>
      </c>
      <c r="K131" s="140"/>
      <c r="L131" s="143"/>
      <c r="M131" s="144"/>
      <c r="N131" s="143"/>
      <c r="O131" s="145">
        <f t="shared" si="32"/>
        <v>0</v>
      </c>
      <c r="P131" s="145">
        <f t="shared" si="17"/>
        <v>0</v>
      </c>
      <c r="Q131" s="142"/>
      <c r="R131" s="43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</row>
    <row r="132" spans="1:154" ht="20.25" x14ac:dyDescent="0.2">
      <c r="A132" s="88"/>
      <c r="B132" s="89"/>
      <c r="C132" s="89"/>
      <c r="D132" s="89"/>
      <c r="E132" s="89" t="s">
        <v>43</v>
      </c>
      <c r="F132" s="89"/>
      <c r="G132" s="101" t="s">
        <v>118</v>
      </c>
      <c r="H132" s="139">
        <f>H133+H134+H135+H136+H137+H138</f>
        <v>0</v>
      </c>
      <c r="I132" s="139">
        <f>I133+I134+I135+I136+I137+I138</f>
        <v>0</v>
      </c>
      <c r="J132" s="143">
        <f t="shared" si="31"/>
        <v>0</v>
      </c>
      <c r="K132" s="140"/>
      <c r="L132" s="139">
        <f>L133+L134+L135+L136+L137+L138</f>
        <v>0</v>
      </c>
      <c r="M132" s="121">
        <f>M133+M134+M135+M136+M137+M138</f>
        <v>0</v>
      </c>
      <c r="N132" s="139">
        <f>N133+N134+N135+N136+N137+N138</f>
        <v>0</v>
      </c>
      <c r="O132" s="141">
        <f>O133+O134+O135+O136+O137+O138</f>
        <v>0</v>
      </c>
      <c r="P132" s="141">
        <f t="shared" ref="P132:P195" si="33">L132-O132</f>
        <v>0</v>
      </c>
      <c r="Q132" s="142"/>
      <c r="R132" s="43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</row>
    <row r="133" spans="1:154" ht="20.25" hidden="1" x14ac:dyDescent="0.2">
      <c r="A133" s="100"/>
      <c r="B133" s="99"/>
      <c r="C133" s="99"/>
      <c r="D133" s="99"/>
      <c r="E133" s="99"/>
      <c r="F133" s="99" t="s">
        <v>32</v>
      </c>
      <c r="G133" s="103" t="s">
        <v>119</v>
      </c>
      <c r="H133" s="143"/>
      <c r="I133" s="143"/>
      <c r="J133" s="143">
        <f t="shared" si="31"/>
        <v>0</v>
      </c>
      <c r="K133" s="140"/>
      <c r="L133" s="143"/>
      <c r="M133" s="144"/>
      <c r="N133" s="143"/>
      <c r="O133" s="145">
        <f t="shared" si="32"/>
        <v>0</v>
      </c>
      <c r="P133" s="145">
        <f t="shared" si="33"/>
        <v>0</v>
      </c>
      <c r="Q133" s="142"/>
      <c r="R133" s="43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</row>
    <row r="134" spans="1:154" ht="20.25" hidden="1" x14ac:dyDescent="0.2">
      <c r="A134" s="100"/>
      <c r="B134" s="99"/>
      <c r="C134" s="99"/>
      <c r="D134" s="99"/>
      <c r="E134" s="99"/>
      <c r="F134" s="99" t="s">
        <v>30</v>
      </c>
      <c r="G134" s="103" t="s">
        <v>120</v>
      </c>
      <c r="H134" s="143"/>
      <c r="I134" s="143"/>
      <c r="J134" s="143">
        <f t="shared" si="31"/>
        <v>0</v>
      </c>
      <c r="K134" s="140"/>
      <c r="L134" s="143"/>
      <c r="M134" s="144"/>
      <c r="N134" s="143"/>
      <c r="O134" s="145">
        <f t="shared" si="32"/>
        <v>0</v>
      </c>
      <c r="P134" s="145">
        <f t="shared" si="33"/>
        <v>0</v>
      </c>
      <c r="Q134" s="142"/>
      <c r="R134" s="43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</row>
    <row r="135" spans="1:154" ht="20.25" hidden="1" x14ac:dyDescent="0.2">
      <c r="A135" s="100"/>
      <c r="B135" s="99"/>
      <c r="C135" s="99"/>
      <c r="D135" s="99"/>
      <c r="E135" s="99"/>
      <c r="F135" s="99" t="s">
        <v>43</v>
      </c>
      <c r="G135" s="103" t="s">
        <v>121</v>
      </c>
      <c r="H135" s="143"/>
      <c r="I135" s="143"/>
      <c r="J135" s="143">
        <f t="shared" si="31"/>
        <v>0</v>
      </c>
      <c r="K135" s="140"/>
      <c r="L135" s="143"/>
      <c r="M135" s="144"/>
      <c r="N135" s="143"/>
      <c r="O135" s="145">
        <f t="shared" si="32"/>
        <v>0</v>
      </c>
      <c r="P135" s="145">
        <f t="shared" si="33"/>
        <v>0</v>
      </c>
      <c r="Q135" s="142"/>
      <c r="R135" s="43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</row>
    <row r="136" spans="1:154" ht="40.5" hidden="1" x14ac:dyDescent="0.2">
      <c r="A136" s="100"/>
      <c r="B136" s="99"/>
      <c r="C136" s="99"/>
      <c r="D136" s="99"/>
      <c r="E136" s="99"/>
      <c r="F136" s="99" t="s">
        <v>22</v>
      </c>
      <c r="G136" s="103" t="s">
        <v>122</v>
      </c>
      <c r="H136" s="143"/>
      <c r="I136" s="143"/>
      <c r="J136" s="143">
        <f t="shared" si="31"/>
        <v>0</v>
      </c>
      <c r="K136" s="140"/>
      <c r="L136" s="143"/>
      <c r="M136" s="144"/>
      <c r="N136" s="143"/>
      <c r="O136" s="145">
        <f t="shared" si="32"/>
        <v>0</v>
      </c>
      <c r="P136" s="145">
        <f t="shared" si="33"/>
        <v>0</v>
      </c>
      <c r="Q136" s="142"/>
      <c r="R136" s="43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</row>
    <row r="137" spans="1:154" ht="20.25" hidden="1" x14ac:dyDescent="0.2">
      <c r="A137" s="100"/>
      <c r="B137" s="99"/>
      <c r="C137" s="99"/>
      <c r="D137" s="99"/>
      <c r="E137" s="99"/>
      <c r="F137" s="99" t="s">
        <v>33</v>
      </c>
      <c r="G137" s="103" t="s">
        <v>123</v>
      </c>
      <c r="H137" s="143"/>
      <c r="I137" s="143"/>
      <c r="J137" s="143">
        <f t="shared" si="31"/>
        <v>0</v>
      </c>
      <c r="K137" s="140"/>
      <c r="L137" s="143"/>
      <c r="M137" s="144"/>
      <c r="N137" s="143"/>
      <c r="O137" s="145">
        <f t="shared" si="32"/>
        <v>0</v>
      </c>
      <c r="P137" s="145">
        <f t="shared" si="33"/>
        <v>0</v>
      </c>
      <c r="Q137" s="142"/>
      <c r="R137" s="43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</row>
    <row r="138" spans="1:154" ht="20.25" x14ac:dyDescent="0.2">
      <c r="A138" s="100"/>
      <c r="B138" s="99"/>
      <c r="C138" s="99"/>
      <c r="D138" s="99"/>
      <c r="E138" s="99"/>
      <c r="F138" s="99" t="s">
        <v>124</v>
      </c>
      <c r="G138" s="103" t="s">
        <v>125</v>
      </c>
      <c r="H138" s="143"/>
      <c r="I138" s="143"/>
      <c r="J138" s="143">
        <f t="shared" si="31"/>
        <v>0</v>
      </c>
      <c r="K138" s="140"/>
      <c r="L138" s="143"/>
      <c r="M138" s="144"/>
      <c r="N138" s="143"/>
      <c r="O138" s="145">
        <f t="shared" si="32"/>
        <v>0</v>
      </c>
      <c r="P138" s="145">
        <f t="shared" si="33"/>
        <v>0</v>
      </c>
      <c r="Q138" s="142"/>
      <c r="R138" s="43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</row>
    <row r="139" spans="1:154" ht="20.25" x14ac:dyDescent="0.2">
      <c r="A139" s="88"/>
      <c r="B139" s="89"/>
      <c r="C139" s="89"/>
      <c r="D139" s="89" t="s">
        <v>89</v>
      </c>
      <c r="E139" s="89"/>
      <c r="F139" s="89"/>
      <c r="G139" s="138" t="s">
        <v>66</v>
      </c>
      <c r="H139" s="139">
        <f>H140+H147+H151+H152</f>
        <v>0</v>
      </c>
      <c r="I139" s="139">
        <f>I140+I147+I151+I152</f>
        <v>0</v>
      </c>
      <c r="J139" s="143">
        <f t="shared" si="31"/>
        <v>0</v>
      </c>
      <c r="K139" s="140"/>
      <c r="L139" s="139">
        <f>L140+L147+L151+L152</f>
        <v>0</v>
      </c>
      <c r="M139" s="121">
        <f>M140+M147+M151+M152</f>
        <v>0</v>
      </c>
      <c r="N139" s="139">
        <f>N140+N147+N151+N152</f>
        <v>0</v>
      </c>
      <c r="O139" s="141">
        <f>O140+O147+O151+O152</f>
        <v>0</v>
      </c>
      <c r="P139" s="141">
        <f t="shared" si="33"/>
        <v>0</v>
      </c>
      <c r="Q139" s="142"/>
      <c r="R139" s="43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</row>
    <row r="140" spans="1:154" ht="20.25" x14ac:dyDescent="0.2">
      <c r="A140" s="88"/>
      <c r="B140" s="89"/>
      <c r="C140" s="89"/>
      <c r="D140" s="89"/>
      <c r="E140" s="89" t="s">
        <v>32</v>
      </c>
      <c r="F140" s="89"/>
      <c r="G140" s="101" t="s">
        <v>302</v>
      </c>
      <c r="H140" s="139">
        <f>SUM(H141:H146)</f>
        <v>0</v>
      </c>
      <c r="I140" s="139">
        <f>SUM(I141:I146)</f>
        <v>0</v>
      </c>
      <c r="J140" s="143">
        <f t="shared" si="31"/>
        <v>0</v>
      </c>
      <c r="K140" s="140"/>
      <c r="L140" s="139">
        <f>SUM(L141:L146)</f>
        <v>0</v>
      </c>
      <c r="M140" s="121">
        <f>SUM(M141:M146)</f>
        <v>0</v>
      </c>
      <c r="N140" s="139">
        <f>SUM(N141:N146)</f>
        <v>0</v>
      </c>
      <c r="O140" s="141">
        <f>SUM(O141:O146)</f>
        <v>0</v>
      </c>
      <c r="P140" s="141">
        <f t="shared" si="33"/>
        <v>0</v>
      </c>
      <c r="Q140" s="142"/>
      <c r="R140" s="43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</row>
    <row r="141" spans="1:154" ht="20.25" hidden="1" x14ac:dyDescent="0.2">
      <c r="A141" s="100"/>
      <c r="B141" s="99"/>
      <c r="C141" s="99"/>
      <c r="D141" s="99"/>
      <c r="E141" s="99"/>
      <c r="F141" s="99" t="s">
        <v>32</v>
      </c>
      <c r="G141" s="103" t="s">
        <v>300</v>
      </c>
      <c r="H141" s="143"/>
      <c r="I141" s="143"/>
      <c r="J141" s="143">
        <f t="shared" si="31"/>
        <v>0</v>
      </c>
      <c r="K141" s="140"/>
      <c r="L141" s="143"/>
      <c r="M141" s="144"/>
      <c r="N141" s="143"/>
      <c r="O141" s="145">
        <f t="shared" ref="O141:O146" si="34">M141+N141</f>
        <v>0</v>
      </c>
      <c r="P141" s="145">
        <f t="shared" si="33"/>
        <v>0</v>
      </c>
      <c r="Q141" s="142"/>
      <c r="R141" s="43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</row>
    <row r="142" spans="1:154" ht="20.25" hidden="1" x14ac:dyDescent="0.2">
      <c r="A142" s="100"/>
      <c r="B142" s="99"/>
      <c r="C142" s="99"/>
      <c r="D142" s="99"/>
      <c r="E142" s="99"/>
      <c r="F142" s="99" t="s">
        <v>30</v>
      </c>
      <c r="G142" s="103" t="s">
        <v>301</v>
      </c>
      <c r="H142" s="143"/>
      <c r="I142" s="143"/>
      <c r="J142" s="143">
        <f t="shared" si="31"/>
        <v>0</v>
      </c>
      <c r="K142" s="140"/>
      <c r="L142" s="143"/>
      <c r="M142" s="144"/>
      <c r="N142" s="143"/>
      <c r="O142" s="145">
        <f t="shared" si="34"/>
        <v>0</v>
      </c>
      <c r="P142" s="145">
        <f t="shared" si="33"/>
        <v>0</v>
      </c>
      <c r="Q142" s="142"/>
      <c r="R142" s="43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</row>
    <row r="143" spans="1:154" ht="20.25" hidden="1" x14ac:dyDescent="0.2">
      <c r="A143" s="100"/>
      <c r="B143" s="99"/>
      <c r="C143" s="99"/>
      <c r="D143" s="99"/>
      <c r="E143" s="99"/>
      <c r="F143" s="99" t="s">
        <v>43</v>
      </c>
      <c r="G143" s="103" t="s">
        <v>303</v>
      </c>
      <c r="H143" s="143"/>
      <c r="I143" s="143"/>
      <c r="J143" s="143">
        <f t="shared" si="31"/>
        <v>0</v>
      </c>
      <c r="K143" s="140"/>
      <c r="L143" s="143"/>
      <c r="M143" s="144"/>
      <c r="N143" s="143"/>
      <c r="O143" s="145">
        <f t="shared" si="34"/>
        <v>0</v>
      </c>
      <c r="P143" s="145">
        <f t="shared" si="33"/>
        <v>0</v>
      </c>
      <c r="Q143" s="142"/>
      <c r="R143" s="43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</row>
    <row r="144" spans="1:154" ht="20.25" hidden="1" x14ac:dyDescent="0.2">
      <c r="A144" s="100"/>
      <c r="B144" s="99"/>
      <c r="C144" s="99"/>
      <c r="D144" s="99"/>
      <c r="E144" s="99"/>
      <c r="F144" s="99" t="s">
        <v>22</v>
      </c>
      <c r="G144" s="103" t="s">
        <v>304</v>
      </c>
      <c r="H144" s="143"/>
      <c r="I144" s="143"/>
      <c r="J144" s="143">
        <f t="shared" si="31"/>
        <v>0</v>
      </c>
      <c r="K144" s="140"/>
      <c r="L144" s="143"/>
      <c r="M144" s="144"/>
      <c r="N144" s="143"/>
      <c r="O144" s="145">
        <f t="shared" si="34"/>
        <v>0</v>
      </c>
      <c r="P144" s="145">
        <f t="shared" si="33"/>
        <v>0</v>
      </c>
      <c r="Q144" s="142"/>
      <c r="R144" s="43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</row>
    <row r="145" spans="1:154" ht="40.5" x14ac:dyDescent="0.2">
      <c r="A145" s="100"/>
      <c r="B145" s="99"/>
      <c r="C145" s="99"/>
      <c r="D145" s="99"/>
      <c r="E145" s="99"/>
      <c r="F145" s="99" t="s">
        <v>38</v>
      </c>
      <c r="G145" s="103" t="s">
        <v>305</v>
      </c>
      <c r="H145" s="143"/>
      <c r="I145" s="143"/>
      <c r="J145" s="143">
        <f t="shared" si="31"/>
        <v>0</v>
      </c>
      <c r="K145" s="140"/>
      <c r="L145" s="143"/>
      <c r="M145" s="144"/>
      <c r="N145" s="143"/>
      <c r="O145" s="145">
        <f t="shared" si="34"/>
        <v>0</v>
      </c>
      <c r="P145" s="145">
        <f t="shared" si="33"/>
        <v>0</v>
      </c>
      <c r="Q145" s="142"/>
      <c r="R145" s="43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</row>
    <row r="146" spans="1:154" ht="40.5" hidden="1" x14ac:dyDescent="0.2">
      <c r="A146" s="100"/>
      <c r="B146" s="99"/>
      <c r="C146" s="99"/>
      <c r="D146" s="99"/>
      <c r="E146" s="99"/>
      <c r="F146" s="99" t="s">
        <v>90</v>
      </c>
      <c r="G146" s="103" t="s">
        <v>306</v>
      </c>
      <c r="H146" s="143"/>
      <c r="I146" s="143"/>
      <c r="J146" s="143">
        <f t="shared" si="31"/>
        <v>0</v>
      </c>
      <c r="K146" s="140"/>
      <c r="L146" s="143"/>
      <c r="M146" s="144"/>
      <c r="N146" s="143"/>
      <c r="O146" s="145">
        <f t="shared" si="34"/>
        <v>0</v>
      </c>
      <c r="P146" s="145">
        <f t="shared" si="33"/>
        <v>0</v>
      </c>
      <c r="Q146" s="142"/>
      <c r="R146" s="43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</row>
    <row r="147" spans="1:154" ht="20.25" hidden="1" x14ac:dyDescent="0.2">
      <c r="A147" s="88"/>
      <c r="B147" s="89"/>
      <c r="C147" s="89"/>
      <c r="D147" s="89"/>
      <c r="E147" s="89" t="s">
        <v>114</v>
      </c>
      <c r="F147" s="89"/>
      <c r="G147" s="138" t="s">
        <v>150</v>
      </c>
      <c r="H147" s="139">
        <f>H148+H149+H150</f>
        <v>0</v>
      </c>
      <c r="I147" s="139">
        <f>I148+I149+I150</f>
        <v>0</v>
      </c>
      <c r="J147" s="143">
        <f t="shared" si="31"/>
        <v>0</v>
      </c>
      <c r="K147" s="140"/>
      <c r="L147" s="139">
        <f>L148+L149+L150</f>
        <v>0</v>
      </c>
      <c r="M147" s="121">
        <f>M148+M149+M150</f>
        <v>0</v>
      </c>
      <c r="N147" s="139">
        <f>N148+N149+N150</f>
        <v>0</v>
      </c>
      <c r="O147" s="141">
        <f>O148+O149+O150</f>
        <v>0</v>
      </c>
      <c r="P147" s="141">
        <f t="shared" si="33"/>
        <v>0</v>
      </c>
      <c r="Q147" s="142"/>
      <c r="R147" s="43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</row>
    <row r="148" spans="1:154" ht="20.25" hidden="1" x14ac:dyDescent="0.2">
      <c r="A148" s="100"/>
      <c r="B148" s="99"/>
      <c r="C148" s="99"/>
      <c r="D148" s="99"/>
      <c r="E148" s="99"/>
      <c r="F148" s="99" t="s">
        <v>32</v>
      </c>
      <c r="G148" s="103" t="s">
        <v>307</v>
      </c>
      <c r="H148" s="143"/>
      <c r="I148" s="143"/>
      <c r="J148" s="143">
        <f t="shared" si="31"/>
        <v>0</v>
      </c>
      <c r="K148" s="140"/>
      <c r="L148" s="143"/>
      <c r="M148" s="144"/>
      <c r="N148" s="143"/>
      <c r="O148" s="145">
        <f t="shared" ref="O148:O151" si="35">M148+N148</f>
        <v>0</v>
      </c>
      <c r="P148" s="145">
        <f t="shared" si="33"/>
        <v>0</v>
      </c>
      <c r="Q148" s="142"/>
      <c r="R148" s="43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</row>
    <row r="149" spans="1:154" ht="20.25" hidden="1" x14ac:dyDescent="0.2">
      <c r="A149" s="100"/>
      <c r="B149" s="99"/>
      <c r="C149" s="99"/>
      <c r="D149" s="99"/>
      <c r="E149" s="99"/>
      <c r="F149" s="99" t="s">
        <v>43</v>
      </c>
      <c r="G149" s="103" t="s">
        <v>308</v>
      </c>
      <c r="H149" s="143"/>
      <c r="I149" s="143"/>
      <c r="J149" s="143">
        <f t="shared" si="31"/>
        <v>0</v>
      </c>
      <c r="K149" s="140"/>
      <c r="L149" s="143"/>
      <c r="M149" s="144"/>
      <c r="N149" s="143"/>
      <c r="O149" s="145">
        <f t="shared" si="35"/>
        <v>0</v>
      </c>
      <c r="P149" s="145">
        <f t="shared" si="33"/>
        <v>0</v>
      </c>
      <c r="Q149" s="142"/>
      <c r="R149" s="43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</row>
    <row r="150" spans="1:154" ht="20.25" hidden="1" x14ac:dyDescent="0.2">
      <c r="A150" s="100"/>
      <c r="B150" s="99"/>
      <c r="C150" s="99"/>
      <c r="D150" s="99"/>
      <c r="E150" s="99"/>
      <c r="F150" s="99" t="s">
        <v>90</v>
      </c>
      <c r="G150" s="103" t="s">
        <v>151</v>
      </c>
      <c r="H150" s="143"/>
      <c r="I150" s="143"/>
      <c r="J150" s="143">
        <f t="shared" si="31"/>
        <v>0</v>
      </c>
      <c r="K150" s="140"/>
      <c r="L150" s="143"/>
      <c r="M150" s="144"/>
      <c r="N150" s="143"/>
      <c r="O150" s="145">
        <f t="shared" si="35"/>
        <v>0</v>
      </c>
      <c r="P150" s="145">
        <f t="shared" si="33"/>
        <v>0</v>
      </c>
      <c r="Q150" s="142"/>
      <c r="R150" s="43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</row>
    <row r="151" spans="1:154" ht="20.25" hidden="1" x14ac:dyDescent="0.2">
      <c r="A151" s="100"/>
      <c r="B151" s="99"/>
      <c r="C151" s="99"/>
      <c r="D151" s="99"/>
      <c r="E151" s="99">
        <v>13</v>
      </c>
      <c r="F151" s="99"/>
      <c r="G151" s="103" t="s">
        <v>309</v>
      </c>
      <c r="H151" s="143"/>
      <c r="I151" s="143"/>
      <c r="J151" s="143">
        <f t="shared" si="31"/>
        <v>0</v>
      </c>
      <c r="K151" s="140"/>
      <c r="L151" s="143"/>
      <c r="M151" s="144"/>
      <c r="N151" s="143"/>
      <c r="O151" s="145">
        <f t="shared" si="35"/>
        <v>0</v>
      </c>
      <c r="P151" s="145">
        <f t="shared" si="33"/>
        <v>0</v>
      </c>
      <c r="Q151" s="142"/>
      <c r="R151" s="43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</row>
    <row r="152" spans="1:154" ht="20.25" x14ac:dyDescent="0.2">
      <c r="A152" s="88"/>
      <c r="B152" s="89"/>
      <c r="C152" s="89"/>
      <c r="D152" s="89"/>
      <c r="E152" s="89" t="s">
        <v>90</v>
      </c>
      <c r="F152" s="89"/>
      <c r="G152" s="138" t="s">
        <v>314</v>
      </c>
      <c r="H152" s="139">
        <f>H153+H154+H155+H156</f>
        <v>0</v>
      </c>
      <c r="I152" s="139">
        <f>I153+I154+I155+I156</f>
        <v>0</v>
      </c>
      <c r="J152" s="143">
        <f t="shared" si="31"/>
        <v>0</v>
      </c>
      <c r="K152" s="140"/>
      <c r="L152" s="139">
        <f>L153+L154+L155+L156</f>
        <v>0</v>
      </c>
      <c r="M152" s="121">
        <f>M153+M154+M155+M156</f>
        <v>0</v>
      </c>
      <c r="N152" s="139">
        <f>N153+N154+N155+N156</f>
        <v>0</v>
      </c>
      <c r="O152" s="141">
        <f>O153+O154+O155+O156</f>
        <v>0</v>
      </c>
      <c r="P152" s="141">
        <f t="shared" si="33"/>
        <v>0</v>
      </c>
      <c r="Q152" s="142"/>
      <c r="R152" s="43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</row>
    <row r="153" spans="1:154" ht="20.25" hidden="1" x14ac:dyDescent="0.2">
      <c r="A153" s="100"/>
      <c r="B153" s="99"/>
      <c r="C153" s="99"/>
      <c r="D153" s="99"/>
      <c r="E153" s="99"/>
      <c r="F153" s="99" t="s">
        <v>30</v>
      </c>
      <c r="G153" s="103" t="s">
        <v>290</v>
      </c>
      <c r="H153" s="143"/>
      <c r="I153" s="143"/>
      <c r="J153" s="143">
        <f t="shared" si="31"/>
        <v>0</v>
      </c>
      <c r="K153" s="140"/>
      <c r="L153" s="143"/>
      <c r="M153" s="144"/>
      <c r="N153" s="143"/>
      <c r="O153" s="145">
        <f t="shared" ref="O153:O159" si="36">M153+N153</f>
        <v>0</v>
      </c>
      <c r="P153" s="145">
        <f t="shared" si="33"/>
        <v>0</v>
      </c>
      <c r="Q153" s="142"/>
      <c r="R153" s="43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</row>
    <row r="154" spans="1:154" ht="20.25" hidden="1" x14ac:dyDescent="0.2">
      <c r="A154" s="100"/>
      <c r="B154" s="99"/>
      <c r="C154" s="99"/>
      <c r="D154" s="99"/>
      <c r="E154" s="99"/>
      <c r="F154" s="99" t="s">
        <v>22</v>
      </c>
      <c r="G154" s="103" t="s">
        <v>310</v>
      </c>
      <c r="H154" s="143"/>
      <c r="I154" s="143"/>
      <c r="J154" s="143">
        <f t="shared" si="31"/>
        <v>0</v>
      </c>
      <c r="K154" s="140"/>
      <c r="L154" s="143"/>
      <c r="M154" s="144"/>
      <c r="N154" s="143"/>
      <c r="O154" s="145">
        <f t="shared" si="36"/>
        <v>0</v>
      </c>
      <c r="P154" s="145">
        <f t="shared" si="33"/>
        <v>0</v>
      </c>
      <c r="Q154" s="142"/>
      <c r="R154" s="43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</row>
    <row r="155" spans="1:154" ht="40.5" x14ac:dyDescent="0.2">
      <c r="A155" s="100"/>
      <c r="B155" s="99"/>
      <c r="C155" s="99"/>
      <c r="D155" s="99"/>
      <c r="E155" s="99"/>
      <c r="F155" s="99" t="s">
        <v>33</v>
      </c>
      <c r="G155" s="103" t="s">
        <v>289</v>
      </c>
      <c r="H155" s="143"/>
      <c r="I155" s="143"/>
      <c r="J155" s="143">
        <f t="shared" si="31"/>
        <v>0</v>
      </c>
      <c r="K155" s="140"/>
      <c r="L155" s="143"/>
      <c r="M155" s="144"/>
      <c r="N155" s="143"/>
      <c r="O155" s="145">
        <f t="shared" si="36"/>
        <v>0</v>
      </c>
      <c r="P155" s="145">
        <f t="shared" si="33"/>
        <v>0</v>
      </c>
      <c r="Q155" s="142"/>
      <c r="R155" s="43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</row>
    <row r="156" spans="1:154" ht="20.25" hidden="1" x14ac:dyDescent="0.2">
      <c r="A156" s="100"/>
      <c r="B156" s="99"/>
      <c r="C156" s="99"/>
      <c r="D156" s="99"/>
      <c r="E156" s="99"/>
      <c r="F156" s="99" t="s">
        <v>90</v>
      </c>
      <c r="G156" s="103" t="s">
        <v>311</v>
      </c>
      <c r="H156" s="143"/>
      <c r="I156" s="143"/>
      <c r="J156" s="143">
        <f t="shared" si="31"/>
        <v>0</v>
      </c>
      <c r="K156" s="140"/>
      <c r="L156" s="143"/>
      <c r="M156" s="144"/>
      <c r="N156" s="143"/>
      <c r="O156" s="145">
        <f t="shared" si="36"/>
        <v>0</v>
      </c>
      <c r="P156" s="145">
        <f t="shared" si="33"/>
        <v>0</v>
      </c>
      <c r="Q156" s="142"/>
      <c r="R156" s="43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</row>
    <row r="157" spans="1:154" ht="20.25" x14ac:dyDescent="0.2">
      <c r="A157" s="88"/>
      <c r="B157" s="89"/>
      <c r="C157" s="89"/>
      <c r="D157" s="89">
        <v>59</v>
      </c>
      <c r="E157" s="89"/>
      <c r="F157" s="89"/>
      <c r="G157" s="138" t="s">
        <v>313</v>
      </c>
      <c r="H157" s="139">
        <f>+H158</f>
        <v>0</v>
      </c>
      <c r="I157" s="139">
        <f>+I158</f>
        <v>0</v>
      </c>
      <c r="J157" s="139">
        <f t="shared" ref="J157" si="37">+J158</f>
        <v>0</v>
      </c>
      <c r="K157" s="140" t="e">
        <f>ROUND(I157/H157*100,2)</f>
        <v>#DIV/0!</v>
      </c>
      <c r="L157" s="139">
        <f>+L158</f>
        <v>0</v>
      </c>
      <c r="M157" s="139">
        <f>+M158</f>
        <v>0</v>
      </c>
      <c r="N157" s="139">
        <f>+N158</f>
        <v>0</v>
      </c>
      <c r="O157" s="139">
        <f t="shared" ref="O157" si="38">+O158</f>
        <v>0</v>
      </c>
      <c r="P157" s="141">
        <f t="shared" si="33"/>
        <v>0</v>
      </c>
      <c r="Q157" s="142" t="e">
        <f t="shared" ref="Q157:Q178" si="39">ROUND(O157/L157*100,2)</f>
        <v>#DIV/0!</v>
      </c>
      <c r="R157" s="43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</row>
    <row r="158" spans="1:154" ht="20.25" x14ac:dyDescent="0.2">
      <c r="A158" s="100"/>
      <c r="B158" s="99"/>
      <c r="C158" s="99"/>
      <c r="D158" s="99"/>
      <c r="E158" s="99">
        <v>25</v>
      </c>
      <c r="F158" s="99"/>
      <c r="G158" s="103" t="s">
        <v>312</v>
      </c>
      <c r="H158" s="143"/>
      <c r="I158" s="143">
        <f>O158</f>
        <v>0</v>
      </c>
      <c r="J158" s="143">
        <f t="shared" ref="J158:J176" si="40">H158-I158</f>
        <v>0</v>
      </c>
      <c r="K158" s="140" t="e">
        <f>ROUND(I158/H158*100,2)</f>
        <v>#DIV/0!</v>
      </c>
      <c r="L158" s="143"/>
      <c r="M158" s="144"/>
      <c r="N158" s="143">
        <v>0</v>
      </c>
      <c r="O158" s="145">
        <f t="shared" si="36"/>
        <v>0</v>
      </c>
      <c r="P158" s="145">
        <f t="shared" si="33"/>
        <v>0</v>
      </c>
      <c r="Q158" s="142" t="e">
        <f t="shared" si="39"/>
        <v>#DIV/0!</v>
      </c>
      <c r="R158" s="43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</row>
    <row r="159" spans="1:154" ht="40.5" x14ac:dyDescent="0.2">
      <c r="A159" s="148" t="s">
        <v>126</v>
      </c>
      <c r="B159" s="149"/>
      <c r="C159" s="149"/>
      <c r="D159" s="150">
        <v>85</v>
      </c>
      <c r="E159" s="149"/>
      <c r="F159" s="149"/>
      <c r="G159" s="151" t="s">
        <v>127</v>
      </c>
      <c r="H159" s="152"/>
      <c r="I159" s="152"/>
      <c r="J159" s="152">
        <f t="shared" si="40"/>
        <v>0</v>
      </c>
      <c r="K159" s="153"/>
      <c r="L159" s="152"/>
      <c r="M159" s="154"/>
      <c r="N159" s="152"/>
      <c r="O159" s="155">
        <f t="shared" si="36"/>
        <v>0</v>
      </c>
      <c r="P159" s="155">
        <f t="shared" si="33"/>
        <v>0</v>
      </c>
      <c r="Q159" s="156"/>
      <c r="R159" s="43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</row>
    <row r="160" spans="1:154" ht="20.25" x14ac:dyDescent="0.2">
      <c r="A160" s="88" t="s">
        <v>110</v>
      </c>
      <c r="B160" s="89" t="s">
        <v>32</v>
      </c>
      <c r="C160" s="89"/>
      <c r="D160" s="89"/>
      <c r="E160" s="89"/>
      <c r="F160" s="89"/>
      <c r="G160" s="101" t="s">
        <v>128</v>
      </c>
      <c r="H160" s="139">
        <f>H157</f>
        <v>0</v>
      </c>
      <c r="I160" s="139">
        <f>I157</f>
        <v>0</v>
      </c>
      <c r="J160" s="143">
        <f t="shared" si="40"/>
        <v>0</v>
      </c>
      <c r="K160" s="140" t="e">
        <f t="shared" ref="K160:K175" si="41">ROUND(I160/H160*100,2)</f>
        <v>#DIV/0!</v>
      </c>
      <c r="L160" s="139">
        <f>L157</f>
        <v>0</v>
      </c>
      <c r="M160" s="139">
        <f>M157</f>
        <v>0</v>
      </c>
      <c r="N160" s="139">
        <f>N157</f>
        <v>0</v>
      </c>
      <c r="O160" s="139">
        <f>O157</f>
        <v>0</v>
      </c>
      <c r="P160" s="141">
        <f t="shared" si="33"/>
        <v>0</v>
      </c>
      <c r="Q160" s="142" t="e">
        <f t="shared" si="39"/>
        <v>#DIV/0!</v>
      </c>
      <c r="R160" s="43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</row>
    <row r="161" spans="1:154" ht="40.5" x14ac:dyDescent="0.2">
      <c r="A161" s="88"/>
      <c r="B161" s="89" t="s">
        <v>30</v>
      </c>
      <c r="C161" s="89"/>
      <c r="D161" s="89"/>
      <c r="E161" s="89"/>
      <c r="F161" s="89"/>
      <c r="G161" s="101" t="s">
        <v>129</v>
      </c>
      <c r="H161" s="139">
        <f>H162+H163</f>
        <v>0</v>
      </c>
      <c r="I161" s="139">
        <f>I162+I163</f>
        <v>0</v>
      </c>
      <c r="J161" s="143">
        <f t="shared" si="40"/>
        <v>0</v>
      </c>
      <c r="K161" s="140" t="e">
        <f t="shared" si="41"/>
        <v>#DIV/0!</v>
      </c>
      <c r="L161" s="139">
        <f>L162+L163</f>
        <v>0</v>
      </c>
      <c r="M161" s="139">
        <f>M162+M163</f>
        <v>0</v>
      </c>
      <c r="N161" s="139">
        <f>N162+N163</f>
        <v>0</v>
      </c>
      <c r="O161" s="139">
        <f>O162+O163</f>
        <v>0</v>
      </c>
      <c r="P161" s="141">
        <f t="shared" si="33"/>
        <v>0</v>
      </c>
      <c r="Q161" s="142" t="e">
        <f t="shared" si="39"/>
        <v>#DIV/0!</v>
      </c>
      <c r="R161" s="43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</row>
    <row r="162" spans="1:154" ht="40.5" x14ac:dyDescent="0.2">
      <c r="A162" s="88"/>
      <c r="B162" s="89"/>
      <c r="C162" s="89" t="s">
        <v>32</v>
      </c>
      <c r="D162" s="89"/>
      <c r="E162" s="89"/>
      <c r="F162" s="89"/>
      <c r="G162" s="101" t="s">
        <v>130</v>
      </c>
      <c r="H162" s="139">
        <f>H155</f>
        <v>0</v>
      </c>
      <c r="I162" s="139">
        <f>I155</f>
        <v>0</v>
      </c>
      <c r="J162" s="143">
        <f t="shared" si="40"/>
        <v>0</v>
      </c>
      <c r="K162" s="140" t="e">
        <f t="shared" si="41"/>
        <v>#DIV/0!</v>
      </c>
      <c r="L162" s="139">
        <f>L155</f>
        <v>0</v>
      </c>
      <c r="M162" s="139">
        <f>M155</f>
        <v>0</v>
      </c>
      <c r="N162" s="139">
        <f>N155</f>
        <v>0</v>
      </c>
      <c r="O162" s="139">
        <f>O155</f>
        <v>0</v>
      </c>
      <c r="P162" s="141">
        <f t="shared" si="33"/>
        <v>0</v>
      </c>
      <c r="Q162" s="142" t="e">
        <f t="shared" si="39"/>
        <v>#DIV/0!</v>
      </c>
      <c r="R162" s="43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</row>
    <row r="163" spans="1:154" ht="20.25" x14ac:dyDescent="0.2">
      <c r="A163" s="88"/>
      <c r="B163" s="89"/>
      <c r="C163" s="89" t="s">
        <v>30</v>
      </c>
      <c r="D163" s="89"/>
      <c r="E163" s="89"/>
      <c r="F163" s="89"/>
      <c r="G163" s="101" t="s">
        <v>131</v>
      </c>
      <c r="H163" s="139">
        <f>H110-H155-H157</f>
        <v>0</v>
      </c>
      <c r="I163" s="139">
        <f>I110-I155-I157</f>
        <v>0</v>
      </c>
      <c r="J163" s="143">
        <f t="shared" si="40"/>
        <v>0</v>
      </c>
      <c r="K163" s="140" t="e">
        <f t="shared" si="41"/>
        <v>#DIV/0!</v>
      </c>
      <c r="L163" s="139">
        <f>L110-L155-L157</f>
        <v>0</v>
      </c>
      <c r="M163" s="139">
        <f>M110-M155-M157</f>
        <v>0</v>
      </c>
      <c r="N163" s="139">
        <f>N110-N155-N157</f>
        <v>0</v>
      </c>
      <c r="O163" s="139">
        <f>O110-O155-O157</f>
        <v>0</v>
      </c>
      <c r="P163" s="141">
        <f t="shared" si="33"/>
        <v>0</v>
      </c>
      <c r="Q163" s="142" t="e">
        <f t="shared" si="39"/>
        <v>#DIV/0!</v>
      </c>
      <c r="R163" s="43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</row>
    <row r="164" spans="1:154" ht="20.25" x14ac:dyDescent="0.2">
      <c r="A164" s="88" t="s">
        <v>132</v>
      </c>
      <c r="B164" s="89" t="s">
        <v>22</v>
      </c>
      <c r="C164" s="89"/>
      <c r="D164" s="89"/>
      <c r="E164" s="89"/>
      <c r="F164" s="89"/>
      <c r="G164" s="101" t="s">
        <v>133</v>
      </c>
      <c r="H164" s="139">
        <f>+H165+H174</f>
        <v>2570400</v>
      </c>
      <c r="I164" s="139">
        <f>+I165+I174</f>
        <v>2504443.77</v>
      </c>
      <c r="J164" s="143">
        <f t="shared" si="40"/>
        <v>65956.229999999981</v>
      </c>
      <c r="K164" s="140">
        <f t="shared" si="41"/>
        <v>97.43</v>
      </c>
      <c r="L164" s="139">
        <f>+L165+L174</f>
        <v>0</v>
      </c>
      <c r="M164" s="139">
        <f>+M165+M174</f>
        <v>0</v>
      </c>
      <c r="N164" s="139">
        <f>+N165+N174</f>
        <v>2504443.77</v>
      </c>
      <c r="O164" s="139">
        <f>+O165+O174</f>
        <v>2504443.77</v>
      </c>
      <c r="P164" s="141">
        <f t="shared" si="33"/>
        <v>-2504443.77</v>
      </c>
      <c r="Q164" s="142" t="e">
        <f t="shared" si="39"/>
        <v>#DIV/0!</v>
      </c>
      <c r="R164" s="43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</row>
    <row r="165" spans="1:154" ht="20.25" x14ac:dyDescent="0.2">
      <c r="A165" s="88"/>
      <c r="B165" s="89"/>
      <c r="C165" s="89"/>
      <c r="D165" s="89" t="s">
        <v>32</v>
      </c>
      <c r="E165" s="89"/>
      <c r="F165" s="89"/>
      <c r="G165" s="101" t="s">
        <v>62</v>
      </c>
      <c r="H165" s="139">
        <f>+H166+H167+H168+H169+H170+H171+H172+H173</f>
        <v>2570400</v>
      </c>
      <c r="I165" s="139">
        <f>+I166+I167+I168+I169+I170+I171+I172+I173</f>
        <v>2504443.77</v>
      </c>
      <c r="J165" s="139">
        <f>+J166+J167+J168+J169+J170+J171+J172+J173</f>
        <v>65956.23</v>
      </c>
      <c r="K165" s="140">
        <f t="shared" si="41"/>
        <v>97.43</v>
      </c>
      <c r="L165" s="139">
        <f>+L166+L167+L168+L169+L170+L171+L172+L173</f>
        <v>0</v>
      </c>
      <c r="M165" s="139">
        <f>+M166+M167+M168+M169+M170+M171+M172+M173</f>
        <v>0</v>
      </c>
      <c r="N165" s="139">
        <f>+N166+N167+N168+N169+N170+N171+N172+N173</f>
        <v>2504443.77</v>
      </c>
      <c r="O165" s="139">
        <f>+O166+O167+O168+O169+O170+O171+O172+O173</f>
        <v>2504443.77</v>
      </c>
      <c r="P165" s="141">
        <f t="shared" si="33"/>
        <v>-2504443.77</v>
      </c>
      <c r="Q165" s="142" t="e">
        <f t="shared" si="39"/>
        <v>#DIV/0!</v>
      </c>
      <c r="R165" s="43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</row>
    <row r="166" spans="1:154" ht="20.25" x14ac:dyDescent="0.2">
      <c r="A166" s="88"/>
      <c r="B166" s="89"/>
      <c r="C166" s="89"/>
      <c r="D166" s="89" t="s">
        <v>88</v>
      </c>
      <c r="E166" s="89"/>
      <c r="F166" s="89"/>
      <c r="G166" s="101" t="s">
        <v>134</v>
      </c>
      <c r="H166" s="139">
        <f>+H179+H264+H112</f>
        <v>398800</v>
      </c>
      <c r="I166" s="139">
        <f>+I179+I264+I112</f>
        <v>380284</v>
      </c>
      <c r="J166" s="143">
        <f t="shared" si="40"/>
        <v>18516</v>
      </c>
      <c r="K166" s="140">
        <f t="shared" si="41"/>
        <v>95.36</v>
      </c>
      <c r="L166" s="139">
        <f>+L179+L264+L112</f>
        <v>0</v>
      </c>
      <c r="M166" s="139">
        <f>+M179+M264+M112</f>
        <v>0</v>
      </c>
      <c r="N166" s="139">
        <f>+N179+N264+N112</f>
        <v>380284</v>
      </c>
      <c r="O166" s="139">
        <f>+O179+O264+O112</f>
        <v>380284</v>
      </c>
      <c r="P166" s="141">
        <f t="shared" si="33"/>
        <v>-380284</v>
      </c>
      <c r="Q166" s="142" t="e">
        <f t="shared" si="39"/>
        <v>#DIV/0!</v>
      </c>
      <c r="R166" s="43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</row>
    <row r="167" spans="1:154" ht="20.25" x14ac:dyDescent="0.2">
      <c r="A167" s="88"/>
      <c r="B167" s="89"/>
      <c r="C167" s="89"/>
      <c r="D167" s="89" t="s">
        <v>89</v>
      </c>
      <c r="E167" s="89"/>
      <c r="F167" s="89"/>
      <c r="G167" s="101" t="s">
        <v>135</v>
      </c>
      <c r="H167" s="139">
        <f>+H206+H296+H139</f>
        <v>37600</v>
      </c>
      <c r="I167" s="139">
        <f>+I206+I296+I139</f>
        <v>34526.770000000004</v>
      </c>
      <c r="J167" s="143">
        <f t="shared" si="40"/>
        <v>3073.2299999999959</v>
      </c>
      <c r="K167" s="140">
        <f t="shared" si="41"/>
        <v>91.83</v>
      </c>
      <c r="L167" s="139">
        <f>+L206+L296+L139</f>
        <v>0</v>
      </c>
      <c r="M167" s="139">
        <f>+M206+M296+M139</f>
        <v>0</v>
      </c>
      <c r="N167" s="139">
        <f>+N206+N296+N139</f>
        <v>34526.770000000004</v>
      </c>
      <c r="O167" s="139">
        <f>+O206+O296+O139</f>
        <v>34526.770000000004</v>
      </c>
      <c r="P167" s="141">
        <f t="shared" si="33"/>
        <v>-34526.770000000004</v>
      </c>
      <c r="Q167" s="142" t="e">
        <f t="shared" si="39"/>
        <v>#DIV/0!</v>
      </c>
      <c r="R167" s="43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</row>
    <row r="168" spans="1:154" ht="20.25" x14ac:dyDescent="0.2">
      <c r="A168" s="88"/>
      <c r="B168" s="89"/>
      <c r="C168" s="89"/>
      <c r="D168" s="89" t="s">
        <v>90</v>
      </c>
      <c r="E168" s="89"/>
      <c r="F168" s="89"/>
      <c r="G168" s="101" t="s">
        <v>136</v>
      </c>
      <c r="H168" s="139">
        <f>+H329</f>
        <v>0</v>
      </c>
      <c r="I168" s="139">
        <f>+I329</f>
        <v>0</v>
      </c>
      <c r="J168" s="143">
        <f t="shared" si="40"/>
        <v>0</v>
      </c>
      <c r="K168" s="140" t="e">
        <f t="shared" si="41"/>
        <v>#DIV/0!</v>
      </c>
      <c r="L168" s="139">
        <f>+L329</f>
        <v>0</v>
      </c>
      <c r="M168" s="139">
        <f>+M329</f>
        <v>0</v>
      </c>
      <c r="N168" s="139">
        <f>+N329</f>
        <v>0</v>
      </c>
      <c r="O168" s="139">
        <f>+O329</f>
        <v>0</v>
      </c>
      <c r="P168" s="141">
        <f t="shared" si="33"/>
        <v>0</v>
      </c>
      <c r="Q168" s="142" t="e">
        <f t="shared" si="39"/>
        <v>#DIV/0!</v>
      </c>
      <c r="R168" s="43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</row>
    <row r="169" spans="1:154" ht="20.25" x14ac:dyDescent="0.2">
      <c r="A169" s="88"/>
      <c r="B169" s="89"/>
      <c r="C169" s="89"/>
      <c r="D169" s="89" t="s">
        <v>91</v>
      </c>
      <c r="E169" s="89"/>
      <c r="F169" s="89"/>
      <c r="G169" s="101" t="s">
        <v>137</v>
      </c>
      <c r="H169" s="139">
        <f>+H235</f>
        <v>0</v>
      </c>
      <c r="I169" s="139">
        <f>+I235</f>
        <v>0</v>
      </c>
      <c r="J169" s="143">
        <f t="shared" si="40"/>
        <v>0</v>
      </c>
      <c r="K169" s="140" t="e">
        <f t="shared" si="41"/>
        <v>#DIV/0!</v>
      </c>
      <c r="L169" s="139">
        <f>+L235</f>
        <v>0</v>
      </c>
      <c r="M169" s="139">
        <f>+M235</f>
        <v>0</v>
      </c>
      <c r="N169" s="139">
        <f>+N235</f>
        <v>0</v>
      </c>
      <c r="O169" s="139">
        <f>+O235</f>
        <v>0</v>
      </c>
      <c r="P169" s="141">
        <f t="shared" si="33"/>
        <v>0</v>
      </c>
      <c r="Q169" s="142" t="e">
        <f t="shared" si="39"/>
        <v>#DIV/0!</v>
      </c>
      <c r="R169" s="43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</row>
    <row r="170" spans="1:154" ht="40.5" x14ac:dyDescent="0.2">
      <c r="A170" s="88"/>
      <c r="B170" s="89"/>
      <c r="C170" s="89"/>
      <c r="D170" s="89">
        <v>51</v>
      </c>
      <c r="E170" s="89"/>
      <c r="F170" s="89"/>
      <c r="G170" s="101" t="s">
        <v>138</v>
      </c>
      <c r="H170" s="139">
        <f>+H237+H332</f>
        <v>395000</v>
      </c>
      <c r="I170" s="139">
        <f>+I237+I332</f>
        <v>388258</v>
      </c>
      <c r="J170" s="143">
        <f t="shared" si="40"/>
        <v>6742</v>
      </c>
      <c r="K170" s="140">
        <f t="shared" si="41"/>
        <v>98.29</v>
      </c>
      <c r="L170" s="139">
        <f>+L237+L332</f>
        <v>0</v>
      </c>
      <c r="M170" s="139">
        <f>+M237+M332</f>
        <v>0</v>
      </c>
      <c r="N170" s="139">
        <f>+N237+N332</f>
        <v>388258</v>
      </c>
      <c r="O170" s="139">
        <f>+O237+O332</f>
        <v>388258</v>
      </c>
      <c r="P170" s="141">
        <f t="shared" si="33"/>
        <v>-388258</v>
      </c>
      <c r="Q170" s="142" t="e">
        <f t="shared" si="39"/>
        <v>#DIV/0!</v>
      </c>
      <c r="R170" s="43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</row>
    <row r="171" spans="1:154" ht="60.75" x14ac:dyDescent="0.2">
      <c r="A171" s="88"/>
      <c r="B171" s="89"/>
      <c r="C171" s="89"/>
      <c r="D171" s="89">
        <v>56</v>
      </c>
      <c r="E171" s="89"/>
      <c r="F171" s="89"/>
      <c r="G171" s="101" t="s">
        <v>139</v>
      </c>
      <c r="H171" s="139">
        <f>H240+H404</f>
        <v>167000</v>
      </c>
      <c r="I171" s="139">
        <f>I240+I404</f>
        <v>135735</v>
      </c>
      <c r="J171" s="143">
        <f t="shared" si="40"/>
        <v>31265</v>
      </c>
      <c r="K171" s="140">
        <f t="shared" si="41"/>
        <v>81.28</v>
      </c>
      <c r="L171" s="139">
        <f>L240+L404</f>
        <v>0</v>
      </c>
      <c r="M171" s="139">
        <f>M240+M404</f>
        <v>0</v>
      </c>
      <c r="N171" s="139">
        <f>N240+N404</f>
        <v>135735</v>
      </c>
      <c r="O171" s="139">
        <f>O240+O404</f>
        <v>135735</v>
      </c>
      <c r="P171" s="141">
        <f t="shared" si="33"/>
        <v>-135735</v>
      </c>
      <c r="Q171" s="142" t="e">
        <f t="shared" si="39"/>
        <v>#DIV/0!</v>
      </c>
      <c r="R171" s="43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</row>
    <row r="172" spans="1:154" ht="20.25" x14ac:dyDescent="0.2">
      <c r="A172" s="88"/>
      <c r="B172" s="89"/>
      <c r="C172" s="89"/>
      <c r="D172" s="89">
        <v>57</v>
      </c>
      <c r="E172" s="89"/>
      <c r="F172" s="89"/>
      <c r="G172" s="101" t="s">
        <v>140</v>
      </c>
      <c r="H172" s="139">
        <f>+H244+H337</f>
        <v>1572000</v>
      </c>
      <c r="I172" s="139">
        <f>+I244+I337</f>
        <v>1565640</v>
      </c>
      <c r="J172" s="143">
        <f t="shared" si="40"/>
        <v>6360</v>
      </c>
      <c r="K172" s="140">
        <f t="shared" si="41"/>
        <v>99.6</v>
      </c>
      <c r="L172" s="139">
        <f>+L244+L337</f>
        <v>0</v>
      </c>
      <c r="M172" s="139">
        <f>+M244+M337</f>
        <v>0</v>
      </c>
      <c r="N172" s="139">
        <f>+N244+N337</f>
        <v>1565640</v>
      </c>
      <c r="O172" s="139">
        <f>+O244+O337</f>
        <v>1565640</v>
      </c>
      <c r="P172" s="141">
        <f t="shared" si="33"/>
        <v>-1565640</v>
      </c>
      <c r="Q172" s="142" t="e">
        <f t="shared" si="39"/>
        <v>#DIV/0!</v>
      </c>
      <c r="R172" s="43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</row>
    <row r="173" spans="1:154" ht="20.25" x14ac:dyDescent="0.2">
      <c r="A173" s="88"/>
      <c r="B173" s="89"/>
      <c r="C173" s="89"/>
      <c r="D173" s="89">
        <v>59</v>
      </c>
      <c r="E173" s="89"/>
      <c r="F173" s="89"/>
      <c r="G173" s="101" t="s">
        <v>80</v>
      </c>
      <c r="H173" s="139">
        <f>+H362+H157</f>
        <v>0</v>
      </c>
      <c r="I173" s="139">
        <f>+I362+I157</f>
        <v>0</v>
      </c>
      <c r="J173" s="143">
        <f t="shared" si="40"/>
        <v>0</v>
      </c>
      <c r="K173" s="140" t="e">
        <f t="shared" si="41"/>
        <v>#DIV/0!</v>
      </c>
      <c r="L173" s="139">
        <f>+L362+L157</f>
        <v>0</v>
      </c>
      <c r="M173" s="139">
        <f>+M362+M157</f>
        <v>0</v>
      </c>
      <c r="N173" s="139">
        <f>+N362+N157</f>
        <v>0</v>
      </c>
      <c r="O173" s="139">
        <f>+O362+O157</f>
        <v>0</v>
      </c>
      <c r="P173" s="141">
        <f t="shared" si="33"/>
        <v>0</v>
      </c>
      <c r="Q173" s="142" t="e">
        <f t="shared" si="39"/>
        <v>#DIV/0!</v>
      </c>
      <c r="R173" s="43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</row>
    <row r="174" spans="1:154" ht="20.25" x14ac:dyDescent="0.2">
      <c r="A174" s="88"/>
      <c r="B174" s="89"/>
      <c r="C174" s="89"/>
      <c r="D174" s="89" t="s">
        <v>105</v>
      </c>
      <c r="E174" s="89"/>
      <c r="F174" s="89"/>
      <c r="G174" s="101" t="s">
        <v>83</v>
      </c>
      <c r="H174" s="139">
        <f>+H175</f>
        <v>0</v>
      </c>
      <c r="I174" s="139">
        <f>+I175</f>
        <v>0</v>
      </c>
      <c r="J174" s="143">
        <f t="shared" si="40"/>
        <v>0</v>
      </c>
      <c r="K174" s="140" t="e">
        <f t="shared" si="41"/>
        <v>#DIV/0!</v>
      </c>
      <c r="L174" s="139">
        <f>+L175</f>
        <v>0</v>
      </c>
      <c r="M174" s="139">
        <f>+M175</f>
        <v>0</v>
      </c>
      <c r="N174" s="139">
        <f>+N175</f>
        <v>0</v>
      </c>
      <c r="O174" s="139">
        <f>+O175</f>
        <v>0</v>
      </c>
      <c r="P174" s="141">
        <f t="shared" si="33"/>
        <v>0</v>
      </c>
      <c r="Q174" s="142" t="e">
        <f t="shared" si="39"/>
        <v>#DIV/0!</v>
      </c>
      <c r="R174" s="43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</row>
    <row r="175" spans="1:154" ht="20.25" x14ac:dyDescent="0.2">
      <c r="A175" s="88"/>
      <c r="B175" s="89"/>
      <c r="C175" s="89"/>
      <c r="D175" s="89">
        <v>71</v>
      </c>
      <c r="E175" s="89"/>
      <c r="F175" s="89"/>
      <c r="G175" s="101" t="s">
        <v>141</v>
      </c>
      <c r="H175" s="139">
        <f>+H249+H366</f>
        <v>0</v>
      </c>
      <c r="I175" s="139">
        <f>+I249+I366</f>
        <v>0</v>
      </c>
      <c r="J175" s="143">
        <f t="shared" si="40"/>
        <v>0</v>
      </c>
      <c r="K175" s="140" t="e">
        <f t="shared" si="41"/>
        <v>#DIV/0!</v>
      </c>
      <c r="L175" s="139">
        <f>+L249+L366</f>
        <v>0</v>
      </c>
      <c r="M175" s="139">
        <f>+M249+M366</f>
        <v>0</v>
      </c>
      <c r="N175" s="139">
        <f>+N249+N366</f>
        <v>0</v>
      </c>
      <c r="O175" s="139">
        <f>+O249+O366</f>
        <v>0</v>
      </c>
      <c r="P175" s="141">
        <f t="shared" si="33"/>
        <v>0</v>
      </c>
      <c r="Q175" s="142" t="e">
        <f t="shared" si="39"/>
        <v>#DIV/0!</v>
      </c>
      <c r="R175" s="43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</row>
    <row r="176" spans="1:154" ht="20.25" hidden="1" x14ac:dyDescent="0.2">
      <c r="A176" s="88"/>
      <c r="B176" s="89"/>
      <c r="C176" s="89"/>
      <c r="D176" s="89">
        <v>79</v>
      </c>
      <c r="E176" s="89"/>
      <c r="F176" s="89"/>
      <c r="G176" s="101" t="s">
        <v>106</v>
      </c>
      <c r="H176" s="139"/>
      <c r="I176" s="139"/>
      <c r="J176" s="143">
        <f t="shared" si="40"/>
        <v>0</v>
      </c>
      <c r="K176" s="140"/>
      <c r="L176" s="139"/>
      <c r="M176" s="139"/>
      <c r="N176" s="139"/>
      <c r="O176" s="139"/>
      <c r="P176" s="141">
        <f t="shared" si="33"/>
        <v>0</v>
      </c>
      <c r="Q176" s="142"/>
      <c r="R176" s="43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</row>
    <row r="177" spans="1:154" s="18" customFormat="1" ht="20.25" x14ac:dyDescent="0.25">
      <c r="A177" s="475" t="s">
        <v>142</v>
      </c>
      <c r="B177" s="476"/>
      <c r="C177" s="476"/>
      <c r="D177" s="476"/>
      <c r="E177" s="476"/>
      <c r="F177" s="476"/>
      <c r="G177" s="157" t="s">
        <v>143</v>
      </c>
      <c r="H177" s="158">
        <f>H178+H249+H257</f>
        <v>1000</v>
      </c>
      <c r="I177" s="158">
        <f>I178+I249+I257</f>
        <v>361.75</v>
      </c>
      <c r="J177" s="158">
        <f>J178+J249+J257</f>
        <v>638.25</v>
      </c>
      <c r="K177" s="159">
        <f>ROUND(I177/H177*100,2)</f>
        <v>36.18</v>
      </c>
      <c r="L177" s="158">
        <f>L178+L249+L257</f>
        <v>0</v>
      </c>
      <c r="M177" s="160">
        <f>M178+M249+M257</f>
        <v>0</v>
      </c>
      <c r="N177" s="158">
        <f>N178+N249+N257</f>
        <v>361.75</v>
      </c>
      <c r="O177" s="206">
        <f>O178+O249+O257</f>
        <v>361.75</v>
      </c>
      <c r="P177" s="161">
        <f t="shared" si="33"/>
        <v>-361.75</v>
      </c>
      <c r="Q177" s="162" t="e">
        <f t="shared" si="39"/>
        <v>#DIV/0!</v>
      </c>
      <c r="R177" s="43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</row>
    <row r="178" spans="1:154" ht="20.25" x14ac:dyDescent="0.2">
      <c r="A178" s="88"/>
      <c r="B178" s="89"/>
      <c r="C178" s="89"/>
      <c r="D178" s="89" t="s">
        <v>32</v>
      </c>
      <c r="E178" s="89"/>
      <c r="F178" s="89"/>
      <c r="G178" s="138" t="s">
        <v>62</v>
      </c>
      <c r="H178" s="139">
        <f>H179+H206+H235+H237+H244+H240</f>
        <v>1000</v>
      </c>
      <c r="I178" s="139">
        <f>I179+I206+I235+I237+I244+I240</f>
        <v>361.75</v>
      </c>
      <c r="J178" s="139">
        <f>J179+J206+J235+J237+J244+J240</f>
        <v>638.25</v>
      </c>
      <c r="K178" s="140">
        <f>ROUND(I178/H178*100,2)</f>
        <v>36.18</v>
      </c>
      <c r="L178" s="139">
        <f t="shared" ref="L178:O178" si="42">L179+L206+L235+L237+L244+L240</f>
        <v>0</v>
      </c>
      <c r="M178" s="139">
        <f t="shared" si="42"/>
        <v>0</v>
      </c>
      <c r="N178" s="139">
        <f t="shared" si="42"/>
        <v>361.75</v>
      </c>
      <c r="O178" s="205">
        <f t="shared" si="42"/>
        <v>361.75</v>
      </c>
      <c r="P178" s="141">
        <f t="shared" si="33"/>
        <v>-361.75</v>
      </c>
      <c r="Q178" s="142" t="e">
        <f t="shared" si="39"/>
        <v>#DIV/0!</v>
      </c>
      <c r="R178" s="43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</row>
    <row r="179" spans="1:154" ht="20.25" x14ac:dyDescent="0.2">
      <c r="A179" s="88"/>
      <c r="B179" s="89"/>
      <c r="C179" s="89"/>
      <c r="D179" s="89" t="s">
        <v>88</v>
      </c>
      <c r="E179" s="89"/>
      <c r="F179" s="89"/>
      <c r="G179" s="138" t="s">
        <v>368</v>
      </c>
      <c r="H179" s="139">
        <f>H180+H199+H197</f>
        <v>0</v>
      </c>
      <c r="I179" s="139">
        <f>I180+I199+I197</f>
        <v>0</v>
      </c>
      <c r="J179" s="139">
        <f>J180+J199+J197</f>
        <v>0</v>
      </c>
      <c r="K179" s="140"/>
      <c r="L179" s="139">
        <f>L180+L199+L197</f>
        <v>0</v>
      </c>
      <c r="M179" s="163">
        <f>M180+M199+M197</f>
        <v>0</v>
      </c>
      <c r="N179" s="139">
        <f>N180+N199+N197</f>
        <v>0</v>
      </c>
      <c r="O179" s="163">
        <f>O180+O199+O197</f>
        <v>0</v>
      </c>
      <c r="P179" s="163">
        <f t="shared" si="33"/>
        <v>0</v>
      </c>
      <c r="Q179" s="142"/>
      <c r="R179" s="43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</row>
    <row r="180" spans="1:154" ht="20.25" x14ac:dyDescent="0.2">
      <c r="A180" s="88"/>
      <c r="B180" s="89"/>
      <c r="C180" s="89"/>
      <c r="D180" s="89"/>
      <c r="E180" s="89" t="s">
        <v>32</v>
      </c>
      <c r="F180" s="89"/>
      <c r="G180" s="101" t="s">
        <v>112</v>
      </c>
      <c r="H180" s="139">
        <f>SUM(H181:H196)</f>
        <v>0</v>
      </c>
      <c r="I180" s="139">
        <f>SUM(I181:I196)</f>
        <v>0</v>
      </c>
      <c r="J180" s="139">
        <f>SUM(J181:J196)</f>
        <v>0</v>
      </c>
      <c r="K180" s="140"/>
      <c r="L180" s="139">
        <f>SUM(L181:L196)</f>
        <v>0</v>
      </c>
      <c r="M180" s="121">
        <f>SUM(M181:M196)</f>
        <v>0</v>
      </c>
      <c r="N180" s="139">
        <f>SUM(N181:N196)</f>
        <v>0</v>
      </c>
      <c r="O180" s="141">
        <f>SUM(O181:O196)</f>
        <v>0</v>
      </c>
      <c r="P180" s="141">
        <f t="shared" si="33"/>
        <v>0</v>
      </c>
      <c r="Q180" s="142"/>
      <c r="R180" s="43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</row>
    <row r="181" spans="1:154" ht="20.25" x14ac:dyDescent="0.2">
      <c r="A181" s="100"/>
      <c r="B181" s="99"/>
      <c r="C181" s="99"/>
      <c r="D181" s="99"/>
      <c r="E181" s="99"/>
      <c r="F181" s="99" t="s">
        <v>32</v>
      </c>
      <c r="G181" s="103" t="s">
        <v>347</v>
      </c>
      <c r="H181" s="143"/>
      <c r="I181" s="143"/>
      <c r="J181" s="143">
        <f t="shared" ref="J181:J205" si="43">H181-I181</f>
        <v>0</v>
      </c>
      <c r="K181" s="140"/>
      <c r="L181" s="143"/>
      <c r="M181" s="144"/>
      <c r="N181" s="143"/>
      <c r="O181" s="145">
        <f t="shared" ref="O181:O205" si="44">M181+N181</f>
        <v>0</v>
      </c>
      <c r="P181" s="145">
        <f t="shared" si="33"/>
        <v>0</v>
      </c>
      <c r="Q181" s="142"/>
      <c r="R181" s="43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</row>
    <row r="182" spans="1:154" ht="20.25" x14ac:dyDescent="0.2">
      <c r="A182" s="100"/>
      <c r="B182" s="99"/>
      <c r="C182" s="99"/>
      <c r="D182" s="99"/>
      <c r="E182" s="99"/>
      <c r="F182" s="99" t="s">
        <v>114</v>
      </c>
      <c r="G182" s="103" t="s">
        <v>348</v>
      </c>
      <c r="H182" s="143"/>
      <c r="I182" s="143"/>
      <c r="J182" s="143">
        <f t="shared" si="43"/>
        <v>0</v>
      </c>
      <c r="K182" s="140"/>
      <c r="L182" s="143"/>
      <c r="M182" s="144"/>
      <c r="N182" s="143"/>
      <c r="O182" s="145">
        <f t="shared" si="44"/>
        <v>0</v>
      </c>
      <c r="P182" s="145">
        <f t="shared" si="33"/>
        <v>0</v>
      </c>
      <c r="Q182" s="142"/>
      <c r="R182" s="43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</row>
    <row r="183" spans="1:154" ht="20.25" hidden="1" x14ac:dyDescent="0.2">
      <c r="A183" s="100"/>
      <c r="B183" s="99"/>
      <c r="C183" s="99"/>
      <c r="D183" s="99"/>
      <c r="E183" s="99"/>
      <c r="F183" s="99" t="s">
        <v>43</v>
      </c>
      <c r="G183" s="103" t="s">
        <v>279</v>
      </c>
      <c r="H183" s="143"/>
      <c r="I183" s="143"/>
      <c r="J183" s="143">
        <f t="shared" si="43"/>
        <v>0</v>
      </c>
      <c r="K183" s="140"/>
      <c r="L183" s="143"/>
      <c r="M183" s="144"/>
      <c r="N183" s="143"/>
      <c r="O183" s="145">
        <f t="shared" si="44"/>
        <v>0</v>
      </c>
      <c r="P183" s="145">
        <f t="shared" si="33"/>
        <v>0</v>
      </c>
      <c r="Q183" s="142"/>
      <c r="R183" s="43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</row>
    <row r="184" spans="1:154" ht="20.25" hidden="1" x14ac:dyDescent="0.2">
      <c r="A184" s="100"/>
      <c r="B184" s="99"/>
      <c r="C184" s="99"/>
      <c r="D184" s="99"/>
      <c r="E184" s="99"/>
      <c r="F184" s="99" t="s">
        <v>22</v>
      </c>
      <c r="G184" s="103" t="s">
        <v>280</v>
      </c>
      <c r="H184" s="143"/>
      <c r="I184" s="143"/>
      <c r="J184" s="143">
        <f t="shared" si="43"/>
        <v>0</v>
      </c>
      <c r="K184" s="140"/>
      <c r="L184" s="143"/>
      <c r="M184" s="144"/>
      <c r="N184" s="143"/>
      <c r="O184" s="145">
        <f t="shared" si="44"/>
        <v>0</v>
      </c>
      <c r="P184" s="145">
        <f t="shared" si="33"/>
        <v>0</v>
      </c>
      <c r="Q184" s="142"/>
      <c r="R184" s="43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</row>
    <row r="185" spans="1:154" ht="20.25" x14ac:dyDescent="0.2">
      <c r="A185" s="100"/>
      <c r="B185" s="99"/>
      <c r="C185" s="99"/>
      <c r="D185" s="99"/>
      <c r="E185" s="99"/>
      <c r="F185" s="99" t="s">
        <v>33</v>
      </c>
      <c r="G185" s="103" t="s">
        <v>281</v>
      </c>
      <c r="H185" s="143"/>
      <c r="I185" s="143"/>
      <c r="J185" s="143">
        <f t="shared" si="43"/>
        <v>0</v>
      </c>
      <c r="K185" s="140"/>
      <c r="L185" s="143"/>
      <c r="M185" s="144"/>
      <c r="N185" s="143"/>
      <c r="O185" s="145">
        <f t="shared" si="44"/>
        <v>0</v>
      </c>
      <c r="P185" s="145">
        <f t="shared" si="33"/>
        <v>0</v>
      </c>
      <c r="Q185" s="142"/>
      <c r="R185" s="43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</row>
    <row r="186" spans="1:154" ht="20.25" hidden="1" x14ac:dyDescent="0.2">
      <c r="A186" s="100"/>
      <c r="B186" s="99"/>
      <c r="C186" s="99"/>
      <c r="D186" s="99"/>
      <c r="E186" s="99"/>
      <c r="F186" s="99" t="s">
        <v>124</v>
      </c>
      <c r="G186" s="103" t="s">
        <v>282</v>
      </c>
      <c r="H186" s="143"/>
      <c r="I186" s="143"/>
      <c r="J186" s="143">
        <f t="shared" si="43"/>
        <v>0</v>
      </c>
      <c r="K186" s="140"/>
      <c r="L186" s="143"/>
      <c r="M186" s="144"/>
      <c r="N186" s="143"/>
      <c r="O186" s="145">
        <f t="shared" si="44"/>
        <v>0</v>
      </c>
      <c r="P186" s="145">
        <f t="shared" si="33"/>
        <v>0</v>
      </c>
      <c r="Q186" s="142"/>
      <c r="R186" s="43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</row>
    <row r="187" spans="1:154" ht="20.25" hidden="1" x14ac:dyDescent="0.2">
      <c r="A187" s="100"/>
      <c r="B187" s="99"/>
      <c r="C187" s="99"/>
      <c r="D187" s="99"/>
      <c r="E187" s="99"/>
      <c r="F187" s="99" t="s">
        <v>115</v>
      </c>
      <c r="G187" s="103" t="s">
        <v>283</v>
      </c>
      <c r="H187" s="143"/>
      <c r="I187" s="143"/>
      <c r="J187" s="143">
        <f t="shared" si="43"/>
        <v>0</v>
      </c>
      <c r="K187" s="140"/>
      <c r="L187" s="143"/>
      <c r="M187" s="144"/>
      <c r="N187" s="143"/>
      <c r="O187" s="145">
        <f t="shared" si="44"/>
        <v>0</v>
      </c>
      <c r="P187" s="145">
        <f t="shared" si="33"/>
        <v>0</v>
      </c>
      <c r="Q187" s="142"/>
      <c r="R187" s="43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</row>
    <row r="188" spans="1:154" ht="20.25" hidden="1" x14ac:dyDescent="0.2">
      <c r="A188" s="100"/>
      <c r="B188" s="99"/>
      <c r="C188" s="99"/>
      <c r="D188" s="99"/>
      <c r="E188" s="99"/>
      <c r="F188" s="99" t="s">
        <v>38</v>
      </c>
      <c r="G188" s="103" t="s">
        <v>296</v>
      </c>
      <c r="H188" s="143"/>
      <c r="I188" s="143"/>
      <c r="J188" s="143">
        <f t="shared" si="43"/>
        <v>0</v>
      </c>
      <c r="K188" s="140"/>
      <c r="L188" s="143"/>
      <c r="M188" s="144"/>
      <c r="N188" s="143"/>
      <c r="O188" s="145">
        <f t="shared" si="44"/>
        <v>0</v>
      </c>
      <c r="P188" s="145">
        <f t="shared" si="33"/>
        <v>0</v>
      </c>
      <c r="Q188" s="142"/>
      <c r="R188" s="43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</row>
    <row r="189" spans="1:154" ht="20.25" hidden="1" x14ac:dyDescent="0.2">
      <c r="A189" s="100"/>
      <c r="B189" s="99"/>
      <c r="C189" s="99"/>
      <c r="D189" s="99"/>
      <c r="E189" s="99"/>
      <c r="F189" s="99">
        <v>10</v>
      </c>
      <c r="G189" s="103" t="s">
        <v>349</v>
      </c>
      <c r="H189" s="143"/>
      <c r="I189" s="143"/>
      <c r="J189" s="143">
        <f t="shared" si="43"/>
        <v>0</v>
      </c>
      <c r="K189" s="140"/>
      <c r="L189" s="143"/>
      <c r="M189" s="144"/>
      <c r="N189" s="143"/>
      <c r="O189" s="145">
        <f t="shared" si="44"/>
        <v>0</v>
      </c>
      <c r="P189" s="145">
        <f t="shared" si="33"/>
        <v>0</v>
      </c>
      <c r="Q189" s="142"/>
      <c r="R189" s="43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</row>
    <row r="190" spans="1:154" ht="20.25" hidden="1" x14ac:dyDescent="0.2">
      <c r="A190" s="100"/>
      <c r="B190" s="99"/>
      <c r="C190" s="99"/>
      <c r="D190" s="99"/>
      <c r="E190" s="99"/>
      <c r="F190" s="99">
        <v>11</v>
      </c>
      <c r="G190" s="103" t="s">
        <v>286</v>
      </c>
      <c r="H190" s="143"/>
      <c r="I190" s="143"/>
      <c r="J190" s="143">
        <f t="shared" si="43"/>
        <v>0</v>
      </c>
      <c r="K190" s="140"/>
      <c r="L190" s="143"/>
      <c r="M190" s="144"/>
      <c r="N190" s="143"/>
      <c r="O190" s="145">
        <f t="shared" si="44"/>
        <v>0</v>
      </c>
      <c r="P190" s="145">
        <f t="shared" si="33"/>
        <v>0</v>
      </c>
      <c r="Q190" s="142"/>
      <c r="R190" s="43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</row>
    <row r="191" spans="1:154" ht="40.5" hidden="1" x14ac:dyDescent="0.2">
      <c r="A191" s="100"/>
      <c r="B191" s="99"/>
      <c r="C191" s="99"/>
      <c r="D191" s="99"/>
      <c r="E191" s="99"/>
      <c r="F191" s="99">
        <v>12</v>
      </c>
      <c r="G191" s="103" t="s">
        <v>297</v>
      </c>
      <c r="H191" s="143"/>
      <c r="I191" s="143"/>
      <c r="J191" s="143">
        <f t="shared" si="43"/>
        <v>0</v>
      </c>
      <c r="K191" s="140"/>
      <c r="L191" s="143"/>
      <c r="M191" s="144"/>
      <c r="N191" s="143"/>
      <c r="O191" s="145">
        <f t="shared" si="44"/>
        <v>0</v>
      </c>
      <c r="P191" s="145">
        <f t="shared" si="33"/>
        <v>0</v>
      </c>
      <c r="Q191" s="142"/>
      <c r="R191" s="43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</row>
    <row r="192" spans="1:154" ht="20.25" x14ac:dyDescent="0.2">
      <c r="A192" s="100"/>
      <c r="B192" s="99"/>
      <c r="C192" s="99"/>
      <c r="D192" s="99"/>
      <c r="E192" s="99"/>
      <c r="F192" s="99">
        <v>13</v>
      </c>
      <c r="G192" s="103" t="s">
        <v>298</v>
      </c>
      <c r="H192" s="143"/>
      <c r="I192" s="143"/>
      <c r="J192" s="143">
        <f t="shared" si="43"/>
        <v>0</v>
      </c>
      <c r="K192" s="140"/>
      <c r="L192" s="143"/>
      <c r="M192" s="144"/>
      <c r="N192" s="143"/>
      <c r="O192" s="145">
        <f t="shared" si="44"/>
        <v>0</v>
      </c>
      <c r="P192" s="145">
        <f t="shared" si="33"/>
        <v>0</v>
      </c>
      <c r="Q192" s="142"/>
      <c r="R192" s="43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</row>
    <row r="193" spans="1:154" ht="20.25" hidden="1" x14ac:dyDescent="0.2">
      <c r="A193" s="100"/>
      <c r="B193" s="99"/>
      <c r="C193" s="99"/>
      <c r="D193" s="99"/>
      <c r="E193" s="99"/>
      <c r="F193" s="99">
        <v>14</v>
      </c>
      <c r="G193" s="103" t="s">
        <v>272</v>
      </c>
      <c r="H193" s="143"/>
      <c r="I193" s="143"/>
      <c r="J193" s="143">
        <f t="shared" si="43"/>
        <v>0</v>
      </c>
      <c r="K193" s="140"/>
      <c r="L193" s="143"/>
      <c r="M193" s="144"/>
      <c r="N193" s="143"/>
      <c r="O193" s="145">
        <f t="shared" si="44"/>
        <v>0</v>
      </c>
      <c r="P193" s="145">
        <f t="shared" si="33"/>
        <v>0</v>
      </c>
      <c r="Q193" s="142"/>
      <c r="R193" s="43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</row>
    <row r="194" spans="1:154" ht="40.5" hidden="1" x14ac:dyDescent="0.2">
      <c r="A194" s="100"/>
      <c r="B194" s="99"/>
      <c r="C194" s="99"/>
      <c r="D194" s="99"/>
      <c r="E194" s="99"/>
      <c r="F194" s="99">
        <v>15</v>
      </c>
      <c r="G194" s="103" t="s">
        <v>299</v>
      </c>
      <c r="H194" s="143"/>
      <c r="I194" s="143"/>
      <c r="J194" s="143">
        <f t="shared" si="43"/>
        <v>0</v>
      </c>
      <c r="K194" s="140"/>
      <c r="L194" s="143"/>
      <c r="M194" s="144"/>
      <c r="N194" s="143"/>
      <c r="O194" s="145">
        <f t="shared" si="44"/>
        <v>0</v>
      </c>
      <c r="P194" s="145">
        <f t="shared" si="33"/>
        <v>0</v>
      </c>
      <c r="Q194" s="142"/>
      <c r="R194" s="43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</row>
    <row r="195" spans="1:154" ht="20.25" x14ac:dyDescent="0.2">
      <c r="A195" s="100"/>
      <c r="B195" s="99"/>
      <c r="C195" s="99"/>
      <c r="D195" s="99"/>
      <c r="E195" s="99"/>
      <c r="F195" s="99">
        <v>17</v>
      </c>
      <c r="G195" s="103" t="s">
        <v>274</v>
      </c>
      <c r="H195" s="143"/>
      <c r="I195" s="143"/>
      <c r="J195" s="143">
        <f t="shared" si="43"/>
        <v>0</v>
      </c>
      <c r="K195" s="140"/>
      <c r="L195" s="143"/>
      <c r="M195" s="144"/>
      <c r="N195" s="143"/>
      <c r="O195" s="145">
        <f t="shared" si="44"/>
        <v>0</v>
      </c>
      <c r="P195" s="145">
        <f t="shared" si="33"/>
        <v>0</v>
      </c>
      <c r="Q195" s="142"/>
      <c r="R195" s="43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</row>
    <row r="196" spans="1:154" ht="20.25" x14ac:dyDescent="0.2">
      <c r="A196" s="100"/>
      <c r="B196" s="99"/>
      <c r="C196" s="99"/>
      <c r="D196" s="99"/>
      <c r="E196" s="99"/>
      <c r="F196" s="99" t="s">
        <v>90</v>
      </c>
      <c r="G196" s="103" t="s">
        <v>273</v>
      </c>
      <c r="H196" s="143"/>
      <c r="I196" s="143"/>
      <c r="J196" s="143">
        <f t="shared" si="43"/>
        <v>0</v>
      </c>
      <c r="K196" s="140"/>
      <c r="L196" s="143"/>
      <c r="M196" s="144"/>
      <c r="N196" s="143"/>
      <c r="O196" s="145">
        <f t="shared" si="44"/>
        <v>0</v>
      </c>
      <c r="P196" s="145">
        <f t="shared" ref="P196:P259" si="45">L196-O196</f>
        <v>0</v>
      </c>
      <c r="Q196" s="142"/>
      <c r="R196" s="43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</row>
    <row r="197" spans="1:154" ht="20.25" x14ac:dyDescent="0.2">
      <c r="A197" s="100"/>
      <c r="B197" s="99"/>
      <c r="C197" s="99"/>
      <c r="D197" s="99"/>
      <c r="E197" s="99" t="s">
        <v>30</v>
      </c>
      <c r="F197" s="99"/>
      <c r="G197" s="101" t="s">
        <v>116</v>
      </c>
      <c r="H197" s="143">
        <f>H198</f>
        <v>0</v>
      </c>
      <c r="I197" s="143">
        <f>I198</f>
        <v>0</v>
      </c>
      <c r="J197" s="143">
        <f t="shared" si="43"/>
        <v>0</v>
      </c>
      <c r="K197" s="140"/>
      <c r="L197" s="143">
        <f>L198</f>
        <v>0</v>
      </c>
      <c r="M197" s="144">
        <f>M198</f>
        <v>0</v>
      </c>
      <c r="N197" s="143">
        <f>N198</f>
        <v>0</v>
      </c>
      <c r="O197" s="145">
        <f>O198</f>
        <v>0</v>
      </c>
      <c r="P197" s="145">
        <f t="shared" si="45"/>
        <v>0</v>
      </c>
      <c r="Q197" s="142"/>
      <c r="R197" s="43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</row>
    <row r="198" spans="1:154" ht="20.25" x14ac:dyDescent="0.2">
      <c r="A198" s="100"/>
      <c r="B198" s="99"/>
      <c r="C198" s="99"/>
      <c r="D198" s="99"/>
      <c r="E198" s="99"/>
      <c r="F198" s="99" t="s">
        <v>33</v>
      </c>
      <c r="G198" s="103" t="s">
        <v>117</v>
      </c>
      <c r="H198" s="143"/>
      <c r="I198" s="143"/>
      <c r="J198" s="143">
        <f t="shared" si="43"/>
        <v>0</v>
      </c>
      <c r="K198" s="140"/>
      <c r="L198" s="143"/>
      <c r="M198" s="144"/>
      <c r="N198" s="143"/>
      <c r="O198" s="145">
        <f t="shared" si="44"/>
        <v>0</v>
      </c>
      <c r="P198" s="145">
        <f t="shared" si="45"/>
        <v>0</v>
      </c>
      <c r="Q198" s="142"/>
      <c r="R198" s="43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</row>
    <row r="199" spans="1:154" ht="20.25" x14ac:dyDescent="0.2">
      <c r="A199" s="88"/>
      <c r="B199" s="89"/>
      <c r="C199" s="89"/>
      <c r="D199" s="89"/>
      <c r="E199" s="89" t="s">
        <v>43</v>
      </c>
      <c r="F199" s="89"/>
      <c r="G199" s="101" t="s">
        <v>350</v>
      </c>
      <c r="H199" s="139">
        <f>H200+H201+H202+H203+H204+H205</f>
        <v>0</v>
      </c>
      <c r="I199" s="139">
        <f>I200+I201+I202+I203+I204+I205</f>
        <v>0</v>
      </c>
      <c r="J199" s="143">
        <f t="shared" si="43"/>
        <v>0</v>
      </c>
      <c r="K199" s="140"/>
      <c r="L199" s="139">
        <f>L200+L201+L202+L203+L204+L205</f>
        <v>0</v>
      </c>
      <c r="M199" s="121">
        <f>M200+M201+M202+M203+M204+M205</f>
        <v>0</v>
      </c>
      <c r="N199" s="139">
        <f>N200+N201+N202+N203+N204+N205</f>
        <v>0</v>
      </c>
      <c r="O199" s="141">
        <f>O200+O201+O202+O203+O204+O205</f>
        <v>0</v>
      </c>
      <c r="P199" s="141">
        <f t="shared" si="45"/>
        <v>0</v>
      </c>
      <c r="Q199" s="142"/>
      <c r="R199" s="43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</row>
    <row r="200" spans="1:154" ht="20.25" hidden="1" x14ac:dyDescent="0.2">
      <c r="A200" s="100"/>
      <c r="B200" s="99"/>
      <c r="C200" s="99"/>
      <c r="D200" s="99"/>
      <c r="E200" s="99"/>
      <c r="F200" s="99" t="s">
        <v>32</v>
      </c>
      <c r="G200" s="103" t="s">
        <v>119</v>
      </c>
      <c r="H200" s="143"/>
      <c r="I200" s="143"/>
      <c r="J200" s="143">
        <f t="shared" si="43"/>
        <v>0</v>
      </c>
      <c r="K200" s="140"/>
      <c r="L200" s="143"/>
      <c r="M200" s="144"/>
      <c r="N200" s="143"/>
      <c r="O200" s="145">
        <f t="shared" si="44"/>
        <v>0</v>
      </c>
      <c r="P200" s="145">
        <f t="shared" si="45"/>
        <v>0</v>
      </c>
      <c r="Q200" s="142"/>
      <c r="R200" s="43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</row>
    <row r="201" spans="1:154" ht="20.25" hidden="1" x14ac:dyDescent="0.2">
      <c r="A201" s="100"/>
      <c r="B201" s="99"/>
      <c r="C201" s="99"/>
      <c r="D201" s="99"/>
      <c r="E201" s="99"/>
      <c r="F201" s="99" t="s">
        <v>30</v>
      </c>
      <c r="G201" s="103" t="s">
        <v>351</v>
      </c>
      <c r="H201" s="143"/>
      <c r="I201" s="143"/>
      <c r="J201" s="143">
        <f t="shared" si="43"/>
        <v>0</v>
      </c>
      <c r="K201" s="140"/>
      <c r="L201" s="143"/>
      <c r="M201" s="144"/>
      <c r="N201" s="143"/>
      <c r="O201" s="145">
        <f t="shared" si="44"/>
        <v>0</v>
      </c>
      <c r="P201" s="145">
        <f t="shared" si="45"/>
        <v>0</v>
      </c>
      <c r="Q201" s="142"/>
      <c r="R201" s="43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</row>
    <row r="202" spans="1:154" ht="20.25" hidden="1" x14ac:dyDescent="0.2">
      <c r="A202" s="100"/>
      <c r="B202" s="99"/>
      <c r="C202" s="99"/>
      <c r="D202" s="99"/>
      <c r="E202" s="99"/>
      <c r="F202" s="99" t="s">
        <v>43</v>
      </c>
      <c r="G202" s="103" t="s">
        <v>352</v>
      </c>
      <c r="H202" s="143"/>
      <c r="I202" s="143"/>
      <c r="J202" s="143">
        <f t="shared" si="43"/>
        <v>0</v>
      </c>
      <c r="K202" s="140"/>
      <c r="L202" s="143"/>
      <c r="M202" s="144"/>
      <c r="N202" s="143"/>
      <c r="O202" s="145">
        <f t="shared" si="44"/>
        <v>0</v>
      </c>
      <c r="P202" s="145">
        <f t="shared" si="45"/>
        <v>0</v>
      </c>
      <c r="Q202" s="142"/>
      <c r="R202" s="43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</row>
    <row r="203" spans="1:154" ht="40.5" hidden="1" x14ac:dyDescent="0.2">
      <c r="A203" s="100"/>
      <c r="B203" s="99"/>
      <c r="C203" s="99"/>
      <c r="D203" s="99"/>
      <c r="E203" s="99"/>
      <c r="F203" s="99" t="s">
        <v>22</v>
      </c>
      <c r="G203" s="103" t="s">
        <v>122</v>
      </c>
      <c r="H203" s="143"/>
      <c r="I203" s="143"/>
      <c r="J203" s="143">
        <f t="shared" si="43"/>
        <v>0</v>
      </c>
      <c r="K203" s="140"/>
      <c r="L203" s="143"/>
      <c r="M203" s="144"/>
      <c r="N203" s="143"/>
      <c r="O203" s="145">
        <f t="shared" si="44"/>
        <v>0</v>
      </c>
      <c r="P203" s="145">
        <f t="shared" si="45"/>
        <v>0</v>
      </c>
      <c r="Q203" s="142"/>
      <c r="R203" s="43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</row>
    <row r="204" spans="1:154" ht="20.25" hidden="1" x14ac:dyDescent="0.2">
      <c r="A204" s="100"/>
      <c r="B204" s="99"/>
      <c r="C204" s="99"/>
      <c r="D204" s="99"/>
      <c r="E204" s="99"/>
      <c r="F204" s="99" t="s">
        <v>33</v>
      </c>
      <c r="G204" s="103" t="s">
        <v>123</v>
      </c>
      <c r="H204" s="143"/>
      <c r="I204" s="143"/>
      <c r="J204" s="143">
        <f t="shared" si="43"/>
        <v>0</v>
      </c>
      <c r="K204" s="140"/>
      <c r="L204" s="143"/>
      <c r="M204" s="144"/>
      <c r="N204" s="143"/>
      <c r="O204" s="145">
        <f t="shared" si="44"/>
        <v>0</v>
      </c>
      <c r="P204" s="145">
        <f t="shared" si="45"/>
        <v>0</v>
      </c>
      <c r="Q204" s="142"/>
      <c r="R204" s="43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</row>
    <row r="205" spans="1:154" ht="20.25" x14ac:dyDescent="0.2">
      <c r="A205" s="100"/>
      <c r="B205" s="99"/>
      <c r="C205" s="99"/>
      <c r="D205" s="99"/>
      <c r="E205" s="99"/>
      <c r="F205" s="99" t="s">
        <v>124</v>
      </c>
      <c r="G205" s="103" t="s">
        <v>125</v>
      </c>
      <c r="H205" s="143"/>
      <c r="I205" s="143"/>
      <c r="J205" s="143">
        <f t="shared" si="43"/>
        <v>0</v>
      </c>
      <c r="K205" s="140"/>
      <c r="L205" s="143"/>
      <c r="M205" s="144"/>
      <c r="N205" s="143"/>
      <c r="O205" s="145">
        <f t="shared" si="44"/>
        <v>0</v>
      </c>
      <c r="P205" s="145">
        <f t="shared" si="45"/>
        <v>0</v>
      </c>
      <c r="Q205" s="142"/>
      <c r="R205" s="43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</row>
    <row r="206" spans="1:154" ht="20.25" x14ac:dyDescent="0.2">
      <c r="A206" s="88"/>
      <c r="B206" s="89"/>
      <c r="C206" s="89"/>
      <c r="D206" s="89" t="s">
        <v>89</v>
      </c>
      <c r="E206" s="89"/>
      <c r="F206" s="89"/>
      <c r="G206" s="138" t="s">
        <v>66</v>
      </c>
      <c r="H206" s="139">
        <f>H207+H218+H219+H223+H226+H227+H228+H229</f>
        <v>1000</v>
      </c>
      <c r="I206" s="139">
        <f>I207+I218+I219+I223+I226+I227+I228+I229</f>
        <v>361.75</v>
      </c>
      <c r="J206" s="139">
        <f>J207+J218+J219+J223+J226+J227+J228+J229</f>
        <v>638.25</v>
      </c>
      <c r="K206" s="140">
        <f>ROUND(I206/H206*100,2)</f>
        <v>36.18</v>
      </c>
      <c r="L206" s="139">
        <f>L207+L218+L219+L223+L226+L227+L228+L229</f>
        <v>0</v>
      </c>
      <c r="M206" s="139">
        <f>M207+M218+M219+M223+M226+M227+M228+M229</f>
        <v>0</v>
      </c>
      <c r="N206" s="139">
        <f>N207+N218+N219+N223+N226+N227+N228+N229</f>
        <v>361.75</v>
      </c>
      <c r="O206" s="207">
        <f t="shared" ref="O206" si="46">O207+O218+O219+O223+O226+O227+O228+O229</f>
        <v>361.75</v>
      </c>
      <c r="P206" s="141">
        <f t="shared" si="45"/>
        <v>-361.75</v>
      </c>
      <c r="Q206" s="142" t="e">
        <f t="shared" ref="Q206:Q246" si="47">ROUND(O206/L206*100,2)</f>
        <v>#DIV/0!</v>
      </c>
      <c r="R206" s="43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</row>
    <row r="207" spans="1:154" ht="20.25" x14ac:dyDescent="0.2">
      <c r="A207" s="88"/>
      <c r="B207" s="89"/>
      <c r="C207" s="89"/>
      <c r="D207" s="89"/>
      <c r="E207" s="89" t="s">
        <v>32</v>
      </c>
      <c r="F207" s="89"/>
      <c r="G207" s="101" t="s">
        <v>144</v>
      </c>
      <c r="H207" s="139">
        <f>SUM(H208:H217)</f>
        <v>1000</v>
      </c>
      <c r="I207" s="139">
        <f>SUM(I208:I217)</f>
        <v>361.75</v>
      </c>
      <c r="J207" s="139">
        <f>SUM(J208:J217)</f>
        <v>638.25</v>
      </c>
      <c r="K207" s="140">
        <f>ROUND(I207/H207*100,2)</f>
        <v>36.18</v>
      </c>
      <c r="L207" s="139">
        <f>SUM(L208:L217)</f>
        <v>0</v>
      </c>
      <c r="M207" s="121">
        <f>SUM(M208:M217)</f>
        <v>0</v>
      </c>
      <c r="N207" s="139">
        <f>SUM(N208:N217)</f>
        <v>361.75</v>
      </c>
      <c r="O207" s="141">
        <f>SUM(O208:O217)</f>
        <v>361.75</v>
      </c>
      <c r="P207" s="141">
        <f t="shared" si="45"/>
        <v>-361.75</v>
      </c>
      <c r="Q207" s="142" t="e">
        <f t="shared" si="47"/>
        <v>#DIV/0!</v>
      </c>
      <c r="R207" s="43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</row>
    <row r="208" spans="1:154" ht="20.25" x14ac:dyDescent="0.2">
      <c r="A208" s="100"/>
      <c r="B208" s="99"/>
      <c r="C208" s="99"/>
      <c r="D208" s="99"/>
      <c r="E208" s="99"/>
      <c r="F208" s="99" t="s">
        <v>32</v>
      </c>
      <c r="G208" s="103" t="s">
        <v>169</v>
      </c>
      <c r="H208" s="143"/>
      <c r="I208" s="143"/>
      <c r="J208" s="143">
        <f t="shared" ref="J208:J260" si="48">H208-I208</f>
        <v>0</v>
      </c>
      <c r="K208" s="140"/>
      <c r="L208" s="143"/>
      <c r="M208" s="144"/>
      <c r="N208" s="143"/>
      <c r="O208" s="145">
        <f t="shared" ref="O208:O218" si="49">M208+N208</f>
        <v>0</v>
      </c>
      <c r="P208" s="145">
        <f t="shared" si="45"/>
        <v>0</v>
      </c>
      <c r="Q208" s="142"/>
      <c r="R208" s="43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</row>
    <row r="209" spans="1:154" ht="20.25" x14ac:dyDescent="0.2">
      <c r="A209" s="100"/>
      <c r="B209" s="99"/>
      <c r="C209" s="99"/>
      <c r="D209" s="99"/>
      <c r="E209" s="99"/>
      <c r="F209" s="99" t="s">
        <v>30</v>
      </c>
      <c r="G209" s="103" t="s">
        <v>301</v>
      </c>
      <c r="H209" s="143"/>
      <c r="I209" s="143"/>
      <c r="J209" s="143">
        <f t="shared" si="48"/>
        <v>0</v>
      </c>
      <c r="K209" s="140"/>
      <c r="L209" s="143"/>
      <c r="M209" s="144"/>
      <c r="N209" s="143"/>
      <c r="O209" s="145">
        <f t="shared" si="49"/>
        <v>0</v>
      </c>
      <c r="P209" s="145">
        <f t="shared" si="45"/>
        <v>0</v>
      </c>
      <c r="Q209" s="142"/>
      <c r="R209" s="43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</row>
    <row r="210" spans="1:154" ht="20.25" x14ac:dyDescent="0.2">
      <c r="A210" s="100"/>
      <c r="B210" s="99"/>
      <c r="C210" s="99"/>
      <c r="D210" s="99"/>
      <c r="E210" s="99"/>
      <c r="F210" s="99" t="s">
        <v>43</v>
      </c>
      <c r="G210" s="103" t="s">
        <v>145</v>
      </c>
      <c r="H210" s="143">
        <v>300</v>
      </c>
      <c r="I210" s="143">
        <f>O210</f>
        <v>300</v>
      </c>
      <c r="J210" s="143">
        <f t="shared" si="48"/>
        <v>0</v>
      </c>
      <c r="K210" s="140">
        <f t="shared" ref="K210:K217" si="50">ROUND(I210/H210*100,2)</f>
        <v>100</v>
      </c>
      <c r="L210" s="143"/>
      <c r="M210" s="144"/>
      <c r="N210" s="143">
        <v>300</v>
      </c>
      <c r="O210" s="145">
        <f t="shared" si="49"/>
        <v>300</v>
      </c>
      <c r="P210" s="145">
        <f t="shared" si="45"/>
        <v>-300</v>
      </c>
      <c r="Q210" s="142" t="e">
        <f t="shared" si="47"/>
        <v>#DIV/0!</v>
      </c>
      <c r="R210" s="43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</row>
    <row r="211" spans="1:154" ht="20.25" x14ac:dyDescent="0.2">
      <c r="A211" s="100"/>
      <c r="B211" s="99"/>
      <c r="C211" s="99"/>
      <c r="D211" s="99"/>
      <c r="E211" s="99"/>
      <c r="F211" s="99" t="s">
        <v>22</v>
      </c>
      <c r="G211" s="103" t="s">
        <v>146</v>
      </c>
      <c r="H211" s="143">
        <v>100</v>
      </c>
      <c r="I211" s="143">
        <f>O211</f>
        <v>30.96</v>
      </c>
      <c r="J211" s="143">
        <f t="shared" si="48"/>
        <v>69.039999999999992</v>
      </c>
      <c r="K211" s="140"/>
      <c r="L211" s="143"/>
      <c r="M211" s="144"/>
      <c r="N211" s="143">
        <v>30.96</v>
      </c>
      <c r="O211" s="145">
        <f t="shared" si="49"/>
        <v>30.96</v>
      </c>
      <c r="P211" s="145">
        <f t="shared" si="45"/>
        <v>-30.96</v>
      </c>
      <c r="Q211" s="142"/>
      <c r="R211" s="43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</row>
    <row r="212" spans="1:154" ht="20.25" x14ac:dyDescent="0.2">
      <c r="A212" s="100"/>
      <c r="B212" s="99"/>
      <c r="C212" s="99"/>
      <c r="D212" s="99"/>
      <c r="E212" s="99"/>
      <c r="F212" s="99" t="s">
        <v>114</v>
      </c>
      <c r="G212" s="103" t="s">
        <v>353</v>
      </c>
      <c r="H212" s="143"/>
      <c r="I212" s="143"/>
      <c r="J212" s="143">
        <f t="shared" si="48"/>
        <v>0</v>
      </c>
      <c r="K212" s="140"/>
      <c r="L212" s="143"/>
      <c r="M212" s="144"/>
      <c r="N212" s="143"/>
      <c r="O212" s="145">
        <f t="shared" si="49"/>
        <v>0</v>
      </c>
      <c r="P212" s="145">
        <f t="shared" si="45"/>
        <v>0</v>
      </c>
      <c r="Q212" s="142"/>
      <c r="R212" s="43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</row>
    <row r="213" spans="1:154" ht="20.25" x14ac:dyDescent="0.2">
      <c r="A213" s="100"/>
      <c r="B213" s="99"/>
      <c r="C213" s="99"/>
      <c r="D213" s="99"/>
      <c r="E213" s="99"/>
      <c r="F213" s="99" t="s">
        <v>33</v>
      </c>
      <c r="G213" s="103" t="s">
        <v>354</v>
      </c>
      <c r="H213" s="143"/>
      <c r="I213" s="143"/>
      <c r="J213" s="143">
        <f t="shared" si="48"/>
        <v>0</v>
      </c>
      <c r="K213" s="140"/>
      <c r="L213" s="143"/>
      <c r="M213" s="144"/>
      <c r="N213" s="143"/>
      <c r="O213" s="145">
        <f t="shared" si="49"/>
        <v>0</v>
      </c>
      <c r="P213" s="145">
        <f t="shared" si="45"/>
        <v>0</v>
      </c>
      <c r="Q213" s="142"/>
      <c r="R213" s="43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</row>
    <row r="214" spans="1:154" ht="20.25" hidden="1" x14ac:dyDescent="0.2">
      <c r="A214" s="100"/>
      <c r="B214" s="99"/>
      <c r="C214" s="99"/>
      <c r="D214" s="99"/>
      <c r="E214" s="99"/>
      <c r="F214" s="99" t="s">
        <v>124</v>
      </c>
      <c r="G214" s="103" t="s">
        <v>355</v>
      </c>
      <c r="H214" s="143"/>
      <c r="I214" s="143"/>
      <c r="J214" s="143">
        <f t="shared" si="48"/>
        <v>0</v>
      </c>
      <c r="K214" s="140"/>
      <c r="L214" s="143"/>
      <c r="M214" s="144"/>
      <c r="N214" s="143"/>
      <c r="O214" s="145">
        <f t="shared" si="49"/>
        <v>0</v>
      </c>
      <c r="P214" s="145">
        <f t="shared" si="45"/>
        <v>0</v>
      </c>
      <c r="Q214" s="142"/>
      <c r="R214" s="43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</row>
    <row r="215" spans="1:154" ht="20.25" x14ac:dyDescent="0.2">
      <c r="A215" s="100"/>
      <c r="B215" s="99"/>
      <c r="C215" s="99"/>
      <c r="D215" s="99"/>
      <c r="E215" s="99"/>
      <c r="F215" s="99" t="s">
        <v>115</v>
      </c>
      <c r="G215" s="103" t="s">
        <v>356</v>
      </c>
      <c r="H215" s="143">
        <v>100</v>
      </c>
      <c r="I215" s="143">
        <f>O215</f>
        <v>30.79</v>
      </c>
      <c r="J215" s="143">
        <f t="shared" si="48"/>
        <v>69.210000000000008</v>
      </c>
      <c r="K215" s="140">
        <f t="shared" si="50"/>
        <v>30.79</v>
      </c>
      <c r="L215" s="143"/>
      <c r="M215" s="144"/>
      <c r="N215" s="143">
        <v>30.79</v>
      </c>
      <c r="O215" s="145">
        <f t="shared" si="49"/>
        <v>30.79</v>
      </c>
      <c r="P215" s="145">
        <f t="shared" si="45"/>
        <v>-30.79</v>
      </c>
      <c r="Q215" s="142" t="e">
        <f t="shared" si="47"/>
        <v>#DIV/0!</v>
      </c>
      <c r="R215" s="43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</row>
    <row r="216" spans="1:154" ht="40.5" x14ac:dyDescent="0.2">
      <c r="A216" s="100"/>
      <c r="B216" s="99"/>
      <c r="C216" s="99"/>
      <c r="D216" s="99"/>
      <c r="E216" s="99"/>
      <c r="F216" s="99" t="s">
        <v>38</v>
      </c>
      <c r="G216" s="103" t="s">
        <v>147</v>
      </c>
      <c r="H216" s="143">
        <v>0</v>
      </c>
      <c r="I216" s="143"/>
      <c r="J216" s="143">
        <f t="shared" si="48"/>
        <v>0</v>
      </c>
      <c r="K216" s="140" t="e">
        <f t="shared" si="50"/>
        <v>#DIV/0!</v>
      </c>
      <c r="L216" s="143"/>
      <c r="M216" s="144"/>
      <c r="N216" s="143">
        <v>0</v>
      </c>
      <c r="O216" s="145">
        <f t="shared" si="49"/>
        <v>0</v>
      </c>
      <c r="P216" s="145">
        <f t="shared" si="45"/>
        <v>0</v>
      </c>
      <c r="Q216" s="142" t="e">
        <f t="shared" si="47"/>
        <v>#DIV/0!</v>
      </c>
      <c r="R216" s="43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</row>
    <row r="217" spans="1:154" ht="40.5" x14ac:dyDescent="0.2">
      <c r="A217" s="100"/>
      <c r="B217" s="99"/>
      <c r="C217" s="99"/>
      <c r="D217" s="99"/>
      <c r="E217" s="99"/>
      <c r="F217" s="99" t="s">
        <v>90</v>
      </c>
      <c r="G217" s="103" t="s">
        <v>148</v>
      </c>
      <c r="H217" s="143">
        <v>500</v>
      </c>
      <c r="I217" s="143">
        <f>O217</f>
        <v>0</v>
      </c>
      <c r="J217" s="143">
        <f t="shared" si="48"/>
        <v>500</v>
      </c>
      <c r="K217" s="140">
        <f t="shared" si="50"/>
        <v>0</v>
      </c>
      <c r="L217" s="143"/>
      <c r="M217" s="144"/>
      <c r="N217" s="143">
        <v>0</v>
      </c>
      <c r="O217" s="145">
        <f t="shared" si="49"/>
        <v>0</v>
      </c>
      <c r="P217" s="145">
        <f t="shared" si="45"/>
        <v>0</v>
      </c>
      <c r="Q217" s="142" t="e">
        <f t="shared" si="47"/>
        <v>#DIV/0!</v>
      </c>
      <c r="R217" s="43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</row>
    <row r="218" spans="1:154" ht="20.25" x14ac:dyDescent="0.2">
      <c r="A218" s="100"/>
      <c r="B218" s="99"/>
      <c r="C218" s="99"/>
      <c r="D218" s="99"/>
      <c r="E218" s="99" t="s">
        <v>30</v>
      </c>
      <c r="F218" s="99"/>
      <c r="G218" s="103" t="s">
        <v>149</v>
      </c>
      <c r="H218" s="143"/>
      <c r="I218" s="143"/>
      <c r="J218" s="143">
        <f t="shared" si="48"/>
        <v>0</v>
      </c>
      <c r="K218" s="140"/>
      <c r="L218" s="143"/>
      <c r="M218" s="144"/>
      <c r="N218" s="143"/>
      <c r="O218" s="145">
        <f t="shared" si="49"/>
        <v>0</v>
      </c>
      <c r="P218" s="145">
        <f t="shared" si="45"/>
        <v>0</v>
      </c>
      <c r="Q218" s="142"/>
      <c r="R218" s="43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</row>
    <row r="219" spans="1:154" ht="20.25" hidden="1" x14ac:dyDescent="0.2">
      <c r="A219" s="88"/>
      <c r="B219" s="89"/>
      <c r="C219" s="89"/>
      <c r="D219" s="89"/>
      <c r="E219" s="89" t="s">
        <v>114</v>
      </c>
      <c r="F219" s="89"/>
      <c r="G219" s="138" t="s">
        <v>150</v>
      </c>
      <c r="H219" s="139">
        <f>SUM(H220:H222)</f>
        <v>0</v>
      </c>
      <c r="I219" s="139">
        <f>SUM(I220:I222)</f>
        <v>0</v>
      </c>
      <c r="J219" s="143">
        <f t="shared" si="48"/>
        <v>0</v>
      </c>
      <c r="K219" s="140"/>
      <c r="L219" s="139">
        <f>SUM(L220:L222)</f>
        <v>0</v>
      </c>
      <c r="M219" s="121">
        <f>SUM(M220:M222)</f>
        <v>0</v>
      </c>
      <c r="N219" s="139">
        <f>SUM(N220:N222)</f>
        <v>0</v>
      </c>
      <c r="O219" s="141">
        <f>SUM(O220:O222)</f>
        <v>0</v>
      </c>
      <c r="P219" s="141">
        <f t="shared" si="45"/>
        <v>0</v>
      </c>
      <c r="Q219" s="142"/>
      <c r="R219" s="43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</row>
    <row r="220" spans="1:154" ht="20.25" hidden="1" x14ac:dyDescent="0.2">
      <c r="A220" s="100"/>
      <c r="B220" s="99"/>
      <c r="C220" s="99"/>
      <c r="D220" s="99"/>
      <c r="E220" s="99"/>
      <c r="F220" s="99" t="s">
        <v>32</v>
      </c>
      <c r="G220" s="103" t="s">
        <v>307</v>
      </c>
      <c r="H220" s="143"/>
      <c r="I220" s="143"/>
      <c r="J220" s="143">
        <f t="shared" si="48"/>
        <v>0</v>
      </c>
      <c r="K220" s="140"/>
      <c r="L220" s="143"/>
      <c r="M220" s="144"/>
      <c r="N220" s="143"/>
      <c r="O220" s="145">
        <f t="shared" ref="O220:O222" si="51">M220+N220</f>
        <v>0</v>
      </c>
      <c r="P220" s="145">
        <f t="shared" si="45"/>
        <v>0</v>
      </c>
      <c r="Q220" s="142"/>
      <c r="R220" s="43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</row>
    <row r="221" spans="1:154" ht="20.25" hidden="1" x14ac:dyDescent="0.2">
      <c r="A221" s="100"/>
      <c r="B221" s="99"/>
      <c r="C221" s="99"/>
      <c r="D221" s="99"/>
      <c r="E221" s="99"/>
      <c r="F221" s="99" t="s">
        <v>43</v>
      </c>
      <c r="G221" s="103" t="s">
        <v>357</v>
      </c>
      <c r="H221" s="143"/>
      <c r="I221" s="143"/>
      <c r="J221" s="143">
        <f t="shared" si="48"/>
        <v>0</v>
      </c>
      <c r="K221" s="140"/>
      <c r="L221" s="143"/>
      <c r="M221" s="144"/>
      <c r="N221" s="143"/>
      <c r="O221" s="145">
        <f t="shared" si="51"/>
        <v>0</v>
      </c>
      <c r="P221" s="145">
        <f t="shared" si="45"/>
        <v>0</v>
      </c>
      <c r="Q221" s="142"/>
      <c r="R221" s="43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</row>
    <row r="222" spans="1:154" ht="20.25" hidden="1" x14ac:dyDescent="0.2">
      <c r="A222" s="100"/>
      <c r="B222" s="99"/>
      <c r="C222" s="99"/>
      <c r="D222" s="99"/>
      <c r="E222" s="99"/>
      <c r="F222" s="99" t="s">
        <v>90</v>
      </c>
      <c r="G222" s="103" t="s">
        <v>151</v>
      </c>
      <c r="H222" s="143"/>
      <c r="I222" s="143"/>
      <c r="J222" s="143">
        <f t="shared" si="48"/>
        <v>0</v>
      </c>
      <c r="K222" s="140"/>
      <c r="L222" s="143"/>
      <c r="M222" s="144"/>
      <c r="N222" s="143"/>
      <c r="O222" s="145">
        <f t="shared" si="51"/>
        <v>0</v>
      </c>
      <c r="P222" s="145">
        <f t="shared" si="45"/>
        <v>0</v>
      </c>
      <c r="Q222" s="142"/>
      <c r="R222" s="43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</row>
    <row r="223" spans="1:154" ht="20.25" x14ac:dyDescent="0.2">
      <c r="A223" s="88"/>
      <c r="B223" s="89"/>
      <c r="C223" s="89"/>
      <c r="D223" s="89"/>
      <c r="E223" s="89" t="s">
        <v>33</v>
      </c>
      <c r="F223" s="89"/>
      <c r="G223" s="138" t="s">
        <v>358</v>
      </c>
      <c r="H223" s="139">
        <f>H224+H225</f>
        <v>0</v>
      </c>
      <c r="I223" s="139">
        <f>I224+I225</f>
        <v>0</v>
      </c>
      <c r="J223" s="143">
        <f t="shared" si="48"/>
        <v>0</v>
      </c>
      <c r="K223" s="140"/>
      <c r="L223" s="139">
        <f>L224+L225</f>
        <v>0</v>
      </c>
      <c r="M223" s="121">
        <f>M224+M225</f>
        <v>0</v>
      </c>
      <c r="N223" s="139">
        <f>N224+N225</f>
        <v>0</v>
      </c>
      <c r="O223" s="141">
        <f>O224+O225</f>
        <v>0</v>
      </c>
      <c r="P223" s="141">
        <f t="shared" si="45"/>
        <v>0</v>
      </c>
      <c r="Q223" s="142"/>
      <c r="R223" s="43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</row>
    <row r="224" spans="1:154" ht="20.25" x14ac:dyDescent="0.2">
      <c r="A224" s="100"/>
      <c r="B224" s="99"/>
      <c r="C224" s="99"/>
      <c r="D224" s="99"/>
      <c r="E224" s="99"/>
      <c r="F224" s="99" t="s">
        <v>32</v>
      </c>
      <c r="G224" s="103" t="s">
        <v>177</v>
      </c>
      <c r="H224" s="143"/>
      <c r="I224" s="143"/>
      <c r="J224" s="143">
        <f t="shared" si="48"/>
        <v>0</v>
      </c>
      <c r="K224" s="140"/>
      <c r="L224" s="143"/>
      <c r="M224" s="144"/>
      <c r="N224" s="143"/>
      <c r="O224" s="145">
        <f t="shared" ref="O224:O228" si="52">M224+N224</f>
        <v>0</v>
      </c>
      <c r="P224" s="145">
        <f t="shared" si="45"/>
        <v>0</v>
      </c>
      <c r="Q224" s="142"/>
      <c r="R224" s="43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</row>
    <row r="225" spans="1:154" ht="20.25" x14ac:dyDescent="0.2">
      <c r="A225" s="100"/>
      <c r="B225" s="99"/>
      <c r="C225" s="99"/>
      <c r="D225" s="99"/>
      <c r="E225" s="99"/>
      <c r="F225" s="99" t="s">
        <v>30</v>
      </c>
      <c r="G225" s="103" t="s">
        <v>269</v>
      </c>
      <c r="H225" s="143"/>
      <c r="I225" s="143"/>
      <c r="J225" s="143">
        <f t="shared" si="48"/>
        <v>0</v>
      </c>
      <c r="K225" s="140"/>
      <c r="L225" s="143"/>
      <c r="M225" s="144"/>
      <c r="N225" s="143"/>
      <c r="O225" s="145">
        <f t="shared" si="52"/>
        <v>0</v>
      </c>
      <c r="P225" s="145">
        <f t="shared" si="45"/>
        <v>0</v>
      </c>
      <c r="Q225" s="142"/>
      <c r="R225" s="43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</row>
    <row r="226" spans="1:154" ht="20.25" x14ac:dyDescent="0.2">
      <c r="A226" s="100"/>
      <c r="B226" s="99"/>
      <c r="C226" s="99"/>
      <c r="D226" s="99"/>
      <c r="E226" s="99">
        <v>11</v>
      </c>
      <c r="F226" s="99"/>
      <c r="G226" s="103" t="s">
        <v>359</v>
      </c>
      <c r="H226" s="143"/>
      <c r="I226" s="143"/>
      <c r="J226" s="143">
        <f t="shared" si="48"/>
        <v>0</v>
      </c>
      <c r="K226" s="140"/>
      <c r="L226" s="143"/>
      <c r="M226" s="144"/>
      <c r="N226" s="143"/>
      <c r="O226" s="145">
        <f t="shared" si="52"/>
        <v>0</v>
      </c>
      <c r="P226" s="145">
        <f t="shared" si="45"/>
        <v>0</v>
      </c>
      <c r="Q226" s="142"/>
      <c r="R226" s="43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</row>
    <row r="227" spans="1:154" ht="20.25" x14ac:dyDescent="0.2">
      <c r="A227" s="100"/>
      <c r="B227" s="99"/>
      <c r="C227" s="99"/>
      <c r="D227" s="99"/>
      <c r="E227" s="99">
        <v>13</v>
      </c>
      <c r="F227" s="99"/>
      <c r="G227" s="103" t="s">
        <v>179</v>
      </c>
      <c r="H227" s="143"/>
      <c r="I227" s="143"/>
      <c r="J227" s="143">
        <f t="shared" si="48"/>
        <v>0</v>
      </c>
      <c r="K227" s="140"/>
      <c r="L227" s="143"/>
      <c r="M227" s="144"/>
      <c r="N227" s="143"/>
      <c r="O227" s="145">
        <f t="shared" si="52"/>
        <v>0</v>
      </c>
      <c r="P227" s="145">
        <f t="shared" si="45"/>
        <v>0</v>
      </c>
      <c r="Q227" s="142"/>
      <c r="R227" s="43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</row>
    <row r="228" spans="1:154" ht="20.25" x14ac:dyDescent="0.2">
      <c r="A228" s="100"/>
      <c r="B228" s="99"/>
      <c r="C228" s="99"/>
      <c r="D228" s="99"/>
      <c r="E228" s="99">
        <v>14</v>
      </c>
      <c r="F228" s="99"/>
      <c r="G228" s="103" t="s">
        <v>360</v>
      </c>
      <c r="H228" s="143"/>
      <c r="I228" s="143"/>
      <c r="J228" s="143">
        <f t="shared" si="48"/>
        <v>0</v>
      </c>
      <c r="K228" s="140"/>
      <c r="L228" s="143"/>
      <c r="M228" s="144"/>
      <c r="N228" s="143"/>
      <c r="O228" s="145">
        <f t="shared" si="52"/>
        <v>0</v>
      </c>
      <c r="P228" s="145">
        <f t="shared" si="45"/>
        <v>0</v>
      </c>
      <c r="Q228" s="142"/>
      <c r="R228" s="43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</row>
    <row r="229" spans="1:154" ht="20.25" x14ac:dyDescent="0.2">
      <c r="A229" s="88"/>
      <c r="B229" s="89"/>
      <c r="C229" s="89"/>
      <c r="D229" s="89"/>
      <c r="E229" s="89" t="s">
        <v>90</v>
      </c>
      <c r="F229" s="89"/>
      <c r="G229" s="138" t="s">
        <v>152</v>
      </c>
      <c r="H229" s="139">
        <f>H230+H231+H232+H233+H234</f>
        <v>0</v>
      </c>
      <c r="I229" s="139">
        <f>I230+I231+I232+I233+I234</f>
        <v>0</v>
      </c>
      <c r="J229" s="143">
        <f t="shared" si="48"/>
        <v>0</v>
      </c>
      <c r="K229" s="140"/>
      <c r="L229" s="139">
        <f>L230+L231+L232+L233+L234</f>
        <v>0</v>
      </c>
      <c r="M229" s="139">
        <f>M230+M231+M232+M233+M234</f>
        <v>0</v>
      </c>
      <c r="N229" s="139">
        <f>N230+N231+N232+N233+N234</f>
        <v>0</v>
      </c>
      <c r="O229" s="139">
        <f>O230+O231+O232+O233+O234</f>
        <v>0</v>
      </c>
      <c r="P229" s="141">
        <f t="shared" si="45"/>
        <v>0</v>
      </c>
      <c r="Q229" s="142"/>
      <c r="R229" s="43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</row>
    <row r="230" spans="1:154" ht="20.25" hidden="1" x14ac:dyDescent="0.2">
      <c r="A230" s="100"/>
      <c r="B230" s="99"/>
      <c r="C230" s="99"/>
      <c r="D230" s="99"/>
      <c r="E230" s="99"/>
      <c r="F230" s="99" t="s">
        <v>30</v>
      </c>
      <c r="G230" s="103" t="s">
        <v>290</v>
      </c>
      <c r="H230" s="143"/>
      <c r="I230" s="143"/>
      <c r="J230" s="143">
        <f t="shared" si="48"/>
        <v>0</v>
      </c>
      <c r="K230" s="140"/>
      <c r="L230" s="143"/>
      <c r="M230" s="144"/>
      <c r="N230" s="143"/>
      <c r="O230" s="145">
        <f t="shared" ref="O230:O234" si="53">M230+N230</f>
        <v>0</v>
      </c>
      <c r="P230" s="145">
        <f t="shared" si="45"/>
        <v>0</v>
      </c>
      <c r="Q230" s="142"/>
      <c r="R230" s="43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</row>
    <row r="231" spans="1:154" ht="20.25" x14ac:dyDescent="0.2">
      <c r="A231" s="100"/>
      <c r="B231" s="99"/>
      <c r="C231" s="99"/>
      <c r="D231" s="99"/>
      <c r="E231" s="99"/>
      <c r="F231" s="99" t="s">
        <v>43</v>
      </c>
      <c r="G231" s="103" t="s">
        <v>325</v>
      </c>
      <c r="H231" s="143"/>
      <c r="I231" s="143"/>
      <c r="J231" s="143"/>
      <c r="K231" s="140"/>
      <c r="L231" s="143"/>
      <c r="M231" s="144"/>
      <c r="N231" s="143"/>
      <c r="O231" s="145"/>
      <c r="P231" s="145"/>
      <c r="Q231" s="142"/>
      <c r="R231" s="43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</row>
    <row r="232" spans="1:154" ht="20.25" x14ac:dyDescent="0.2">
      <c r="A232" s="100"/>
      <c r="B232" s="99"/>
      <c r="C232" s="99"/>
      <c r="D232" s="99"/>
      <c r="E232" s="99"/>
      <c r="F232" s="99" t="s">
        <v>22</v>
      </c>
      <c r="G232" s="103" t="s">
        <v>153</v>
      </c>
      <c r="H232" s="143"/>
      <c r="I232" s="143"/>
      <c r="J232" s="143">
        <f t="shared" si="48"/>
        <v>0</v>
      </c>
      <c r="K232" s="140"/>
      <c r="L232" s="143"/>
      <c r="M232" s="144"/>
      <c r="N232" s="143"/>
      <c r="O232" s="145">
        <f t="shared" si="53"/>
        <v>0</v>
      </c>
      <c r="P232" s="145">
        <f t="shared" si="45"/>
        <v>0</v>
      </c>
      <c r="Q232" s="142"/>
      <c r="R232" s="43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</row>
    <row r="233" spans="1:154" ht="40.5" x14ac:dyDescent="0.2">
      <c r="A233" s="100"/>
      <c r="B233" s="99"/>
      <c r="C233" s="99"/>
      <c r="D233" s="99"/>
      <c r="E233" s="99"/>
      <c r="F233" s="99" t="s">
        <v>33</v>
      </c>
      <c r="G233" s="103" t="s">
        <v>289</v>
      </c>
      <c r="H233" s="143"/>
      <c r="I233" s="143"/>
      <c r="J233" s="143">
        <f t="shared" si="48"/>
        <v>0</v>
      </c>
      <c r="K233" s="140"/>
      <c r="L233" s="143"/>
      <c r="M233" s="144"/>
      <c r="N233" s="143"/>
      <c r="O233" s="145">
        <f t="shared" si="53"/>
        <v>0</v>
      </c>
      <c r="P233" s="145">
        <f t="shared" si="45"/>
        <v>0</v>
      </c>
      <c r="Q233" s="142"/>
      <c r="R233" s="43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</row>
    <row r="234" spans="1:154" ht="20.25" x14ac:dyDescent="0.2">
      <c r="A234" s="100"/>
      <c r="B234" s="99"/>
      <c r="C234" s="99"/>
      <c r="D234" s="99"/>
      <c r="E234" s="99"/>
      <c r="F234" s="99" t="s">
        <v>90</v>
      </c>
      <c r="G234" s="103" t="s">
        <v>154</v>
      </c>
      <c r="H234" s="143"/>
      <c r="I234" s="143"/>
      <c r="J234" s="143">
        <f t="shared" si="48"/>
        <v>0</v>
      </c>
      <c r="K234" s="140"/>
      <c r="L234" s="143"/>
      <c r="M234" s="144"/>
      <c r="N234" s="143"/>
      <c r="O234" s="145">
        <f t="shared" si="53"/>
        <v>0</v>
      </c>
      <c r="P234" s="145">
        <f t="shared" si="45"/>
        <v>0</v>
      </c>
      <c r="Q234" s="142"/>
      <c r="R234" s="43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</row>
    <row r="235" spans="1:154" ht="20.25" x14ac:dyDescent="0.2">
      <c r="A235" s="88"/>
      <c r="B235" s="89"/>
      <c r="C235" s="89"/>
      <c r="D235" s="89" t="s">
        <v>91</v>
      </c>
      <c r="E235" s="89"/>
      <c r="F235" s="89"/>
      <c r="G235" s="138" t="s">
        <v>70</v>
      </c>
      <c r="H235" s="139">
        <f>H236</f>
        <v>0</v>
      </c>
      <c r="I235" s="139">
        <f>I236</f>
        <v>0</v>
      </c>
      <c r="J235" s="143">
        <f t="shared" si="48"/>
        <v>0</v>
      </c>
      <c r="K235" s="140" t="e">
        <f>ROUND(I235/H235*100,2)</f>
        <v>#DIV/0!</v>
      </c>
      <c r="L235" s="139">
        <f>L236</f>
        <v>0</v>
      </c>
      <c r="M235" s="121">
        <f>M236</f>
        <v>0</v>
      </c>
      <c r="N235" s="139">
        <f>N236</f>
        <v>0</v>
      </c>
      <c r="O235" s="141">
        <f>O236</f>
        <v>0</v>
      </c>
      <c r="P235" s="141">
        <f t="shared" si="45"/>
        <v>0</v>
      </c>
      <c r="Q235" s="142" t="e">
        <f t="shared" si="47"/>
        <v>#DIV/0!</v>
      </c>
      <c r="R235" s="43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</row>
    <row r="236" spans="1:154" ht="40.5" x14ac:dyDescent="0.2">
      <c r="A236" s="100"/>
      <c r="B236" s="99"/>
      <c r="C236" s="99"/>
      <c r="D236" s="99"/>
      <c r="E236" s="99" t="s">
        <v>38</v>
      </c>
      <c r="F236" s="99"/>
      <c r="G236" s="103" t="s">
        <v>288</v>
      </c>
      <c r="H236" s="143"/>
      <c r="I236" s="143"/>
      <c r="J236" s="143">
        <f t="shared" si="48"/>
        <v>0</v>
      </c>
      <c r="K236" s="140" t="e">
        <f>ROUND(I236/H236*100,2)</f>
        <v>#DIV/0!</v>
      </c>
      <c r="L236" s="143"/>
      <c r="M236" s="144"/>
      <c r="N236" s="143">
        <v>0</v>
      </c>
      <c r="O236" s="145">
        <f t="shared" ref="O236" si="54">M236+N236</f>
        <v>0</v>
      </c>
      <c r="P236" s="145">
        <f t="shared" si="45"/>
        <v>0</v>
      </c>
      <c r="Q236" s="142" t="e">
        <f t="shared" si="47"/>
        <v>#DIV/0!</v>
      </c>
      <c r="R236" s="43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</row>
    <row r="237" spans="1:154" ht="40.5" x14ac:dyDescent="0.2">
      <c r="A237" s="88"/>
      <c r="B237" s="89"/>
      <c r="C237" s="89"/>
      <c r="D237" s="89">
        <v>51</v>
      </c>
      <c r="E237" s="89"/>
      <c r="F237" s="89"/>
      <c r="G237" s="138" t="s">
        <v>362</v>
      </c>
      <c r="H237" s="139">
        <f>H238</f>
        <v>0</v>
      </c>
      <c r="I237" s="139">
        <f>I238</f>
        <v>0</v>
      </c>
      <c r="J237" s="143">
        <f t="shared" si="48"/>
        <v>0</v>
      </c>
      <c r="K237" s="140"/>
      <c r="L237" s="139">
        <f t="shared" ref="L237:O238" si="55">L238</f>
        <v>0</v>
      </c>
      <c r="M237" s="121">
        <f t="shared" si="55"/>
        <v>0</v>
      </c>
      <c r="N237" s="139">
        <f t="shared" si="55"/>
        <v>0</v>
      </c>
      <c r="O237" s="141">
        <f t="shared" si="55"/>
        <v>0</v>
      </c>
      <c r="P237" s="141">
        <f t="shared" si="45"/>
        <v>0</v>
      </c>
      <c r="Q237" s="142"/>
      <c r="R237" s="43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</row>
    <row r="238" spans="1:154" ht="20.25" x14ac:dyDescent="0.2">
      <c r="A238" s="88"/>
      <c r="B238" s="89"/>
      <c r="C238" s="89"/>
      <c r="D238" s="89"/>
      <c r="E238" s="89" t="s">
        <v>32</v>
      </c>
      <c r="F238" s="89"/>
      <c r="G238" s="101" t="s">
        <v>361</v>
      </c>
      <c r="H238" s="139">
        <f>H239</f>
        <v>0</v>
      </c>
      <c r="I238" s="139">
        <f>I239</f>
        <v>0</v>
      </c>
      <c r="J238" s="143">
        <f t="shared" si="48"/>
        <v>0</v>
      </c>
      <c r="K238" s="140"/>
      <c r="L238" s="139">
        <f t="shared" si="55"/>
        <v>0</v>
      </c>
      <c r="M238" s="121">
        <f t="shared" si="55"/>
        <v>0</v>
      </c>
      <c r="N238" s="139">
        <f t="shared" si="55"/>
        <v>0</v>
      </c>
      <c r="O238" s="141">
        <f t="shared" si="55"/>
        <v>0</v>
      </c>
      <c r="P238" s="141">
        <f t="shared" si="45"/>
        <v>0</v>
      </c>
      <c r="Q238" s="142"/>
      <c r="R238" s="43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</row>
    <row r="239" spans="1:154" ht="20.25" x14ac:dyDescent="0.2">
      <c r="A239" s="100"/>
      <c r="B239" s="99"/>
      <c r="C239" s="99"/>
      <c r="D239" s="99"/>
      <c r="E239" s="99"/>
      <c r="F239" s="99" t="s">
        <v>32</v>
      </c>
      <c r="G239" s="103" t="s">
        <v>93</v>
      </c>
      <c r="H239" s="143"/>
      <c r="I239" s="143"/>
      <c r="J239" s="143">
        <f t="shared" si="48"/>
        <v>0</v>
      </c>
      <c r="K239" s="140"/>
      <c r="L239" s="143"/>
      <c r="M239" s="144"/>
      <c r="N239" s="143"/>
      <c r="O239" s="145">
        <f t="shared" ref="O239:O243" si="56">M239+N239</f>
        <v>0</v>
      </c>
      <c r="P239" s="145">
        <f t="shared" si="45"/>
        <v>0</v>
      </c>
      <c r="Q239" s="142"/>
      <c r="R239" s="43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</row>
    <row r="240" spans="1:154" ht="60.75" x14ac:dyDescent="0.2">
      <c r="A240" s="100"/>
      <c r="B240" s="99"/>
      <c r="C240" s="99"/>
      <c r="D240" s="89">
        <v>56</v>
      </c>
      <c r="E240" s="89"/>
      <c r="F240" s="89"/>
      <c r="G240" s="101" t="s">
        <v>331</v>
      </c>
      <c r="H240" s="143">
        <f>H241</f>
        <v>0</v>
      </c>
      <c r="I240" s="143">
        <f>I241</f>
        <v>0</v>
      </c>
      <c r="J240" s="143">
        <f t="shared" si="48"/>
        <v>0</v>
      </c>
      <c r="K240" s="140"/>
      <c r="L240" s="143">
        <f t="shared" ref="L240:N240" si="57">L241</f>
        <v>0</v>
      </c>
      <c r="M240" s="144">
        <f t="shared" si="57"/>
        <v>0</v>
      </c>
      <c r="N240" s="143">
        <f t="shared" si="57"/>
        <v>0</v>
      </c>
      <c r="O240" s="145">
        <f t="shared" si="56"/>
        <v>0</v>
      </c>
      <c r="P240" s="145">
        <f t="shared" si="45"/>
        <v>0</v>
      </c>
      <c r="Q240" s="142" t="e">
        <f t="shared" si="47"/>
        <v>#DIV/0!</v>
      </c>
      <c r="R240" s="43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</row>
    <row r="241" spans="1:154" ht="60.75" x14ac:dyDescent="0.2">
      <c r="A241" s="100"/>
      <c r="B241" s="99"/>
      <c r="C241" s="99"/>
      <c r="D241" s="99"/>
      <c r="E241" s="99">
        <v>49</v>
      </c>
      <c r="F241" s="99"/>
      <c r="G241" s="103" t="s">
        <v>264</v>
      </c>
      <c r="H241" s="143">
        <f>H242+H243</f>
        <v>0</v>
      </c>
      <c r="I241" s="143">
        <f>I242+I243</f>
        <v>0</v>
      </c>
      <c r="J241" s="143">
        <f t="shared" si="48"/>
        <v>0</v>
      </c>
      <c r="K241" s="140"/>
      <c r="L241" s="143">
        <f t="shared" ref="L241:N241" si="58">L242+L243</f>
        <v>0</v>
      </c>
      <c r="M241" s="144">
        <f t="shared" si="58"/>
        <v>0</v>
      </c>
      <c r="N241" s="143">
        <f t="shared" si="58"/>
        <v>0</v>
      </c>
      <c r="O241" s="145">
        <f t="shared" si="56"/>
        <v>0</v>
      </c>
      <c r="P241" s="145">
        <f t="shared" si="45"/>
        <v>0</v>
      </c>
      <c r="Q241" s="142" t="e">
        <f t="shared" si="47"/>
        <v>#DIV/0!</v>
      </c>
      <c r="R241" s="43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</row>
    <row r="242" spans="1:154" ht="20.25" x14ac:dyDescent="0.2">
      <c r="A242" s="100"/>
      <c r="B242" s="99"/>
      <c r="C242" s="99"/>
      <c r="D242" s="99"/>
      <c r="E242" s="99"/>
      <c r="F242" s="99" t="s">
        <v>54</v>
      </c>
      <c r="G242" s="103" t="s">
        <v>155</v>
      </c>
      <c r="H242" s="143"/>
      <c r="I242" s="143"/>
      <c r="J242" s="143">
        <f t="shared" si="48"/>
        <v>0</v>
      </c>
      <c r="K242" s="140"/>
      <c r="L242" s="143"/>
      <c r="M242" s="144"/>
      <c r="N242" s="143"/>
      <c r="O242" s="145">
        <f t="shared" si="56"/>
        <v>0</v>
      </c>
      <c r="P242" s="145">
        <f t="shared" si="45"/>
        <v>0</v>
      </c>
      <c r="Q242" s="142" t="e">
        <f t="shared" si="47"/>
        <v>#DIV/0!</v>
      </c>
      <c r="R242" s="43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</row>
    <row r="243" spans="1:154" ht="20.25" x14ac:dyDescent="0.2">
      <c r="A243" s="100"/>
      <c r="B243" s="99"/>
      <c r="C243" s="99"/>
      <c r="D243" s="99"/>
      <c r="E243" s="99"/>
      <c r="F243" s="99" t="s">
        <v>55</v>
      </c>
      <c r="G243" s="103" t="s">
        <v>156</v>
      </c>
      <c r="H243" s="143"/>
      <c r="I243" s="143"/>
      <c r="J243" s="143">
        <f t="shared" si="48"/>
        <v>0</v>
      </c>
      <c r="K243" s="140"/>
      <c r="L243" s="143"/>
      <c r="M243" s="144"/>
      <c r="N243" s="143"/>
      <c r="O243" s="145">
        <f t="shared" si="56"/>
        <v>0</v>
      </c>
      <c r="P243" s="145">
        <f t="shared" si="45"/>
        <v>0</v>
      </c>
      <c r="Q243" s="142" t="e">
        <f t="shared" si="47"/>
        <v>#DIV/0!</v>
      </c>
      <c r="R243" s="43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</row>
    <row r="244" spans="1:154" ht="20.25" x14ac:dyDescent="0.2">
      <c r="A244" s="88"/>
      <c r="B244" s="89"/>
      <c r="C244" s="89"/>
      <c r="D244" s="89">
        <v>57</v>
      </c>
      <c r="E244" s="89"/>
      <c r="F244" s="89"/>
      <c r="G244" s="138" t="s">
        <v>78</v>
      </c>
      <c r="H244" s="139">
        <f>H246</f>
        <v>0</v>
      </c>
      <c r="I244" s="139">
        <f>I246</f>
        <v>0</v>
      </c>
      <c r="J244" s="143">
        <f t="shared" si="48"/>
        <v>0</v>
      </c>
      <c r="K244" s="140" t="e">
        <f>ROUND(I244/H244*100,2)</f>
        <v>#DIV/0!</v>
      </c>
      <c r="L244" s="139">
        <f>L246</f>
        <v>0</v>
      </c>
      <c r="M244" s="121">
        <f>M246</f>
        <v>0</v>
      </c>
      <c r="N244" s="139">
        <f>N246</f>
        <v>0</v>
      </c>
      <c r="O244" s="141">
        <f>O246</f>
        <v>0</v>
      </c>
      <c r="P244" s="141">
        <f t="shared" si="45"/>
        <v>0</v>
      </c>
      <c r="Q244" s="142" t="e">
        <f t="shared" si="47"/>
        <v>#DIV/0!</v>
      </c>
      <c r="R244" s="43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</row>
    <row r="245" spans="1:154" ht="20.25" x14ac:dyDescent="0.2">
      <c r="A245" s="88"/>
      <c r="B245" s="89"/>
      <c r="C245" s="89"/>
      <c r="D245" s="89"/>
      <c r="E245" s="89"/>
      <c r="F245" s="89"/>
      <c r="G245" s="101" t="s">
        <v>99</v>
      </c>
      <c r="H245" s="164"/>
      <c r="I245" s="164"/>
      <c r="J245" s="143">
        <f t="shared" si="48"/>
        <v>0</v>
      </c>
      <c r="K245" s="140"/>
      <c r="L245" s="164"/>
      <c r="M245" s="165"/>
      <c r="N245" s="164"/>
      <c r="O245" s="145"/>
      <c r="P245" s="145">
        <f t="shared" si="45"/>
        <v>0</v>
      </c>
      <c r="Q245" s="142"/>
      <c r="R245" s="43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</row>
    <row r="246" spans="1:154" ht="20.25" x14ac:dyDescent="0.2">
      <c r="A246" s="88"/>
      <c r="B246" s="89"/>
      <c r="C246" s="89"/>
      <c r="D246" s="89"/>
      <c r="E246" s="89" t="s">
        <v>30</v>
      </c>
      <c r="F246" s="89"/>
      <c r="G246" s="101" t="s">
        <v>100</v>
      </c>
      <c r="H246" s="139">
        <f>H248+H247</f>
        <v>0</v>
      </c>
      <c r="I246" s="139">
        <f>I248+I247</f>
        <v>0</v>
      </c>
      <c r="J246" s="143">
        <f t="shared" si="48"/>
        <v>0</v>
      </c>
      <c r="K246" s="140" t="e">
        <f>ROUND(I246/H246*100,2)</f>
        <v>#DIV/0!</v>
      </c>
      <c r="L246" s="139">
        <f>L248+L247</f>
        <v>0</v>
      </c>
      <c r="M246" s="121">
        <f>M248+M247</f>
        <v>0</v>
      </c>
      <c r="N246" s="139">
        <f>N248+N247</f>
        <v>0</v>
      </c>
      <c r="O246" s="141">
        <f>O248+O247</f>
        <v>0</v>
      </c>
      <c r="P246" s="141">
        <f t="shared" si="45"/>
        <v>0</v>
      </c>
      <c r="Q246" s="142" t="e">
        <f t="shared" si="47"/>
        <v>#DIV/0!</v>
      </c>
      <c r="R246" s="43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</row>
    <row r="247" spans="1:154" ht="20.25" hidden="1" x14ac:dyDescent="0.2">
      <c r="A247" s="100"/>
      <c r="B247" s="99"/>
      <c r="C247" s="99"/>
      <c r="D247" s="99"/>
      <c r="E247" s="99"/>
      <c r="F247" s="99" t="s">
        <v>32</v>
      </c>
      <c r="G247" s="103" t="s">
        <v>287</v>
      </c>
      <c r="H247" s="143"/>
      <c r="I247" s="143"/>
      <c r="J247" s="143">
        <f t="shared" si="48"/>
        <v>0</v>
      </c>
      <c r="K247" s="140"/>
      <c r="L247" s="143"/>
      <c r="M247" s="144"/>
      <c r="N247" s="143"/>
      <c r="O247" s="145">
        <f t="shared" ref="O247:O248" si="59">M247+N247</f>
        <v>0</v>
      </c>
      <c r="P247" s="145">
        <f t="shared" si="45"/>
        <v>0</v>
      </c>
      <c r="Q247" s="142"/>
      <c r="R247" s="43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</row>
    <row r="248" spans="1:154" ht="20.25" x14ac:dyDescent="0.2">
      <c r="A248" s="100"/>
      <c r="B248" s="99"/>
      <c r="C248" s="99"/>
      <c r="D248" s="99"/>
      <c r="E248" s="99"/>
      <c r="F248" s="99" t="s">
        <v>30</v>
      </c>
      <c r="G248" s="103" t="s">
        <v>102</v>
      </c>
      <c r="H248" s="143"/>
      <c r="I248" s="143"/>
      <c r="J248" s="143">
        <f t="shared" si="48"/>
        <v>0</v>
      </c>
      <c r="K248" s="140" t="e">
        <f>ROUND(I248/H248*100,2)</f>
        <v>#DIV/0!</v>
      </c>
      <c r="L248" s="143"/>
      <c r="M248" s="144"/>
      <c r="N248" s="143"/>
      <c r="O248" s="145">
        <f t="shared" si="59"/>
        <v>0</v>
      </c>
      <c r="P248" s="145">
        <f t="shared" si="45"/>
        <v>0</v>
      </c>
      <c r="Q248" s="142" t="e">
        <f t="shared" ref="Q248:Q303" si="60">ROUND(O248/L248*100,2)</f>
        <v>#DIV/0!</v>
      </c>
      <c r="R248" s="43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</row>
    <row r="249" spans="1:154" ht="20.25" x14ac:dyDescent="0.2">
      <c r="A249" s="88"/>
      <c r="B249" s="89"/>
      <c r="C249" s="89"/>
      <c r="D249" s="89" t="s">
        <v>105</v>
      </c>
      <c r="E249" s="89"/>
      <c r="F249" s="89"/>
      <c r="G249" s="138" t="s">
        <v>83</v>
      </c>
      <c r="H249" s="139">
        <f>H250</f>
        <v>0</v>
      </c>
      <c r="I249" s="139">
        <f>I250</f>
        <v>0</v>
      </c>
      <c r="J249" s="143">
        <f t="shared" si="48"/>
        <v>0</v>
      </c>
      <c r="K249" s="140"/>
      <c r="L249" s="139">
        <f>L250</f>
        <v>0</v>
      </c>
      <c r="M249" s="121">
        <f>M250</f>
        <v>0</v>
      </c>
      <c r="N249" s="139">
        <f>N250</f>
        <v>0</v>
      </c>
      <c r="O249" s="141">
        <f>O250</f>
        <v>0</v>
      </c>
      <c r="P249" s="141">
        <f t="shared" si="45"/>
        <v>0</v>
      </c>
      <c r="Q249" s="142"/>
      <c r="R249" s="43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</row>
    <row r="250" spans="1:154" ht="20.25" x14ac:dyDescent="0.2">
      <c r="A250" s="88"/>
      <c r="B250" s="89"/>
      <c r="C250" s="89"/>
      <c r="D250" s="89">
        <v>71</v>
      </c>
      <c r="E250" s="89"/>
      <c r="F250" s="89"/>
      <c r="G250" s="138" t="s">
        <v>157</v>
      </c>
      <c r="H250" s="139">
        <f>H251+H256</f>
        <v>0</v>
      </c>
      <c r="I250" s="139">
        <f>I251+I256</f>
        <v>0</v>
      </c>
      <c r="J250" s="143">
        <f t="shared" si="48"/>
        <v>0</v>
      </c>
      <c r="K250" s="140"/>
      <c r="L250" s="139">
        <f>L251+L256</f>
        <v>0</v>
      </c>
      <c r="M250" s="121">
        <f>M251+M256</f>
        <v>0</v>
      </c>
      <c r="N250" s="139">
        <f>N251+N256</f>
        <v>0</v>
      </c>
      <c r="O250" s="141">
        <f>O251+O256</f>
        <v>0</v>
      </c>
      <c r="P250" s="141">
        <f t="shared" si="45"/>
        <v>0</v>
      </c>
      <c r="Q250" s="142"/>
      <c r="R250" s="43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</row>
    <row r="251" spans="1:154" ht="20.25" x14ac:dyDescent="0.2">
      <c r="A251" s="88"/>
      <c r="B251" s="89"/>
      <c r="C251" s="89"/>
      <c r="D251" s="89"/>
      <c r="E251" s="89" t="s">
        <v>32</v>
      </c>
      <c r="F251" s="89"/>
      <c r="G251" s="101" t="s">
        <v>158</v>
      </c>
      <c r="H251" s="139">
        <f>H252+H253+H254+H255</f>
        <v>0</v>
      </c>
      <c r="I251" s="139">
        <f>I252+I253+I254+I255</f>
        <v>0</v>
      </c>
      <c r="J251" s="143">
        <f t="shared" si="48"/>
        <v>0</v>
      </c>
      <c r="K251" s="140"/>
      <c r="L251" s="139">
        <f>L252+L253+L254+L255</f>
        <v>0</v>
      </c>
      <c r="M251" s="121">
        <f>M252+M253+M254+M255</f>
        <v>0</v>
      </c>
      <c r="N251" s="139">
        <f>N252+N253+N254+N255</f>
        <v>0</v>
      </c>
      <c r="O251" s="141">
        <f>O252+O253+O254+O255</f>
        <v>0</v>
      </c>
      <c r="P251" s="141">
        <f t="shared" si="45"/>
        <v>0</v>
      </c>
      <c r="Q251" s="142"/>
      <c r="R251" s="43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</row>
    <row r="252" spans="1:154" ht="20.25" hidden="1" x14ac:dyDescent="0.2">
      <c r="A252" s="100"/>
      <c r="B252" s="99"/>
      <c r="C252" s="99"/>
      <c r="D252" s="99"/>
      <c r="E252" s="99"/>
      <c r="F252" s="99" t="s">
        <v>32</v>
      </c>
      <c r="G252" s="103" t="s">
        <v>367</v>
      </c>
      <c r="H252" s="143"/>
      <c r="I252" s="143"/>
      <c r="J252" s="143">
        <f t="shared" si="48"/>
        <v>0</v>
      </c>
      <c r="K252" s="140"/>
      <c r="L252" s="143"/>
      <c r="M252" s="144"/>
      <c r="N252" s="143"/>
      <c r="O252" s="145">
        <f t="shared" ref="O252:O257" si="61">M252+N252</f>
        <v>0</v>
      </c>
      <c r="P252" s="145">
        <f t="shared" si="45"/>
        <v>0</v>
      </c>
      <c r="Q252" s="142"/>
      <c r="R252" s="43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</row>
    <row r="253" spans="1:154" ht="20.25" x14ac:dyDescent="0.2">
      <c r="A253" s="100"/>
      <c r="B253" s="99"/>
      <c r="C253" s="99"/>
      <c r="D253" s="99"/>
      <c r="E253" s="99"/>
      <c r="F253" s="99" t="s">
        <v>30</v>
      </c>
      <c r="G253" s="103" t="s">
        <v>159</v>
      </c>
      <c r="H253" s="143"/>
      <c r="I253" s="143"/>
      <c r="J253" s="143">
        <f t="shared" si="48"/>
        <v>0</v>
      </c>
      <c r="K253" s="140"/>
      <c r="L253" s="143"/>
      <c r="M253" s="144"/>
      <c r="N253" s="143"/>
      <c r="O253" s="145">
        <f t="shared" si="61"/>
        <v>0</v>
      </c>
      <c r="P253" s="145">
        <f t="shared" si="45"/>
        <v>0</v>
      </c>
      <c r="Q253" s="142"/>
      <c r="R253" s="43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</row>
    <row r="254" spans="1:154" ht="40.5" x14ac:dyDescent="0.2">
      <c r="A254" s="100"/>
      <c r="B254" s="99"/>
      <c r="C254" s="99"/>
      <c r="D254" s="99"/>
      <c r="E254" s="99"/>
      <c r="F254" s="99" t="s">
        <v>43</v>
      </c>
      <c r="G254" s="103" t="s">
        <v>160</v>
      </c>
      <c r="H254" s="143"/>
      <c r="I254" s="143"/>
      <c r="J254" s="143">
        <f t="shared" si="48"/>
        <v>0</v>
      </c>
      <c r="K254" s="140"/>
      <c r="L254" s="143"/>
      <c r="M254" s="144"/>
      <c r="N254" s="143"/>
      <c r="O254" s="145">
        <f t="shared" si="61"/>
        <v>0</v>
      </c>
      <c r="P254" s="145">
        <f t="shared" si="45"/>
        <v>0</v>
      </c>
      <c r="Q254" s="142"/>
      <c r="R254" s="43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</row>
    <row r="255" spans="1:154" s="29" customFormat="1" ht="20.25" hidden="1" x14ac:dyDescent="0.2">
      <c r="A255" s="166"/>
      <c r="B255" s="167"/>
      <c r="C255" s="167"/>
      <c r="D255" s="167"/>
      <c r="E255" s="167"/>
      <c r="F255" s="167" t="s">
        <v>90</v>
      </c>
      <c r="G255" s="168" t="s">
        <v>365</v>
      </c>
      <c r="H255" s="143"/>
      <c r="I255" s="143"/>
      <c r="J255" s="143">
        <f t="shared" si="48"/>
        <v>0</v>
      </c>
      <c r="K255" s="140"/>
      <c r="L255" s="143"/>
      <c r="M255" s="144"/>
      <c r="N255" s="143"/>
      <c r="O255" s="145">
        <f t="shared" si="61"/>
        <v>0</v>
      </c>
      <c r="P255" s="145">
        <f t="shared" si="45"/>
        <v>0</v>
      </c>
      <c r="Q255" s="142"/>
      <c r="R255" s="46"/>
      <c r="S255" s="26"/>
      <c r="T255" s="14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8"/>
      <c r="DD255" s="28"/>
      <c r="DE255" s="28"/>
      <c r="DF255" s="28"/>
      <c r="DG255" s="28"/>
      <c r="DH255" s="28"/>
      <c r="DI255" s="28"/>
      <c r="DJ255" s="28"/>
      <c r="DK255" s="28"/>
      <c r="DL255" s="28"/>
      <c r="DM255" s="28"/>
      <c r="DN255" s="28"/>
      <c r="DO255" s="28"/>
      <c r="DP255" s="28"/>
      <c r="DQ255" s="28"/>
      <c r="DR255" s="28"/>
      <c r="DS255" s="28"/>
      <c r="DT255" s="28"/>
      <c r="DU255" s="28"/>
      <c r="DV255" s="28"/>
      <c r="DW255" s="28"/>
      <c r="DX255" s="28"/>
      <c r="DY255" s="28"/>
      <c r="DZ255" s="28"/>
      <c r="EA255" s="28"/>
      <c r="EB255" s="28"/>
      <c r="EC255" s="28"/>
      <c r="ED255" s="28"/>
      <c r="EE255" s="28"/>
      <c r="EF255" s="28"/>
      <c r="EG255" s="28"/>
      <c r="EH255" s="28"/>
      <c r="EI255" s="28"/>
      <c r="EJ255" s="28"/>
      <c r="EK255" s="28"/>
      <c r="EL255" s="28"/>
      <c r="EM255" s="28"/>
      <c r="EN255" s="28"/>
      <c r="EO255" s="28"/>
      <c r="EP255" s="28"/>
      <c r="EQ255" s="28"/>
      <c r="ER255" s="28"/>
      <c r="ES255" s="28"/>
      <c r="ET255" s="28"/>
      <c r="EU255" s="28"/>
      <c r="EV255" s="28"/>
      <c r="EW255" s="28"/>
      <c r="EX255" s="28"/>
    </row>
    <row r="256" spans="1:154" s="29" customFormat="1" ht="20.25" x14ac:dyDescent="0.2">
      <c r="A256" s="166"/>
      <c r="B256" s="167"/>
      <c r="C256" s="167"/>
      <c r="D256" s="167"/>
      <c r="E256" s="167" t="s">
        <v>43</v>
      </c>
      <c r="F256" s="167"/>
      <c r="G256" s="168" t="s">
        <v>366</v>
      </c>
      <c r="H256" s="143"/>
      <c r="I256" s="143"/>
      <c r="J256" s="143">
        <f t="shared" si="48"/>
        <v>0</v>
      </c>
      <c r="K256" s="140"/>
      <c r="L256" s="143"/>
      <c r="M256" s="144"/>
      <c r="N256" s="143"/>
      <c r="O256" s="145">
        <f t="shared" si="61"/>
        <v>0</v>
      </c>
      <c r="P256" s="145">
        <f t="shared" si="45"/>
        <v>0</v>
      </c>
      <c r="Q256" s="142"/>
      <c r="R256" s="46"/>
      <c r="S256" s="26"/>
      <c r="T256" s="14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8"/>
      <c r="DD256" s="28"/>
      <c r="DE256" s="28"/>
      <c r="DF256" s="28"/>
      <c r="DG256" s="28"/>
      <c r="DH256" s="28"/>
      <c r="DI256" s="28"/>
      <c r="DJ256" s="28"/>
      <c r="DK256" s="28"/>
      <c r="DL256" s="28"/>
      <c r="DM256" s="28"/>
      <c r="DN256" s="28"/>
      <c r="DO256" s="28"/>
      <c r="DP256" s="28"/>
      <c r="DQ256" s="28"/>
      <c r="DR256" s="28"/>
      <c r="DS256" s="28"/>
      <c r="DT256" s="28"/>
      <c r="DU256" s="28"/>
      <c r="DV256" s="28"/>
      <c r="DW256" s="28"/>
      <c r="DX256" s="28"/>
      <c r="DY256" s="28"/>
      <c r="DZ256" s="28"/>
      <c r="EA256" s="28"/>
      <c r="EB256" s="28"/>
      <c r="EC256" s="28"/>
      <c r="ED256" s="28"/>
      <c r="EE256" s="28"/>
      <c r="EF256" s="28"/>
      <c r="EG256" s="28"/>
      <c r="EH256" s="28"/>
      <c r="EI256" s="28"/>
      <c r="EJ256" s="28"/>
      <c r="EK256" s="28"/>
      <c r="EL256" s="28"/>
      <c r="EM256" s="28"/>
      <c r="EN256" s="28"/>
      <c r="EO256" s="28"/>
      <c r="EP256" s="28"/>
      <c r="EQ256" s="28"/>
      <c r="ER256" s="28"/>
      <c r="ES256" s="28"/>
      <c r="ET256" s="28"/>
      <c r="EU256" s="28"/>
      <c r="EV256" s="28"/>
      <c r="EW256" s="28"/>
      <c r="EX256" s="28"/>
    </row>
    <row r="257" spans="1:154" ht="20.25" x14ac:dyDescent="0.2">
      <c r="A257" s="148"/>
      <c r="B257" s="149"/>
      <c r="C257" s="149"/>
      <c r="D257" s="149">
        <v>85</v>
      </c>
      <c r="E257" s="149"/>
      <c r="F257" s="149"/>
      <c r="G257" s="169" t="s">
        <v>86</v>
      </c>
      <c r="H257" s="152"/>
      <c r="I257" s="152"/>
      <c r="J257" s="152">
        <f t="shared" si="48"/>
        <v>0</v>
      </c>
      <c r="K257" s="153"/>
      <c r="L257" s="152"/>
      <c r="M257" s="154"/>
      <c r="N257" s="152">
        <v>0</v>
      </c>
      <c r="O257" s="155">
        <f t="shared" si="61"/>
        <v>0</v>
      </c>
      <c r="P257" s="155">
        <f t="shared" si="45"/>
        <v>0</v>
      </c>
      <c r="Q257" s="156"/>
      <c r="R257" s="43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</row>
    <row r="258" spans="1:154" ht="20.25" x14ac:dyDescent="0.2">
      <c r="A258" s="100"/>
      <c r="B258" s="99"/>
      <c r="C258" s="99"/>
      <c r="D258" s="99"/>
      <c r="E258" s="99"/>
      <c r="F258" s="99"/>
      <c r="G258" s="103" t="s">
        <v>161</v>
      </c>
      <c r="H258" s="143"/>
      <c r="I258" s="143"/>
      <c r="J258" s="143">
        <f t="shared" si="48"/>
        <v>0</v>
      </c>
      <c r="K258" s="140"/>
      <c r="L258" s="143"/>
      <c r="M258" s="144"/>
      <c r="N258" s="143"/>
      <c r="O258" s="145"/>
      <c r="P258" s="170">
        <f t="shared" si="45"/>
        <v>0</v>
      </c>
      <c r="Q258" s="142"/>
      <c r="R258" s="43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</row>
    <row r="259" spans="1:154" ht="20.25" x14ac:dyDescent="0.2">
      <c r="A259" s="88" t="s">
        <v>142</v>
      </c>
      <c r="B259" s="89" t="s">
        <v>124</v>
      </c>
      <c r="C259" s="89"/>
      <c r="D259" s="89"/>
      <c r="E259" s="89"/>
      <c r="F259" s="89"/>
      <c r="G259" s="138" t="s">
        <v>162</v>
      </c>
      <c r="H259" s="139">
        <f>H260</f>
        <v>0</v>
      </c>
      <c r="I259" s="139">
        <f>I260</f>
        <v>0</v>
      </c>
      <c r="J259" s="143">
        <f t="shared" si="48"/>
        <v>0</v>
      </c>
      <c r="K259" s="140" t="e">
        <f>ROUND(I259/H259*100,2)</f>
        <v>#DIV/0!</v>
      </c>
      <c r="L259" s="139">
        <f>L260</f>
        <v>0</v>
      </c>
      <c r="M259" s="139">
        <f>M260</f>
        <v>0</v>
      </c>
      <c r="N259" s="139">
        <f>N260</f>
        <v>0</v>
      </c>
      <c r="O259" s="139">
        <f>O260</f>
        <v>0</v>
      </c>
      <c r="P259" s="141">
        <f t="shared" si="45"/>
        <v>0</v>
      </c>
      <c r="Q259" s="142" t="e">
        <f t="shared" si="60"/>
        <v>#DIV/0!</v>
      </c>
      <c r="R259" s="43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</row>
    <row r="260" spans="1:154" ht="40.5" x14ac:dyDescent="0.2">
      <c r="A260" s="88"/>
      <c r="B260" s="89"/>
      <c r="C260" s="89" t="s">
        <v>32</v>
      </c>
      <c r="D260" s="89"/>
      <c r="E260" s="89"/>
      <c r="F260" s="89"/>
      <c r="G260" s="138" t="s">
        <v>163</v>
      </c>
      <c r="H260" s="139">
        <f>H237</f>
        <v>0</v>
      </c>
      <c r="I260" s="139">
        <f>I237</f>
        <v>0</v>
      </c>
      <c r="J260" s="143">
        <f t="shared" si="48"/>
        <v>0</v>
      </c>
      <c r="K260" s="140" t="e">
        <f>ROUND(I260/H260*100,2)</f>
        <v>#DIV/0!</v>
      </c>
      <c r="L260" s="139">
        <f>L237</f>
        <v>0</v>
      </c>
      <c r="M260" s="139">
        <f>M237</f>
        <v>0</v>
      </c>
      <c r="N260" s="139">
        <f>N237</f>
        <v>0</v>
      </c>
      <c r="O260" s="139">
        <f>O237</f>
        <v>0</v>
      </c>
      <c r="P260" s="141">
        <f t="shared" ref="P260:P323" si="62">L260-O260</f>
        <v>0</v>
      </c>
      <c r="Q260" s="142" t="e">
        <f t="shared" si="60"/>
        <v>#DIV/0!</v>
      </c>
      <c r="R260" s="43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</row>
    <row r="261" spans="1:154" ht="20.25" x14ac:dyDescent="0.2">
      <c r="A261" s="88"/>
      <c r="B261" s="89" t="s">
        <v>48</v>
      </c>
      <c r="C261" s="89"/>
      <c r="D261" s="89"/>
      <c r="E261" s="89"/>
      <c r="F261" s="89"/>
      <c r="G261" s="138" t="s">
        <v>164</v>
      </c>
      <c r="H261" s="139">
        <f>H177-H260</f>
        <v>1000</v>
      </c>
      <c r="I261" s="139">
        <f>I177-I260</f>
        <v>361.75</v>
      </c>
      <c r="J261" s="139">
        <f>H261-I261</f>
        <v>638.25</v>
      </c>
      <c r="K261" s="140">
        <f t="shared" ref="K261:K308" si="63">ROUND(I261/H261*100,2)</f>
        <v>36.18</v>
      </c>
      <c r="L261" s="139">
        <f>L177-L260</f>
        <v>0</v>
      </c>
      <c r="M261" s="139">
        <f>M177-M260</f>
        <v>0</v>
      </c>
      <c r="N261" s="139">
        <f>N177-N260</f>
        <v>361.75</v>
      </c>
      <c r="O261" s="139">
        <f>O177-O260</f>
        <v>361.75</v>
      </c>
      <c r="P261" s="141">
        <f t="shared" si="62"/>
        <v>-361.75</v>
      </c>
      <c r="Q261" s="142" t="e">
        <f t="shared" si="60"/>
        <v>#DIV/0!</v>
      </c>
      <c r="R261" s="43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</row>
    <row r="262" spans="1:154" s="18" customFormat="1" ht="20.25" x14ac:dyDescent="0.25">
      <c r="A262" s="475" t="s">
        <v>165</v>
      </c>
      <c r="B262" s="476"/>
      <c r="C262" s="476"/>
      <c r="D262" s="476"/>
      <c r="E262" s="476"/>
      <c r="F262" s="476"/>
      <c r="G262" s="157" t="s">
        <v>166</v>
      </c>
      <c r="H262" s="158">
        <f>H263+H365+H373+H377</f>
        <v>2402400</v>
      </c>
      <c r="I262" s="158">
        <f>I263+I365+I373+I377</f>
        <v>2367003.02</v>
      </c>
      <c r="J262" s="158">
        <f>J263+J365+J373+J377</f>
        <v>35396.979999999996</v>
      </c>
      <c r="K262" s="159">
        <f t="shared" si="63"/>
        <v>98.53</v>
      </c>
      <c r="L262" s="158">
        <f>L263+L365+L373+L377</f>
        <v>0</v>
      </c>
      <c r="M262" s="160">
        <f>M263+M365+M373+M377</f>
        <v>0</v>
      </c>
      <c r="N262" s="158">
        <f>N263+N365+N373+N377</f>
        <v>2367003.02</v>
      </c>
      <c r="O262" s="161">
        <f>O263+O365+O373+O377</f>
        <v>2367003.02</v>
      </c>
      <c r="P262" s="161">
        <f t="shared" si="62"/>
        <v>-2367003.02</v>
      </c>
      <c r="Q262" s="162" t="e">
        <f t="shared" si="60"/>
        <v>#DIV/0!</v>
      </c>
      <c r="R262" s="43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</row>
    <row r="263" spans="1:154" s="18" customFormat="1" ht="20.25" x14ac:dyDescent="0.25">
      <c r="A263" s="88"/>
      <c r="B263" s="89"/>
      <c r="C263" s="89"/>
      <c r="D263" s="89" t="s">
        <v>32</v>
      </c>
      <c r="E263" s="89"/>
      <c r="F263" s="89"/>
      <c r="G263" s="138" t="s">
        <v>62</v>
      </c>
      <c r="H263" s="139">
        <f>H264+H296+H329+H332+H337+H362</f>
        <v>2402400</v>
      </c>
      <c r="I263" s="139">
        <f>I264+I296+I329+I332+I337+I362</f>
        <v>2368347.02</v>
      </c>
      <c r="J263" s="139">
        <f>J264+J296+J329+J332+J337+J362</f>
        <v>34052.979999999996</v>
      </c>
      <c r="K263" s="140">
        <f t="shared" si="63"/>
        <v>98.58</v>
      </c>
      <c r="L263" s="139">
        <f>L264+L296+L329+L332+L337+L362</f>
        <v>0</v>
      </c>
      <c r="M263" s="121">
        <f>M264+M296+M329+M332+M337+M362</f>
        <v>0</v>
      </c>
      <c r="N263" s="139">
        <f>N264+N296+N329+N332+N337+N362</f>
        <v>2368347.02</v>
      </c>
      <c r="O263" s="141">
        <f>O264+O296+O329+O332+O337+O362</f>
        <v>2368347.02</v>
      </c>
      <c r="P263" s="141">
        <f t="shared" si="62"/>
        <v>-2368347.02</v>
      </c>
      <c r="Q263" s="142" t="e">
        <f t="shared" si="60"/>
        <v>#DIV/0!</v>
      </c>
      <c r="R263" s="43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7"/>
      <c r="DW263" s="17"/>
      <c r="DX263" s="17"/>
      <c r="DY263" s="17"/>
      <c r="DZ263" s="17"/>
      <c r="EA263" s="17"/>
      <c r="EB263" s="17"/>
      <c r="EC263" s="17"/>
      <c r="ED263" s="17"/>
      <c r="EE263" s="17"/>
      <c r="EF263" s="17"/>
      <c r="EG263" s="17"/>
      <c r="EH263" s="17"/>
      <c r="EI263" s="17"/>
      <c r="EJ263" s="17"/>
      <c r="EK263" s="17"/>
      <c r="EL263" s="17"/>
      <c r="EM263" s="17"/>
      <c r="EN263" s="17"/>
      <c r="EO263" s="17"/>
      <c r="EP263" s="17"/>
      <c r="EQ263" s="17"/>
      <c r="ER263" s="17"/>
      <c r="ES263" s="17"/>
      <c r="ET263" s="17"/>
      <c r="EU263" s="17"/>
      <c r="EV263" s="17"/>
      <c r="EW263" s="17"/>
      <c r="EX263" s="17"/>
    </row>
    <row r="264" spans="1:154" s="18" customFormat="1" ht="20.25" x14ac:dyDescent="0.25">
      <c r="A264" s="88"/>
      <c r="B264" s="89"/>
      <c r="C264" s="89"/>
      <c r="D264" s="89" t="s">
        <v>88</v>
      </c>
      <c r="E264" s="89"/>
      <c r="F264" s="89"/>
      <c r="G264" s="138" t="s">
        <v>64</v>
      </c>
      <c r="H264" s="139">
        <f>H265+H282+H289</f>
        <v>398800</v>
      </c>
      <c r="I264" s="139">
        <f>I265+I282+I289</f>
        <v>380284</v>
      </c>
      <c r="J264" s="139">
        <f>J265+J282+J289</f>
        <v>18516</v>
      </c>
      <c r="K264" s="140">
        <f t="shared" si="63"/>
        <v>95.36</v>
      </c>
      <c r="L264" s="139">
        <f>L265+L282+L289</f>
        <v>0</v>
      </c>
      <c r="M264" s="121">
        <f>M265+M282+M289</f>
        <v>0</v>
      </c>
      <c r="N264" s="139">
        <f>N265+N282+N289</f>
        <v>380284</v>
      </c>
      <c r="O264" s="205">
        <f>O265+O282+O289</f>
        <v>380284</v>
      </c>
      <c r="P264" s="141">
        <f t="shared" si="62"/>
        <v>-380284</v>
      </c>
      <c r="Q264" s="142" t="e">
        <f t="shared" si="60"/>
        <v>#DIV/0!</v>
      </c>
      <c r="R264" s="43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7"/>
      <c r="DW264" s="17"/>
      <c r="DX264" s="17"/>
      <c r="DY264" s="17"/>
      <c r="DZ264" s="17"/>
      <c r="EA264" s="17"/>
      <c r="EB264" s="17"/>
      <c r="EC264" s="17"/>
      <c r="ED264" s="17"/>
      <c r="EE264" s="17"/>
      <c r="EF264" s="17"/>
      <c r="EG264" s="17"/>
      <c r="EH264" s="17"/>
      <c r="EI264" s="17"/>
      <c r="EJ264" s="17"/>
      <c r="EK264" s="17"/>
      <c r="EL264" s="17"/>
      <c r="EM264" s="17"/>
      <c r="EN264" s="17"/>
      <c r="EO264" s="17"/>
      <c r="EP264" s="17"/>
      <c r="EQ264" s="17"/>
      <c r="ER264" s="17"/>
      <c r="ES264" s="17"/>
      <c r="ET264" s="17"/>
      <c r="EU264" s="17"/>
      <c r="EV264" s="17"/>
      <c r="EW264" s="17"/>
      <c r="EX264" s="17"/>
    </row>
    <row r="265" spans="1:154" s="18" customFormat="1" ht="20.25" x14ac:dyDescent="0.25">
      <c r="A265" s="88"/>
      <c r="B265" s="89"/>
      <c r="C265" s="89"/>
      <c r="D265" s="89"/>
      <c r="E265" s="89" t="s">
        <v>32</v>
      </c>
      <c r="F265" s="89"/>
      <c r="G265" s="101" t="s">
        <v>112</v>
      </c>
      <c r="H265" s="139">
        <f>SUM(H266:H281)</f>
        <v>390900</v>
      </c>
      <c r="I265" s="139">
        <f>SUM(I266:I281)</f>
        <v>372505</v>
      </c>
      <c r="J265" s="139">
        <f>SUM(J266:J281)</f>
        <v>18395</v>
      </c>
      <c r="K265" s="140">
        <f t="shared" si="63"/>
        <v>95.29</v>
      </c>
      <c r="L265" s="139">
        <f>SUM(L266:L281)</f>
        <v>0</v>
      </c>
      <c r="M265" s="121">
        <f>SUM(M266:M281)</f>
        <v>0</v>
      </c>
      <c r="N265" s="139">
        <f>SUM(N266:N281)</f>
        <v>372505</v>
      </c>
      <c r="O265" s="141">
        <f>SUM(O266:O281)</f>
        <v>372505</v>
      </c>
      <c r="P265" s="141">
        <f t="shared" si="62"/>
        <v>-372505</v>
      </c>
      <c r="Q265" s="142" t="e">
        <f t="shared" si="60"/>
        <v>#DIV/0!</v>
      </c>
      <c r="R265" s="43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17"/>
      <c r="DZ265" s="17"/>
      <c r="EA265" s="17"/>
      <c r="EB265" s="17"/>
      <c r="EC265" s="17"/>
      <c r="ED265" s="17"/>
      <c r="EE265" s="17"/>
      <c r="EF265" s="17"/>
      <c r="EG265" s="17"/>
      <c r="EH265" s="17"/>
      <c r="EI265" s="17"/>
      <c r="EJ265" s="17"/>
      <c r="EK265" s="17"/>
      <c r="EL265" s="17"/>
      <c r="EM265" s="17"/>
      <c r="EN265" s="17"/>
      <c r="EO265" s="17"/>
      <c r="EP265" s="17"/>
      <c r="EQ265" s="17"/>
      <c r="ER265" s="17"/>
      <c r="ES265" s="17"/>
      <c r="ET265" s="17"/>
      <c r="EU265" s="17"/>
      <c r="EV265" s="17"/>
      <c r="EW265" s="17"/>
      <c r="EX265" s="17"/>
    </row>
    <row r="266" spans="1:154" ht="20.25" x14ac:dyDescent="0.2">
      <c r="A266" s="100"/>
      <c r="B266" s="99"/>
      <c r="C266" s="99"/>
      <c r="D266" s="99"/>
      <c r="E266" s="99"/>
      <c r="F266" s="99" t="s">
        <v>32</v>
      </c>
      <c r="G266" s="103" t="s">
        <v>113</v>
      </c>
      <c r="H266" s="143">
        <v>356000</v>
      </c>
      <c r="I266" s="143">
        <f>O266</f>
        <v>337946</v>
      </c>
      <c r="J266" s="143">
        <f t="shared" ref="J266:J295" si="64">H266-I266</f>
        <v>18054</v>
      </c>
      <c r="K266" s="140">
        <f t="shared" si="63"/>
        <v>94.93</v>
      </c>
      <c r="L266" s="143"/>
      <c r="M266" s="144"/>
      <c r="N266" s="143">
        <v>337946</v>
      </c>
      <c r="O266" s="145">
        <f t="shared" ref="O266:O281" si="65">M266+N266</f>
        <v>337946</v>
      </c>
      <c r="P266" s="145">
        <f t="shared" si="62"/>
        <v>-337946</v>
      </c>
      <c r="Q266" s="142" t="e">
        <f t="shared" si="60"/>
        <v>#DIV/0!</v>
      </c>
      <c r="R266" s="43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</row>
    <row r="267" spans="1:154" ht="20.25" hidden="1" x14ac:dyDescent="0.2">
      <c r="A267" s="100"/>
      <c r="B267" s="99"/>
      <c r="C267" s="99"/>
      <c r="D267" s="99"/>
      <c r="E267" s="99"/>
      <c r="F267" s="99" t="s">
        <v>43</v>
      </c>
      <c r="G267" s="103" t="s">
        <v>279</v>
      </c>
      <c r="H267" s="143"/>
      <c r="I267" s="143"/>
      <c r="J267" s="143">
        <f t="shared" si="64"/>
        <v>0</v>
      </c>
      <c r="K267" s="140" t="e">
        <f t="shared" si="63"/>
        <v>#DIV/0!</v>
      </c>
      <c r="L267" s="143"/>
      <c r="M267" s="144"/>
      <c r="N267" s="143"/>
      <c r="O267" s="145">
        <f t="shared" si="65"/>
        <v>0</v>
      </c>
      <c r="P267" s="145">
        <f t="shared" si="62"/>
        <v>0</v>
      </c>
      <c r="Q267" s="142" t="e">
        <f t="shared" si="60"/>
        <v>#DIV/0!</v>
      </c>
      <c r="R267" s="43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</row>
    <row r="268" spans="1:154" ht="20.25" hidden="1" x14ac:dyDescent="0.3">
      <c r="A268" s="100"/>
      <c r="B268" s="99"/>
      <c r="C268" s="99"/>
      <c r="D268" s="99"/>
      <c r="E268" s="99"/>
      <c r="F268" s="99" t="s">
        <v>22</v>
      </c>
      <c r="G268" s="171" t="s">
        <v>280</v>
      </c>
      <c r="H268" s="143"/>
      <c r="I268" s="143"/>
      <c r="J268" s="143">
        <f t="shared" si="64"/>
        <v>0</v>
      </c>
      <c r="K268" s="140"/>
      <c r="L268" s="143"/>
      <c r="M268" s="144"/>
      <c r="N268" s="143"/>
      <c r="O268" s="145">
        <f t="shared" si="65"/>
        <v>0</v>
      </c>
      <c r="P268" s="145">
        <f t="shared" si="62"/>
        <v>0</v>
      </c>
      <c r="Q268" s="142"/>
      <c r="R268" s="43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</row>
    <row r="269" spans="1:154" ht="20.25" x14ac:dyDescent="0.2">
      <c r="A269" s="100"/>
      <c r="B269" s="99"/>
      <c r="C269" s="99"/>
      <c r="D269" s="99"/>
      <c r="E269" s="99"/>
      <c r="F269" s="99" t="s">
        <v>114</v>
      </c>
      <c r="G269" s="103" t="s">
        <v>278</v>
      </c>
      <c r="H269" s="143">
        <v>8600</v>
      </c>
      <c r="I269" s="143">
        <f>O269</f>
        <v>8565</v>
      </c>
      <c r="J269" s="143">
        <f t="shared" si="64"/>
        <v>35</v>
      </c>
      <c r="K269" s="140">
        <f t="shared" si="63"/>
        <v>99.59</v>
      </c>
      <c r="L269" s="143"/>
      <c r="M269" s="144"/>
      <c r="N269" s="143">
        <v>8565</v>
      </c>
      <c r="O269" s="145">
        <f t="shared" si="65"/>
        <v>8565</v>
      </c>
      <c r="P269" s="145">
        <f t="shared" si="62"/>
        <v>-8565</v>
      </c>
      <c r="Q269" s="142" t="e">
        <f t="shared" si="60"/>
        <v>#DIV/0!</v>
      </c>
      <c r="R269" s="43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</row>
    <row r="270" spans="1:154" ht="20.25" x14ac:dyDescent="0.3">
      <c r="A270" s="100"/>
      <c r="B270" s="99"/>
      <c r="C270" s="99"/>
      <c r="D270" s="99"/>
      <c r="E270" s="99"/>
      <c r="F270" s="99" t="s">
        <v>33</v>
      </c>
      <c r="G270" s="171" t="s">
        <v>281</v>
      </c>
      <c r="H270" s="143"/>
      <c r="I270" s="143"/>
      <c r="J270" s="143">
        <f t="shared" si="64"/>
        <v>0</v>
      </c>
      <c r="K270" s="140"/>
      <c r="L270" s="143"/>
      <c r="M270" s="144"/>
      <c r="N270" s="143"/>
      <c r="O270" s="145">
        <f t="shared" si="65"/>
        <v>0</v>
      </c>
      <c r="P270" s="145">
        <f t="shared" si="62"/>
        <v>0</v>
      </c>
      <c r="Q270" s="142"/>
      <c r="R270" s="43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</row>
    <row r="271" spans="1:154" ht="20.25" hidden="1" x14ac:dyDescent="0.3">
      <c r="A271" s="100"/>
      <c r="B271" s="99"/>
      <c r="C271" s="99"/>
      <c r="D271" s="99"/>
      <c r="E271" s="99"/>
      <c r="F271" s="99" t="s">
        <v>124</v>
      </c>
      <c r="G271" s="171" t="s">
        <v>282</v>
      </c>
      <c r="H271" s="143"/>
      <c r="I271" s="143"/>
      <c r="J271" s="143">
        <f t="shared" si="64"/>
        <v>0</v>
      </c>
      <c r="K271" s="140"/>
      <c r="L271" s="143"/>
      <c r="M271" s="144"/>
      <c r="N271" s="143"/>
      <c r="O271" s="145">
        <f t="shared" si="65"/>
        <v>0</v>
      </c>
      <c r="P271" s="145">
        <f t="shared" si="62"/>
        <v>0</v>
      </c>
      <c r="Q271" s="142"/>
      <c r="R271" s="43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</row>
    <row r="272" spans="1:154" ht="20.25" hidden="1" x14ac:dyDescent="0.3">
      <c r="A272" s="100"/>
      <c r="B272" s="99"/>
      <c r="C272" s="99"/>
      <c r="D272" s="99"/>
      <c r="E272" s="99"/>
      <c r="F272" s="99" t="s">
        <v>115</v>
      </c>
      <c r="G272" s="171" t="s">
        <v>283</v>
      </c>
      <c r="H272" s="143"/>
      <c r="I272" s="143"/>
      <c r="J272" s="143">
        <f t="shared" si="64"/>
        <v>0</v>
      </c>
      <c r="K272" s="140"/>
      <c r="L272" s="143"/>
      <c r="M272" s="144"/>
      <c r="N272" s="143"/>
      <c r="O272" s="145">
        <f t="shared" si="65"/>
        <v>0</v>
      </c>
      <c r="P272" s="145">
        <f t="shared" si="62"/>
        <v>0</v>
      </c>
      <c r="Q272" s="142"/>
      <c r="R272" s="43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</row>
    <row r="273" spans="1:154" ht="20.25" hidden="1" x14ac:dyDescent="0.3">
      <c r="A273" s="100"/>
      <c r="B273" s="99"/>
      <c r="C273" s="99"/>
      <c r="D273" s="99"/>
      <c r="E273" s="99"/>
      <c r="F273" s="99" t="s">
        <v>38</v>
      </c>
      <c r="G273" s="171" t="s">
        <v>284</v>
      </c>
      <c r="H273" s="143"/>
      <c r="I273" s="143"/>
      <c r="J273" s="143">
        <f t="shared" si="64"/>
        <v>0</v>
      </c>
      <c r="K273" s="140"/>
      <c r="L273" s="143"/>
      <c r="M273" s="144"/>
      <c r="N273" s="143"/>
      <c r="O273" s="145">
        <f t="shared" si="65"/>
        <v>0</v>
      </c>
      <c r="P273" s="145">
        <f t="shared" si="62"/>
        <v>0</v>
      </c>
      <c r="Q273" s="142"/>
      <c r="R273" s="43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</row>
    <row r="274" spans="1:154" ht="20.25" hidden="1" x14ac:dyDescent="0.3">
      <c r="A274" s="100"/>
      <c r="B274" s="99"/>
      <c r="C274" s="99"/>
      <c r="D274" s="99"/>
      <c r="E274" s="99"/>
      <c r="F274" s="99">
        <v>10</v>
      </c>
      <c r="G274" s="171" t="s">
        <v>285</v>
      </c>
      <c r="H274" s="143"/>
      <c r="I274" s="143"/>
      <c r="J274" s="143">
        <f t="shared" si="64"/>
        <v>0</v>
      </c>
      <c r="K274" s="140"/>
      <c r="L274" s="143"/>
      <c r="M274" s="144"/>
      <c r="N274" s="143"/>
      <c r="O274" s="145">
        <f t="shared" si="65"/>
        <v>0</v>
      </c>
      <c r="P274" s="145">
        <f t="shared" si="62"/>
        <v>0</v>
      </c>
      <c r="Q274" s="142"/>
      <c r="R274" s="43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</row>
    <row r="275" spans="1:154" ht="20.25" hidden="1" x14ac:dyDescent="0.3">
      <c r="A275" s="100"/>
      <c r="B275" s="99"/>
      <c r="C275" s="99"/>
      <c r="D275" s="99"/>
      <c r="E275" s="99"/>
      <c r="F275" s="99">
        <v>11</v>
      </c>
      <c r="G275" s="171" t="s">
        <v>286</v>
      </c>
      <c r="H275" s="143"/>
      <c r="I275" s="143"/>
      <c r="J275" s="143">
        <f t="shared" si="64"/>
        <v>0</v>
      </c>
      <c r="K275" s="140"/>
      <c r="L275" s="143"/>
      <c r="M275" s="144"/>
      <c r="N275" s="143"/>
      <c r="O275" s="145">
        <f t="shared" si="65"/>
        <v>0</v>
      </c>
      <c r="P275" s="145">
        <f t="shared" si="62"/>
        <v>0</v>
      </c>
      <c r="Q275" s="142"/>
      <c r="R275" s="43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</row>
    <row r="276" spans="1:154" ht="40.5" x14ac:dyDescent="0.2">
      <c r="A276" s="100"/>
      <c r="B276" s="99"/>
      <c r="C276" s="99"/>
      <c r="D276" s="99"/>
      <c r="E276" s="99"/>
      <c r="F276" s="99">
        <v>12</v>
      </c>
      <c r="G276" s="103" t="s">
        <v>167</v>
      </c>
      <c r="H276" s="143">
        <v>16700</v>
      </c>
      <c r="I276" s="143">
        <f>O276</f>
        <v>16640</v>
      </c>
      <c r="J276" s="143">
        <f t="shared" si="64"/>
        <v>60</v>
      </c>
      <c r="K276" s="140">
        <f t="shared" si="63"/>
        <v>99.64</v>
      </c>
      <c r="L276" s="143"/>
      <c r="M276" s="144"/>
      <c r="N276" s="143">
        <v>16640</v>
      </c>
      <c r="O276" s="145">
        <f t="shared" si="65"/>
        <v>16640</v>
      </c>
      <c r="P276" s="145">
        <f t="shared" si="62"/>
        <v>-16640</v>
      </c>
      <c r="Q276" s="142" t="e">
        <f t="shared" si="60"/>
        <v>#DIV/0!</v>
      </c>
      <c r="R276" s="43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</row>
    <row r="277" spans="1:154" ht="20.25" x14ac:dyDescent="0.2">
      <c r="A277" s="100"/>
      <c r="B277" s="99"/>
      <c r="C277" s="99"/>
      <c r="D277" s="99"/>
      <c r="E277" s="99"/>
      <c r="F277" s="99">
        <v>13</v>
      </c>
      <c r="G277" s="103" t="s">
        <v>168</v>
      </c>
      <c r="H277" s="143">
        <v>100</v>
      </c>
      <c r="I277" s="143"/>
      <c r="J277" s="143">
        <f t="shared" si="64"/>
        <v>100</v>
      </c>
      <c r="K277" s="140">
        <f t="shared" si="63"/>
        <v>0</v>
      </c>
      <c r="L277" s="143"/>
      <c r="M277" s="144"/>
      <c r="N277" s="143">
        <v>0</v>
      </c>
      <c r="O277" s="145">
        <f t="shared" si="65"/>
        <v>0</v>
      </c>
      <c r="P277" s="145">
        <f t="shared" si="62"/>
        <v>0</v>
      </c>
      <c r="Q277" s="142" t="e">
        <f t="shared" si="60"/>
        <v>#DIV/0!</v>
      </c>
      <c r="R277" s="43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</row>
    <row r="278" spans="1:154" ht="20.25" x14ac:dyDescent="0.2">
      <c r="A278" s="100"/>
      <c r="B278" s="99"/>
      <c r="C278" s="99"/>
      <c r="D278" s="99"/>
      <c r="E278" s="99"/>
      <c r="F278" s="99">
        <v>14</v>
      </c>
      <c r="G278" s="103" t="s">
        <v>272</v>
      </c>
      <c r="H278" s="143"/>
      <c r="I278" s="143"/>
      <c r="J278" s="143">
        <f t="shared" si="64"/>
        <v>0</v>
      </c>
      <c r="K278" s="140"/>
      <c r="L278" s="143"/>
      <c r="M278" s="144"/>
      <c r="N278" s="143"/>
      <c r="O278" s="145">
        <f t="shared" si="65"/>
        <v>0</v>
      </c>
      <c r="P278" s="145">
        <f t="shared" si="62"/>
        <v>0</v>
      </c>
      <c r="Q278" s="142"/>
      <c r="R278" s="43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</row>
    <row r="279" spans="1:154" ht="40.5" hidden="1" x14ac:dyDescent="0.2">
      <c r="A279" s="100"/>
      <c r="B279" s="99"/>
      <c r="C279" s="99"/>
      <c r="D279" s="99"/>
      <c r="E279" s="99"/>
      <c r="F279" s="99">
        <v>15</v>
      </c>
      <c r="G279" s="103" t="s">
        <v>411</v>
      </c>
      <c r="H279" s="143"/>
      <c r="I279" s="143"/>
      <c r="J279" s="143">
        <f t="shared" si="64"/>
        <v>0</v>
      </c>
      <c r="K279" s="140"/>
      <c r="L279" s="143"/>
      <c r="M279" s="144"/>
      <c r="N279" s="143"/>
      <c r="O279" s="145">
        <f t="shared" si="65"/>
        <v>0</v>
      </c>
      <c r="P279" s="145">
        <f t="shared" si="62"/>
        <v>0</v>
      </c>
      <c r="Q279" s="142"/>
      <c r="R279" s="43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</row>
    <row r="280" spans="1:154" ht="20.25" x14ac:dyDescent="0.2">
      <c r="A280" s="100"/>
      <c r="B280" s="99"/>
      <c r="C280" s="99"/>
      <c r="D280" s="99"/>
      <c r="E280" s="99"/>
      <c r="F280" s="99">
        <v>17</v>
      </c>
      <c r="G280" s="103" t="s">
        <v>274</v>
      </c>
      <c r="H280" s="143">
        <v>9500</v>
      </c>
      <c r="I280" s="143">
        <f>O280</f>
        <v>9354</v>
      </c>
      <c r="J280" s="143">
        <f t="shared" si="64"/>
        <v>146</v>
      </c>
      <c r="K280" s="140">
        <f t="shared" si="63"/>
        <v>98.46</v>
      </c>
      <c r="L280" s="143"/>
      <c r="M280" s="144"/>
      <c r="N280" s="143">
        <v>9354</v>
      </c>
      <c r="O280" s="145">
        <f t="shared" si="65"/>
        <v>9354</v>
      </c>
      <c r="P280" s="145">
        <f t="shared" si="62"/>
        <v>-9354</v>
      </c>
      <c r="Q280" s="142" t="e">
        <f t="shared" si="60"/>
        <v>#DIV/0!</v>
      </c>
      <c r="R280" s="43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</row>
    <row r="281" spans="1:154" ht="20.25" x14ac:dyDescent="0.2">
      <c r="A281" s="100"/>
      <c r="B281" s="99"/>
      <c r="C281" s="99"/>
      <c r="D281" s="99"/>
      <c r="E281" s="99"/>
      <c r="F281" s="99" t="s">
        <v>90</v>
      </c>
      <c r="G281" s="103" t="s">
        <v>273</v>
      </c>
      <c r="H281" s="143">
        <v>0</v>
      </c>
      <c r="I281" s="143"/>
      <c r="J281" s="143">
        <f t="shared" si="64"/>
        <v>0</v>
      </c>
      <c r="K281" s="140" t="e">
        <f t="shared" si="63"/>
        <v>#DIV/0!</v>
      </c>
      <c r="L281" s="143"/>
      <c r="M281" s="144"/>
      <c r="N281" s="143">
        <v>0</v>
      </c>
      <c r="O281" s="145">
        <f t="shared" si="65"/>
        <v>0</v>
      </c>
      <c r="P281" s="145">
        <f t="shared" si="62"/>
        <v>0</v>
      </c>
      <c r="Q281" s="142" t="e">
        <f t="shared" si="60"/>
        <v>#DIV/0!</v>
      </c>
      <c r="R281" s="43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</row>
    <row r="282" spans="1:154" ht="20.25" x14ac:dyDescent="0.2">
      <c r="A282" s="88"/>
      <c r="B282" s="89"/>
      <c r="C282" s="89"/>
      <c r="D282" s="89"/>
      <c r="E282" s="89" t="s">
        <v>30</v>
      </c>
      <c r="F282" s="89"/>
      <c r="G282" s="101" t="s">
        <v>315</v>
      </c>
      <c r="H282" s="139">
        <f>H286+H288+H287</f>
        <v>0</v>
      </c>
      <c r="I282" s="139">
        <f>I286+I288+I287</f>
        <v>0</v>
      </c>
      <c r="J282" s="143">
        <f t="shared" si="64"/>
        <v>0</v>
      </c>
      <c r="K282" s="140" t="e">
        <f t="shared" si="63"/>
        <v>#DIV/0!</v>
      </c>
      <c r="L282" s="139">
        <f>L286+L288+L287</f>
        <v>0</v>
      </c>
      <c r="M282" s="121">
        <f>M286+M288+M287</f>
        <v>0</v>
      </c>
      <c r="N282" s="139">
        <f>N286+N288+N287</f>
        <v>0</v>
      </c>
      <c r="O282" s="141">
        <f t="shared" ref="O282" si="66">O286+O288+O287</f>
        <v>0</v>
      </c>
      <c r="P282" s="141">
        <f t="shared" si="62"/>
        <v>0</v>
      </c>
      <c r="Q282" s="142"/>
      <c r="R282" s="43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</row>
    <row r="283" spans="1:154" ht="20.25" hidden="1" x14ac:dyDescent="0.2">
      <c r="A283" s="100"/>
      <c r="B283" s="99"/>
      <c r="C283" s="99"/>
      <c r="D283" s="99"/>
      <c r="E283" s="99"/>
      <c r="F283" s="99" t="s">
        <v>32</v>
      </c>
      <c r="G283" s="103" t="s">
        <v>275</v>
      </c>
      <c r="H283" s="143"/>
      <c r="I283" s="143"/>
      <c r="J283" s="143">
        <f t="shared" si="64"/>
        <v>0</v>
      </c>
      <c r="K283" s="140"/>
      <c r="L283" s="143"/>
      <c r="M283" s="144"/>
      <c r="N283" s="143"/>
      <c r="O283" s="145">
        <f t="shared" ref="O283:O288" si="67">M283+N283</f>
        <v>0</v>
      </c>
      <c r="P283" s="145">
        <f t="shared" si="62"/>
        <v>0</v>
      </c>
      <c r="Q283" s="142"/>
      <c r="R283" s="43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</row>
    <row r="284" spans="1:154" ht="20.25" hidden="1" x14ac:dyDescent="0.2">
      <c r="A284" s="100"/>
      <c r="B284" s="99"/>
      <c r="C284" s="99"/>
      <c r="D284" s="99"/>
      <c r="E284" s="99"/>
      <c r="F284" s="99" t="s">
        <v>30</v>
      </c>
      <c r="G284" s="103" t="s">
        <v>276</v>
      </c>
      <c r="H284" s="143"/>
      <c r="I284" s="143"/>
      <c r="J284" s="143">
        <f t="shared" si="64"/>
        <v>0</v>
      </c>
      <c r="K284" s="140"/>
      <c r="L284" s="143"/>
      <c r="M284" s="144"/>
      <c r="N284" s="143"/>
      <c r="O284" s="145">
        <f t="shared" si="67"/>
        <v>0</v>
      </c>
      <c r="P284" s="145">
        <f t="shared" si="62"/>
        <v>0</v>
      </c>
      <c r="Q284" s="142"/>
      <c r="R284" s="43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</row>
    <row r="285" spans="1:154" ht="20.25" hidden="1" x14ac:dyDescent="0.2">
      <c r="A285" s="100"/>
      <c r="B285" s="99"/>
      <c r="C285" s="99"/>
      <c r="D285" s="99"/>
      <c r="E285" s="99"/>
      <c r="F285" s="99" t="s">
        <v>43</v>
      </c>
      <c r="G285" s="103" t="s">
        <v>277</v>
      </c>
      <c r="H285" s="143"/>
      <c r="I285" s="143"/>
      <c r="J285" s="143">
        <f t="shared" si="64"/>
        <v>0</v>
      </c>
      <c r="K285" s="140"/>
      <c r="L285" s="143"/>
      <c r="M285" s="144"/>
      <c r="N285" s="143"/>
      <c r="O285" s="145">
        <f t="shared" si="67"/>
        <v>0</v>
      </c>
      <c r="P285" s="145">
        <f t="shared" si="62"/>
        <v>0</v>
      </c>
      <c r="Q285" s="142"/>
      <c r="R285" s="43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</row>
    <row r="286" spans="1:154" ht="40.5" x14ac:dyDescent="0.2">
      <c r="A286" s="100"/>
      <c r="B286" s="99"/>
      <c r="C286" s="99"/>
      <c r="D286" s="99"/>
      <c r="E286" s="99"/>
      <c r="F286" s="99" t="s">
        <v>22</v>
      </c>
      <c r="G286" s="103" t="s">
        <v>410</v>
      </c>
      <c r="H286" s="143"/>
      <c r="I286" s="143"/>
      <c r="J286" s="143">
        <f t="shared" si="64"/>
        <v>0</v>
      </c>
      <c r="K286" s="140"/>
      <c r="L286" s="143"/>
      <c r="M286" s="144"/>
      <c r="N286" s="143"/>
      <c r="O286" s="145">
        <f t="shared" si="67"/>
        <v>0</v>
      </c>
      <c r="P286" s="145">
        <f t="shared" si="62"/>
        <v>0</v>
      </c>
      <c r="Q286" s="142"/>
      <c r="R286" s="43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</row>
    <row r="287" spans="1:154" ht="20.25" x14ac:dyDescent="0.2">
      <c r="A287" s="100"/>
      <c r="B287" s="99"/>
      <c r="C287" s="99"/>
      <c r="D287" s="99"/>
      <c r="E287" s="99"/>
      <c r="F287" s="99" t="s">
        <v>33</v>
      </c>
      <c r="G287" s="103" t="s">
        <v>117</v>
      </c>
      <c r="H287" s="143">
        <v>0</v>
      </c>
      <c r="I287" s="143">
        <f>O287</f>
        <v>0</v>
      </c>
      <c r="J287" s="143">
        <f t="shared" si="64"/>
        <v>0</v>
      </c>
      <c r="K287" s="140" t="e">
        <f t="shared" si="63"/>
        <v>#DIV/0!</v>
      </c>
      <c r="L287" s="143"/>
      <c r="M287" s="144"/>
      <c r="N287" s="143">
        <v>0</v>
      </c>
      <c r="O287" s="145">
        <f t="shared" si="67"/>
        <v>0</v>
      </c>
      <c r="P287" s="145">
        <f t="shared" si="62"/>
        <v>0</v>
      </c>
      <c r="Q287" s="142"/>
      <c r="R287" s="43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</row>
    <row r="288" spans="1:154" ht="20.25" hidden="1" x14ac:dyDescent="0.2">
      <c r="A288" s="100"/>
      <c r="B288" s="99"/>
      <c r="C288" s="99"/>
      <c r="D288" s="99"/>
      <c r="E288" s="99"/>
      <c r="F288" s="147">
        <v>30</v>
      </c>
      <c r="G288" s="103" t="s">
        <v>267</v>
      </c>
      <c r="H288" s="143"/>
      <c r="I288" s="143"/>
      <c r="J288" s="143">
        <f t="shared" si="64"/>
        <v>0</v>
      </c>
      <c r="K288" s="140" t="e">
        <f t="shared" si="63"/>
        <v>#DIV/0!</v>
      </c>
      <c r="L288" s="143"/>
      <c r="M288" s="144"/>
      <c r="N288" s="143"/>
      <c r="O288" s="145">
        <f t="shared" si="67"/>
        <v>0</v>
      </c>
      <c r="P288" s="145">
        <f t="shared" si="62"/>
        <v>0</v>
      </c>
      <c r="Q288" s="142" t="e">
        <f t="shared" si="60"/>
        <v>#DIV/0!</v>
      </c>
      <c r="R288" s="43"/>
      <c r="S288" s="19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</row>
    <row r="289" spans="1:154" s="18" customFormat="1" ht="20.25" x14ac:dyDescent="0.25">
      <c r="A289" s="88"/>
      <c r="B289" s="89"/>
      <c r="C289" s="89"/>
      <c r="D289" s="89"/>
      <c r="E289" s="89" t="s">
        <v>43</v>
      </c>
      <c r="F289" s="89"/>
      <c r="G289" s="101" t="s">
        <v>118</v>
      </c>
      <c r="H289" s="139">
        <f>SUM(H290+H291+H292+H293+H294+H295)</f>
        <v>7900</v>
      </c>
      <c r="I289" s="139">
        <f>SUM(I290+I291+I292+I293+I294+I295)</f>
        <v>7779</v>
      </c>
      <c r="J289" s="143">
        <f t="shared" si="64"/>
        <v>121</v>
      </c>
      <c r="K289" s="140">
        <f t="shared" si="63"/>
        <v>98.47</v>
      </c>
      <c r="L289" s="139">
        <f>SUM(L290+L291+L292+L293+L294+L295)</f>
        <v>0</v>
      </c>
      <c r="M289" s="121">
        <f>SUM(M290+M291+M292+M293+M294+M295)</f>
        <v>0</v>
      </c>
      <c r="N289" s="139">
        <f>SUM(N290+N291+N292+N293+N294+N295)</f>
        <v>7779</v>
      </c>
      <c r="O289" s="141">
        <f>SUM(O290+O291+O292+O293+O294+O295)</f>
        <v>7779</v>
      </c>
      <c r="P289" s="141">
        <f t="shared" si="62"/>
        <v>-7779</v>
      </c>
      <c r="Q289" s="142" t="e">
        <f t="shared" si="60"/>
        <v>#DIV/0!</v>
      </c>
      <c r="R289" s="43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/>
      <c r="DP289" s="17"/>
      <c r="DQ289" s="17"/>
      <c r="DR289" s="17"/>
      <c r="DS289" s="17"/>
      <c r="DT289" s="17"/>
      <c r="DU289" s="17"/>
      <c r="DV289" s="17"/>
      <c r="DW289" s="17"/>
      <c r="DX289" s="17"/>
      <c r="DY289" s="17"/>
      <c r="DZ289" s="17"/>
      <c r="EA289" s="17"/>
      <c r="EB289" s="17"/>
      <c r="EC289" s="17"/>
      <c r="ED289" s="17"/>
      <c r="EE289" s="17"/>
      <c r="EF289" s="17"/>
      <c r="EG289" s="17"/>
      <c r="EH289" s="17"/>
      <c r="EI289" s="17"/>
      <c r="EJ289" s="17"/>
      <c r="EK289" s="17"/>
      <c r="EL289" s="17"/>
      <c r="EM289" s="17"/>
      <c r="EN289" s="17"/>
      <c r="EO289" s="17"/>
      <c r="EP289" s="17"/>
      <c r="EQ289" s="17"/>
      <c r="ER289" s="17"/>
      <c r="ES289" s="17"/>
      <c r="ET289" s="17"/>
      <c r="EU289" s="17"/>
      <c r="EV289" s="17"/>
      <c r="EW289" s="17"/>
      <c r="EX289" s="17"/>
    </row>
    <row r="290" spans="1:154" ht="20.25" hidden="1" x14ac:dyDescent="0.2">
      <c r="A290" s="100"/>
      <c r="B290" s="99"/>
      <c r="C290" s="99"/>
      <c r="D290" s="99"/>
      <c r="E290" s="99"/>
      <c r="F290" s="99" t="s">
        <v>32</v>
      </c>
      <c r="G290" s="103" t="s">
        <v>119</v>
      </c>
      <c r="H290" s="143"/>
      <c r="I290" s="143"/>
      <c r="J290" s="143">
        <f t="shared" si="64"/>
        <v>0</v>
      </c>
      <c r="K290" s="140" t="e">
        <f t="shared" si="63"/>
        <v>#DIV/0!</v>
      </c>
      <c r="L290" s="143"/>
      <c r="M290" s="144"/>
      <c r="N290" s="143"/>
      <c r="O290" s="145">
        <f t="shared" ref="O290:O295" si="68">M290+N290</f>
        <v>0</v>
      </c>
      <c r="P290" s="145">
        <f t="shared" si="62"/>
        <v>0</v>
      </c>
      <c r="Q290" s="142" t="e">
        <f t="shared" si="60"/>
        <v>#DIV/0!</v>
      </c>
      <c r="R290" s="43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</row>
    <row r="291" spans="1:154" ht="20.25" hidden="1" x14ac:dyDescent="0.2">
      <c r="A291" s="100"/>
      <c r="B291" s="99"/>
      <c r="C291" s="99"/>
      <c r="D291" s="99"/>
      <c r="E291" s="99"/>
      <c r="F291" s="99" t="s">
        <v>30</v>
      </c>
      <c r="G291" s="103" t="s">
        <v>120</v>
      </c>
      <c r="H291" s="143"/>
      <c r="I291" s="143"/>
      <c r="J291" s="143">
        <f t="shared" si="64"/>
        <v>0</v>
      </c>
      <c r="K291" s="140" t="e">
        <f t="shared" si="63"/>
        <v>#DIV/0!</v>
      </c>
      <c r="L291" s="143"/>
      <c r="M291" s="144"/>
      <c r="N291" s="143"/>
      <c r="O291" s="145">
        <f t="shared" si="68"/>
        <v>0</v>
      </c>
      <c r="P291" s="145">
        <f t="shared" si="62"/>
        <v>0</v>
      </c>
      <c r="Q291" s="142" t="e">
        <f t="shared" si="60"/>
        <v>#DIV/0!</v>
      </c>
      <c r="R291" s="43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</row>
    <row r="292" spans="1:154" ht="20.25" hidden="1" x14ac:dyDescent="0.2">
      <c r="A292" s="100"/>
      <c r="B292" s="99"/>
      <c r="C292" s="99"/>
      <c r="D292" s="99"/>
      <c r="E292" s="99"/>
      <c r="F292" s="99" t="s">
        <v>43</v>
      </c>
      <c r="G292" s="103" t="s">
        <v>121</v>
      </c>
      <c r="H292" s="143"/>
      <c r="I292" s="143"/>
      <c r="J292" s="143">
        <f t="shared" si="64"/>
        <v>0</v>
      </c>
      <c r="K292" s="140" t="e">
        <f t="shared" si="63"/>
        <v>#DIV/0!</v>
      </c>
      <c r="L292" s="143"/>
      <c r="M292" s="144"/>
      <c r="N292" s="143"/>
      <c r="O292" s="145">
        <f t="shared" si="68"/>
        <v>0</v>
      </c>
      <c r="P292" s="145">
        <f t="shared" si="62"/>
        <v>0</v>
      </c>
      <c r="Q292" s="142" t="e">
        <f t="shared" si="60"/>
        <v>#DIV/0!</v>
      </c>
      <c r="R292" s="43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</row>
    <row r="293" spans="1:154" ht="40.5" hidden="1" x14ac:dyDescent="0.2">
      <c r="A293" s="100"/>
      <c r="B293" s="99"/>
      <c r="C293" s="99"/>
      <c r="D293" s="99"/>
      <c r="E293" s="99"/>
      <c r="F293" s="99" t="s">
        <v>22</v>
      </c>
      <c r="G293" s="103" t="s">
        <v>122</v>
      </c>
      <c r="H293" s="143"/>
      <c r="I293" s="143"/>
      <c r="J293" s="143">
        <f t="shared" si="64"/>
        <v>0</v>
      </c>
      <c r="K293" s="140" t="e">
        <f t="shared" si="63"/>
        <v>#DIV/0!</v>
      </c>
      <c r="L293" s="143"/>
      <c r="M293" s="144"/>
      <c r="N293" s="143"/>
      <c r="O293" s="145">
        <f t="shared" si="68"/>
        <v>0</v>
      </c>
      <c r="P293" s="145">
        <f t="shared" si="62"/>
        <v>0</v>
      </c>
      <c r="Q293" s="142" t="e">
        <f t="shared" si="60"/>
        <v>#DIV/0!</v>
      </c>
      <c r="R293" s="43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</row>
    <row r="294" spans="1:154" ht="20.25" hidden="1" x14ac:dyDescent="0.2">
      <c r="A294" s="100"/>
      <c r="B294" s="99"/>
      <c r="C294" s="99"/>
      <c r="D294" s="99"/>
      <c r="E294" s="99"/>
      <c r="F294" s="99" t="s">
        <v>33</v>
      </c>
      <c r="G294" s="103" t="s">
        <v>123</v>
      </c>
      <c r="H294" s="143"/>
      <c r="I294" s="143"/>
      <c r="J294" s="143">
        <f t="shared" si="64"/>
        <v>0</v>
      </c>
      <c r="K294" s="140" t="e">
        <f t="shared" si="63"/>
        <v>#DIV/0!</v>
      </c>
      <c r="L294" s="143"/>
      <c r="M294" s="144"/>
      <c r="N294" s="143"/>
      <c r="O294" s="145">
        <f t="shared" si="68"/>
        <v>0</v>
      </c>
      <c r="P294" s="145">
        <f t="shared" si="62"/>
        <v>0</v>
      </c>
      <c r="Q294" s="142" t="e">
        <f t="shared" si="60"/>
        <v>#DIV/0!</v>
      </c>
      <c r="R294" s="43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</row>
    <row r="295" spans="1:154" ht="20.25" x14ac:dyDescent="0.2">
      <c r="A295" s="100"/>
      <c r="B295" s="99"/>
      <c r="C295" s="99"/>
      <c r="D295" s="99"/>
      <c r="E295" s="99"/>
      <c r="F295" s="99" t="s">
        <v>124</v>
      </c>
      <c r="G295" s="103" t="s">
        <v>125</v>
      </c>
      <c r="H295" s="143">
        <v>7900</v>
      </c>
      <c r="I295" s="143">
        <f>O295</f>
        <v>7779</v>
      </c>
      <c r="J295" s="143">
        <f t="shared" si="64"/>
        <v>121</v>
      </c>
      <c r="K295" s="140">
        <f t="shared" si="63"/>
        <v>98.47</v>
      </c>
      <c r="L295" s="143"/>
      <c r="M295" s="144"/>
      <c r="N295" s="143">
        <v>7779</v>
      </c>
      <c r="O295" s="145">
        <f t="shared" si="68"/>
        <v>7779</v>
      </c>
      <c r="P295" s="145">
        <f t="shared" si="62"/>
        <v>-7779</v>
      </c>
      <c r="Q295" s="142" t="e">
        <f t="shared" si="60"/>
        <v>#DIV/0!</v>
      </c>
      <c r="R295" s="43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</row>
    <row r="296" spans="1:154" s="18" customFormat="1" ht="20.25" x14ac:dyDescent="0.25">
      <c r="A296" s="88"/>
      <c r="B296" s="89"/>
      <c r="C296" s="89"/>
      <c r="D296" s="89" t="s">
        <v>89</v>
      </c>
      <c r="E296" s="89"/>
      <c r="F296" s="89"/>
      <c r="G296" s="138" t="s">
        <v>66</v>
      </c>
      <c r="H296" s="139">
        <f>H297+H308+H309+H313+H316+H317+H318+H319+H320+H321+H322</f>
        <v>36600</v>
      </c>
      <c r="I296" s="139">
        <f>I297+I308+I309+I313+I316+I317+I318+I319+I320+I321+I322</f>
        <v>34165.020000000004</v>
      </c>
      <c r="J296" s="139">
        <f t="shared" ref="J296" si="69">J297+J308+J309+J313+J316+J317+J318+J319+J320+J321+J322</f>
        <v>2434.9800000000005</v>
      </c>
      <c r="K296" s="140">
        <f t="shared" si="63"/>
        <v>93.35</v>
      </c>
      <c r="L296" s="139">
        <f>L297+L308+L309+L313+L316+L317+L318+L319+L320+L321+L322</f>
        <v>0</v>
      </c>
      <c r="M296" s="121">
        <f>M297+M308+M309+M313+M316+M317+M318+M319+M320+M321+M322</f>
        <v>0</v>
      </c>
      <c r="N296" s="139">
        <f>N297+N308+N309+N313+N316+N317+N318+N319+N320+N321+N322</f>
        <v>34165.020000000004</v>
      </c>
      <c r="O296" s="204">
        <f>O297+O308+O309+O313+O316+O317+O318+O319+O320+O321+O322</f>
        <v>34165.020000000004</v>
      </c>
      <c r="P296" s="141">
        <f t="shared" si="62"/>
        <v>-34165.020000000004</v>
      </c>
      <c r="Q296" s="142" t="e">
        <f t="shared" si="60"/>
        <v>#DIV/0!</v>
      </c>
      <c r="R296" s="43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/>
      <c r="DP296" s="17"/>
      <c r="DQ296" s="17"/>
      <c r="DR296" s="17"/>
      <c r="DS296" s="17"/>
      <c r="DT296" s="17"/>
      <c r="DU296" s="17"/>
      <c r="DV296" s="17"/>
      <c r="DW296" s="17"/>
      <c r="DX296" s="17"/>
      <c r="DY296" s="17"/>
      <c r="DZ296" s="17"/>
      <c r="EA296" s="17"/>
      <c r="EB296" s="17"/>
      <c r="EC296" s="17"/>
      <c r="ED296" s="17"/>
      <c r="EE296" s="17"/>
      <c r="EF296" s="17"/>
      <c r="EG296" s="17"/>
      <c r="EH296" s="17"/>
      <c r="EI296" s="17"/>
      <c r="EJ296" s="17"/>
      <c r="EK296" s="17"/>
      <c r="EL296" s="17"/>
      <c r="EM296" s="17"/>
      <c r="EN296" s="17"/>
      <c r="EO296" s="17"/>
      <c r="EP296" s="17"/>
      <c r="EQ296" s="17"/>
      <c r="ER296" s="17"/>
      <c r="ES296" s="17"/>
      <c r="ET296" s="17"/>
      <c r="EU296" s="17"/>
      <c r="EV296" s="17"/>
      <c r="EW296" s="17"/>
      <c r="EX296" s="17"/>
    </row>
    <row r="297" spans="1:154" s="18" customFormat="1" ht="20.25" x14ac:dyDescent="0.25">
      <c r="A297" s="88"/>
      <c r="B297" s="89"/>
      <c r="C297" s="89"/>
      <c r="D297" s="89"/>
      <c r="E297" s="89" t="s">
        <v>32</v>
      </c>
      <c r="F297" s="89"/>
      <c r="G297" s="101" t="s">
        <v>144</v>
      </c>
      <c r="H297" s="139">
        <f>SUM(H298:H307)</f>
        <v>23900</v>
      </c>
      <c r="I297" s="139">
        <f>SUM(I298:I307)</f>
        <v>22683.16</v>
      </c>
      <c r="J297" s="139">
        <f>SUM(J298:J307)</f>
        <v>1216.8400000000001</v>
      </c>
      <c r="K297" s="140">
        <f t="shared" si="63"/>
        <v>94.91</v>
      </c>
      <c r="L297" s="139">
        <f>SUM(L298:L307)</f>
        <v>0</v>
      </c>
      <c r="M297" s="121">
        <f>SUM(M298:M307)</f>
        <v>0</v>
      </c>
      <c r="N297" s="139">
        <f>SUM(N298:N307)</f>
        <v>22683.16</v>
      </c>
      <c r="O297" s="141">
        <f>SUM(O298:O307)</f>
        <v>22683.16</v>
      </c>
      <c r="P297" s="141">
        <f t="shared" si="62"/>
        <v>-22683.16</v>
      </c>
      <c r="Q297" s="142" t="e">
        <f t="shared" si="60"/>
        <v>#DIV/0!</v>
      </c>
      <c r="R297" s="43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/>
      <c r="DP297" s="17"/>
      <c r="DQ297" s="17"/>
      <c r="DR297" s="17"/>
      <c r="DS297" s="17"/>
      <c r="DT297" s="17"/>
      <c r="DU297" s="17"/>
      <c r="DV297" s="17"/>
      <c r="DW297" s="17"/>
      <c r="DX297" s="17"/>
      <c r="DY297" s="17"/>
      <c r="DZ297" s="17"/>
      <c r="EA297" s="17"/>
      <c r="EB297" s="17"/>
      <c r="EC297" s="17"/>
      <c r="ED297" s="17"/>
      <c r="EE297" s="17"/>
      <c r="EF297" s="17"/>
      <c r="EG297" s="17"/>
      <c r="EH297" s="17"/>
      <c r="EI297" s="17"/>
      <c r="EJ297" s="17"/>
      <c r="EK297" s="17"/>
      <c r="EL297" s="17"/>
      <c r="EM297" s="17"/>
      <c r="EN297" s="17"/>
      <c r="EO297" s="17"/>
      <c r="EP297" s="17"/>
      <c r="EQ297" s="17"/>
      <c r="ER297" s="17"/>
      <c r="ES297" s="17"/>
      <c r="ET297" s="17"/>
      <c r="EU297" s="17"/>
      <c r="EV297" s="17"/>
      <c r="EW297" s="17"/>
      <c r="EX297" s="17"/>
    </row>
    <row r="298" spans="1:154" ht="20.25" x14ac:dyDescent="0.2">
      <c r="A298" s="100"/>
      <c r="B298" s="99"/>
      <c r="C298" s="99"/>
      <c r="D298" s="99"/>
      <c r="E298" s="99"/>
      <c r="F298" s="99" t="s">
        <v>32</v>
      </c>
      <c r="G298" s="103" t="s">
        <v>169</v>
      </c>
      <c r="H298" s="143">
        <v>0</v>
      </c>
      <c r="I298" s="143">
        <f>O298</f>
        <v>0</v>
      </c>
      <c r="J298" s="143">
        <f t="shared" ref="J298:J331" si="70">H298-I298</f>
        <v>0</v>
      </c>
      <c r="K298" s="140" t="e">
        <f t="shared" si="63"/>
        <v>#DIV/0!</v>
      </c>
      <c r="L298" s="143"/>
      <c r="M298" s="144"/>
      <c r="N298" s="143">
        <v>0</v>
      </c>
      <c r="O298" s="145">
        <f t="shared" ref="O298:O308" si="71">M298+N298</f>
        <v>0</v>
      </c>
      <c r="P298" s="145">
        <f t="shared" si="62"/>
        <v>0</v>
      </c>
      <c r="Q298" s="142" t="e">
        <f t="shared" si="60"/>
        <v>#DIV/0!</v>
      </c>
      <c r="R298" s="43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</row>
    <row r="299" spans="1:154" ht="20.25" x14ac:dyDescent="0.2">
      <c r="A299" s="100"/>
      <c r="B299" s="99"/>
      <c r="C299" s="99"/>
      <c r="D299" s="99"/>
      <c r="E299" s="99"/>
      <c r="F299" s="99" t="s">
        <v>30</v>
      </c>
      <c r="G299" s="103" t="s">
        <v>170</v>
      </c>
      <c r="H299" s="143">
        <v>0</v>
      </c>
      <c r="I299" s="143"/>
      <c r="J299" s="143">
        <f t="shared" si="70"/>
        <v>0</v>
      </c>
      <c r="K299" s="140"/>
      <c r="L299" s="143"/>
      <c r="M299" s="144"/>
      <c r="N299" s="143"/>
      <c r="O299" s="145">
        <f t="shared" si="71"/>
        <v>0</v>
      </c>
      <c r="P299" s="145">
        <f t="shared" si="62"/>
        <v>0</v>
      </c>
      <c r="Q299" s="142"/>
      <c r="R299" s="43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</row>
    <row r="300" spans="1:154" ht="20.25" x14ac:dyDescent="0.2">
      <c r="A300" s="100"/>
      <c r="B300" s="99"/>
      <c r="C300" s="99"/>
      <c r="D300" s="99"/>
      <c r="E300" s="99"/>
      <c r="F300" s="99" t="s">
        <v>43</v>
      </c>
      <c r="G300" s="103" t="s">
        <v>171</v>
      </c>
      <c r="H300" s="143">
        <v>7000</v>
      </c>
      <c r="I300" s="143">
        <f>O300</f>
        <v>7000</v>
      </c>
      <c r="J300" s="143">
        <f t="shared" si="70"/>
        <v>0</v>
      </c>
      <c r="K300" s="140">
        <f t="shared" si="63"/>
        <v>100</v>
      </c>
      <c r="L300" s="143"/>
      <c r="M300" s="144"/>
      <c r="N300" s="143">
        <v>7000</v>
      </c>
      <c r="O300" s="145">
        <f t="shared" si="71"/>
        <v>7000</v>
      </c>
      <c r="P300" s="145">
        <f t="shared" si="62"/>
        <v>-7000</v>
      </c>
      <c r="Q300" s="142" t="e">
        <f t="shared" si="60"/>
        <v>#DIV/0!</v>
      </c>
      <c r="R300" s="43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</row>
    <row r="301" spans="1:154" ht="20.25" x14ac:dyDescent="0.2">
      <c r="A301" s="100"/>
      <c r="B301" s="99"/>
      <c r="C301" s="99"/>
      <c r="D301" s="99"/>
      <c r="E301" s="99"/>
      <c r="F301" s="99" t="s">
        <v>22</v>
      </c>
      <c r="G301" s="103" t="s">
        <v>146</v>
      </c>
      <c r="H301" s="143">
        <v>3000</v>
      </c>
      <c r="I301" s="143">
        <f>O301</f>
        <v>3000</v>
      </c>
      <c r="J301" s="143">
        <f t="shared" si="70"/>
        <v>0</v>
      </c>
      <c r="K301" s="140">
        <f t="shared" si="63"/>
        <v>100</v>
      </c>
      <c r="L301" s="143"/>
      <c r="M301" s="144"/>
      <c r="N301" s="143">
        <v>3000</v>
      </c>
      <c r="O301" s="145">
        <f t="shared" si="71"/>
        <v>3000</v>
      </c>
      <c r="P301" s="145">
        <f t="shared" si="62"/>
        <v>-3000</v>
      </c>
      <c r="Q301" s="142" t="e">
        <f t="shared" si="60"/>
        <v>#DIV/0!</v>
      </c>
      <c r="R301" s="43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</row>
    <row r="302" spans="1:154" ht="20.25" x14ac:dyDescent="0.2">
      <c r="A302" s="100"/>
      <c r="B302" s="99"/>
      <c r="C302" s="99"/>
      <c r="D302" s="99"/>
      <c r="E302" s="99"/>
      <c r="F302" s="99" t="s">
        <v>114</v>
      </c>
      <c r="G302" s="103" t="s">
        <v>172</v>
      </c>
      <c r="H302" s="143">
        <v>500</v>
      </c>
      <c r="I302" s="143">
        <f>O302</f>
        <v>396.61</v>
      </c>
      <c r="J302" s="143">
        <f t="shared" si="70"/>
        <v>103.38999999999999</v>
      </c>
      <c r="K302" s="140">
        <f t="shared" si="63"/>
        <v>79.319999999999993</v>
      </c>
      <c r="L302" s="143"/>
      <c r="M302" s="144"/>
      <c r="N302" s="143">
        <v>396.61</v>
      </c>
      <c r="O302" s="145">
        <f t="shared" si="71"/>
        <v>396.61</v>
      </c>
      <c r="P302" s="145">
        <f t="shared" si="62"/>
        <v>-396.61</v>
      </c>
      <c r="Q302" s="142" t="e">
        <f t="shared" si="60"/>
        <v>#DIV/0!</v>
      </c>
      <c r="R302" s="43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</row>
    <row r="303" spans="1:154" ht="20.25" x14ac:dyDescent="0.2">
      <c r="A303" s="100"/>
      <c r="B303" s="99"/>
      <c r="C303" s="99"/>
      <c r="D303" s="99"/>
      <c r="E303" s="99"/>
      <c r="F303" s="99" t="s">
        <v>33</v>
      </c>
      <c r="G303" s="103" t="s">
        <v>173</v>
      </c>
      <c r="H303" s="143"/>
      <c r="I303" s="143"/>
      <c r="J303" s="143">
        <f t="shared" si="70"/>
        <v>0</v>
      </c>
      <c r="K303" s="140" t="e">
        <f t="shared" si="63"/>
        <v>#DIV/0!</v>
      </c>
      <c r="L303" s="143"/>
      <c r="M303" s="144"/>
      <c r="N303" s="143"/>
      <c r="O303" s="145">
        <f t="shared" si="71"/>
        <v>0</v>
      </c>
      <c r="P303" s="145">
        <f t="shared" si="62"/>
        <v>0</v>
      </c>
      <c r="Q303" s="142" t="e">
        <f t="shared" si="60"/>
        <v>#DIV/0!</v>
      </c>
      <c r="R303" s="43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</row>
    <row r="304" spans="1:154" ht="20.25" hidden="1" x14ac:dyDescent="0.2">
      <c r="A304" s="100"/>
      <c r="B304" s="99"/>
      <c r="C304" s="99"/>
      <c r="D304" s="99"/>
      <c r="E304" s="99"/>
      <c r="F304" s="99" t="s">
        <v>124</v>
      </c>
      <c r="G304" s="103" t="s">
        <v>316</v>
      </c>
      <c r="H304" s="143"/>
      <c r="I304" s="143"/>
      <c r="J304" s="143">
        <f t="shared" si="70"/>
        <v>0</v>
      </c>
      <c r="K304" s="140"/>
      <c r="L304" s="143"/>
      <c r="M304" s="144"/>
      <c r="N304" s="143"/>
      <c r="O304" s="145">
        <f t="shared" si="71"/>
        <v>0</v>
      </c>
      <c r="P304" s="145">
        <f t="shared" si="62"/>
        <v>0</v>
      </c>
      <c r="Q304" s="142"/>
      <c r="R304" s="43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</row>
    <row r="305" spans="1:154" ht="20.25" x14ac:dyDescent="0.2">
      <c r="A305" s="100"/>
      <c r="B305" s="99"/>
      <c r="C305" s="99"/>
      <c r="D305" s="99"/>
      <c r="E305" s="99"/>
      <c r="F305" s="99" t="s">
        <v>115</v>
      </c>
      <c r="G305" s="103" t="s">
        <v>174</v>
      </c>
      <c r="H305" s="143">
        <v>1200</v>
      </c>
      <c r="I305" s="143">
        <f>O305</f>
        <v>1146.55</v>
      </c>
      <c r="J305" s="143">
        <f t="shared" si="70"/>
        <v>53.450000000000045</v>
      </c>
      <c r="K305" s="140">
        <f t="shared" si="63"/>
        <v>95.55</v>
      </c>
      <c r="L305" s="143"/>
      <c r="M305" s="144"/>
      <c r="N305" s="143">
        <v>1146.55</v>
      </c>
      <c r="O305" s="145">
        <f t="shared" si="71"/>
        <v>1146.55</v>
      </c>
      <c r="P305" s="145">
        <f t="shared" si="62"/>
        <v>-1146.55</v>
      </c>
      <c r="Q305" s="142" t="e">
        <f t="shared" ref="Q305:Q368" si="72">ROUND(O305/L305*100,2)</f>
        <v>#DIV/0!</v>
      </c>
      <c r="R305" s="43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</row>
    <row r="306" spans="1:154" ht="40.5" x14ac:dyDescent="0.2">
      <c r="A306" s="100"/>
      <c r="B306" s="99"/>
      <c r="C306" s="99"/>
      <c r="D306" s="99"/>
      <c r="E306" s="99"/>
      <c r="F306" s="99" t="s">
        <v>38</v>
      </c>
      <c r="G306" s="103" t="s">
        <v>147</v>
      </c>
      <c r="H306" s="143">
        <v>11000</v>
      </c>
      <c r="I306" s="143">
        <f>O306</f>
        <v>11000</v>
      </c>
      <c r="J306" s="143">
        <f t="shared" si="70"/>
        <v>0</v>
      </c>
      <c r="K306" s="140">
        <f t="shared" si="63"/>
        <v>100</v>
      </c>
      <c r="L306" s="143"/>
      <c r="M306" s="144"/>
      <c r="N306" s="143">
        <v>11000</v>
      </c>
      <c r="O306" s="145">
        <f t="shared" si="71"/>
        <v>11000</v>
      </c>
      <c r="P306" s="145">
        <f t="shared" si="62"/>
        <v>-11000</v>
      </c>
      <c r="Q306" s="142" t="e">
        <f t="shared" si="72"/>
        <v>#DIV/0!</v>
      </c>
      <c r="R306" s="43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</row>
    <row r="307" spans="1:154" ht="40.5" x14ac:dyDescent="0.2">
      <c r="A307" s="100"/>
      <c r="B307" s="99"/>
      <c r="C307" s="99"/>
      <c r="D307" s="99"/>
      <c r="E307" s="99"/>
      <c r="F307" s="99" t="s">
        <v>90</v>
      </c>
      <c r="G307" s="103" t="s">
        <v>148</v>
      </c>
      <c r="H307" s="143">
        <v>1200</v>
      </c>
      <c r="I307" s="143">
        <f>O307</f>
        <v>140</v>
      </c>
      <c r="J307" s="143">
        <f t="shared" si="70"/>
        <v>1060</v>
      </c>
      <c r="K307" s="140">
        <f t="shared" si="63"/>
        <v>11.67</v>
      </c>
      <c r="L307" s="143"/>
      <c r="M307" s="144"/>
      <c r="N307" s="143">
        <v>140</v>
      </c>
      <c r="O307" s="145">
        <f t="shared" si="71"/>
        <v>140</v>
      </c>
      <c r="P307" s="145">
        <f t="shared" si="62"/>
        <v>-140</v>
      </c>
      <c r="Q307" s="142" t="e">
        <f t="shared" si="72"/>
        <v>#DIV/0!</v>
      </c>
      <c r="R307" s="43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</row>
    <row r="308" spans="1:154" ht="20.25" x14ac:dyDescent="0.2">
      <c r="A308" s="100"/>
      <c r="B308" s="99"/>
      <c r="C308" s="99"/>
      <c r="D308" s="99"/>
      <c r="E308" s="99" t="s">
        <v>30</v>
      </c>
      <c r="F308" s="99"/>
      <c r="G308" s="103" t="s">
        <v>149</v>
      </c>
      <c r="H308" s="143"/>
      <c r="I308" s="143"/>
      <c r="J308" s="143">
        <f t="shared" si="70"/>
        <v>0</v>
      </c>
      <c r="K308" s="140" t="e">
        <f t="shared" si="63"/>
        <v>#DIV/0!</v>
      </c>
      <c r="L308" s="143"/>
      <c r="M308" s="144"/>
      <c r="N308" s="143"/>
      <c r="O308" s="145">
        <f t="shared" si="71"/>
        <v>0</v>
      </c>
      <c r="P308" s="145">
        <f t="shared" si="62"/>
        <v>0</v>
      </c>
      <c r="Q308" s="142" t="e">
        <f t="shared" si="72"/>
        <v>#DIV/0!</v>
      </c>
      <c r="R308" s="43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</row>
    <row r="309" spans="1:154" s="18" customFormat="1" ht="20.25" x14ac:dyDescent="0.25">
      <c r="A309" s="88"/>
      <c r="B309" s="89"/>
      <c r="C309" s="89"/>
      <c r="D309" s="89"/>
      <c r="E309" s="89" t="s">
        <v>114</v>
      </c>
      <c r="F309" s="89"/>
      <c r="G309" s="101" t="s">
        <v>150</v>
      </c>
      <c r="H309" s="139">
        <f>H310+H311+H312</f>
        <v>0</v>
      </c>
      <c r="I309" s="139">
        <f>I310+I311+I312</f>
        <v>0</v>
      </c>
      <c r="J309" s="143">
        <f t="shared" si="70"/>
        <v>0</v>
      </c>
      <c r="K309" s="140"/>
      <c r="L309" s="139">
        <f>L310+L311+L312</f>
        <v>0</v>
      </c>
      <c r="M309" s="121">
        <f>M310+M311+M312</f>
        <v>0</v>
      </c>
      <c r="N309" s="139">
        <f>N310+N311+N312</f>
        <v>0</v>
      </c>
      <c r="O309" s="141">
        <f>O310+O311+O312</f>
        <v>0</v>
      </c>
      <c r="P309" s="141">
        <f t="shared" si="62"/>
        <v>0</v>
      </c>
      <c r="Q309" s="142"/>
      <c r="R309" s="43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7"/>
      <c r="DD309" s="17"/>
      <c r="DE309" s="17"/>
      <c r="DF309" s="17"/>
      <c r="DG309" s="17"/>
      <c r="DH309" s="17"/>
      <c r="DI309" s="17"/>
      <c r="DJ309" s="17"/>
      <c r="DK309" s="17"/>
      <c r="DL309" s="17"/>
      <c r="DM309" s="17"/>
      <c r="DN309" s="17"/>
      <c r="DO309" s="17"/>
      <c r="DP309" s="17"/>
      <c r="DQ309" s="17"/>
      <c r="DR309" s="17"/>
      <c r="DS309" s="17"/>
      <c r="DT309" s="17"/>
      <c r="DU309" s="17"/>
      <c r="DV309" s="17"/>
      <c r="DW309" s="17"/>
      <c r="DX309" s="17"/>
      <c r="DY309" s="17"/>
      <c r="DZ309" s="17"/>
      <c r="EA309" s="17"/>
      <c r="EB309" s="17"/>
      <c r="EC309" s="17"/>
      <c r="ED309" s="17"/>
      <c r="EE309" s="17"/>
      <c r="EF309" s="17"/>
      <c r="EG309" s="17"/>
      <c r="EH309" s="17"/>
      <c r="EI309" s="17"/>
      <c r="EJ309" s="17"/>
      <c r="EK309" s="17"/>
      <c r="EL309" s="17"/>
      <c r="EM309" s="17"/>
      <c r="EN309" s="17"/>
      <c r="EO309" s="17"/>
      <c r="EP309" s="17"/>
      <c r="EQ309" s="17"/>
      <c r="ER309" s="17"/>
      <c r="ES309" s="17"/>
      <c r="ET309" s="17"/>
      <c r="EU309" s="17"/>
      <c r="EV309" s="17"/>
      <c r="EW309" s="17"/>
      <c r="EX309" s="17"/>
    </row>
    <row r="310" spans="1:154" ht="20.25" hidden="1" x14ac:dyDescent="0.2">
      <c r="A310" s="100"/>
      <c r="B310" s="99"/>
      <c r="C310" s="99"/>
      <c r="D310" s="99"/>
      <c r="E310" s="99"/>
      <c r="F310" s="99" t="s">
        <v>32</v>
      </c>
      <c r="G310" s="103" t="s">
        <v>270</v>
      </c>
      <c r="H310" s="143"/>
      <c r="I310" s="143"/>
      <c r="J310" s="143">
        <f t="shared" si="70"/>
        <v>0</v>
      </c>
      <c r="K310" s="140"/>
      <c r="L310" s="143"/>
      <c r="M310" s="144"/>
      <c r="N310" s="143"/>
      <c r="O310" s="145">
        <f t="shared" ref="O310:O312" si="73">M310+N310</f>
        <v>0</v>
      </c>
      <c r="P310" s="145">
        <f t="shared" si="62"/>
        <v>0</v>
      </c>
      <c r="Q310" s="142"/>
      <c r="R310" s="43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</row>
    <row r="311" spans="1:154" ht="20.25" hidden="1" x14ac:dyDescent="0.2">
      <c r="A311" s="100"/>
      <c r="B311" s="99"/>
      <c r="C311" s="99"/>
      <c r="D311" s="99"/>
      <c r="E311" s="99"/>
      <c r="F311" s="99" t="s">
        <v>43</v>
      </c>
      <c r="G311" s="103" t="s">
        <v>271</v>
      </c>
      <c r="H311" s="143"/>
      <c r="I311" s="143"/>
      <c r="J311" s="143">
        <f t="shared" si="70"/>
        <v>0</v>
      </c>
      <c r="K311" s="140"/>
      <c r="L311" s="143"/>
      <c r="M311" s="144"/>
      <c r="N311" s="143"/>
      <c r="O311" s="145">
        <f t="shared" si="73"/>
        <v>0</v>
      </c>
      <c r="P311" s="145">
        <f t="shared" si="62"/>
        <v>0</v>
      </c>
      <c r="Q311" s="142"/>
      <c r="R311" s="43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</row>
    <row r="312" spans="1:154" ht="20.25" x14ac:dyDescent="0.2">
      <c r="A312" s="100"/>
      <c r="B312" s="99"/>
      <c r="C312" s="99"/>
      <c r="D312" s="99"/>
      <c r="E312" s="99"/>
      <c r="F312" s="99" t="s">
        <v>90</v>
      </c>
      <c r="G312" s="103" t="s">
        <v>175</v>
      </c>
      <c r="H312" s="143"/>
      <c r="I312" s="143"/>
      <c r="J312" s="143">
        <f t="shared" si="70"/>
        <v>0</v>
      </c>
      <c r="K312" s="140"/>
      <c r="L312" s="143"/>
      <c r="M312" s="144"/>
      <c r="N312" s="143"/>
      <c r="O312" s="145">
        <f t="shared" si="73"/>
        <v>0</v>
      </c>
      <c r="P312" s="145">
        <f t="shared" si="62"/>
        <v>0</v>
      </c>
      <c r="Q312" s="142"/>
      <c r="R312" s="43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</row>
    <row r="313" spans="1:154" s="18" customFormat="1" ht="20.25" x14ac:dyDescent="0.25">
      <c r="A313" s="88"/>
      <c r="B313" s="89"/>
      <c r="C313" s="89"/>
      <c r="D313" s="89"/>
      <c r="E313" s="89" t="s">
        <v>33</v>
      </c>
      <c r="F313" s="89"/>
      <c r="G313" s="101" t="s">
        <v>176</v>
      </c>
      <c r="H313" s="139">
        <f>H314+H315</f>
        <v>700</v>
      </c>
      <c r="I313" s="139">
        <f>I314+I315</f>
        <v>242.47</v>
      </c>
      <c r="J313" s="143">
        <f t="shared" si="70"/>
        <v>457.53</v>
      </c>
      <c r="K313" s="140">
        <f t="shared" ref="K313:K376" si="74">ROUND(I313/H313*100,2)</f>
        <v>34.64</v>
      </c>
      <c r="L313" s="139">
        <f>L314+L315</f>
        <v>0</v>
      </c>
      <c r="M313" s="121">
        <f>M314+M315</f>
        <v>0</v>
      </c>
      <c r="N313" s="139">
        <f>N314+N315</f>
        <v>242.47</v>
      </c>
      <c r="O313" s="141">
        <f>O314+O315</f>
        <v>242.47</v>
      </c>
      <c r="P313" s="141">
        <f t="shared" si="62"/>
        <v>-242.47</v>
      </c>
      <c r="Q313" s="142" t="e">
        <f t="shared" si="72"/>
        <v>#DIV/0!</v>
      </c>
      <c r="R313" s="43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7"/>
      <c r="DD313" s="17"/>
      <c r="DE313" s="17"/>
      <c r="DF313" s="17"/>
      <c r="DG313" s="17"/>
      <c r="DH313" s="17"/>
      <c r="DI313" s="17"/>
      <c r="DJ313" s="17"/>
      <c r="DK313" s="17"/>
      <c r="DL313" s="17"/>
      <c r="DM313" s="17"/>
      <c r="DN313" s="17"/>
      <c r="DO313" s="17"/>
      <c r="DP313" s="17"/>
      <c r="DQ313" s="17"/>
      <c r="DR313" s="17"/>
      <c r="DS313" s="17"/>
      <c r="DT313" s="17"/>
      <c r="DU313" s="17"/>
      <c r="DV313" s="17"/>
      <c r="DW313" s="17"/>
      <c r="DX313" s="17"/>
      <c r="DY313" s="17"/>
      <c r="DZ313" s="17"/>
      <c r="EA313" s="17"/>
      <c r="EB313" s="17"/>
      <c r="EC313" s="17"/>
      <c r="ED313" s="17"/>
      <c r="EE313" s="17"/>
      <c r="EF313" s="17"/>
      <c r="EG313" s="17"/>
      <c r="EH313" s="17"/>
      <c r="EI313" s="17"/>
      <c r="EJ313" s="17"/>
      <c r="EK313" s="17"/>
      <c r="EL313" s="17"/>
      <c r="EM313" s="17"/>
      <c r="EN313" s="17"/>
      <c r="EO313" s="17"/>
      <c r="EP313" s="17"/>
      <c r="EQ313" s="17"/>
      <c r="ER313" s="17"/>
      <c r="ES313" s="17"/>
      <c r="ET313" s="17"/>
      <c r="EU313" s="17"/>
      <c r="EV313" s="17"/>
      <c r="EW313" s="17"/>
      <c r="EX313" s="17"/>
    </row>
    <row r="314" spans="1:154" ht="20.25" x14ac:dyDescent="0.2">
      <c r="A314" s="100"/>
      <c r="B314" s="99"/>
      <c r="C314" s="99"/>
      <c r="D314" s="99"/>
      <c r="E314" s="99"/>
      <c r="F314" s="99" t="s">
        <v>32</v>
      </c>
      <c r="G314" s="103" t="s">
        <v>177</v>
      </c>
      <c r="H314" s="143">
        <v>700</v>
      </c>
      <c r="I314" s="143">
        <f>O314</f>
        <v>242.47</v>
      </c>
      <c r="J314" s="143">
        <f t="shared" si="70"/>
        <v>457.53</v>
      </c>
      <c r="K314" s="140">
        <f t="shared" si="74"/>
        <v>34.64</v>
      </c>
      <c r="L314" s="143"/>
      <c r="M314" s="144"/>
      <c r="N314" s="143">
        <v>242.47</v>
      </c>
      <c r="O314" s="145">
        <f t="shared" ref="O314:O321" si="75">M314+N314</f>
        <v>242.47</v>
      </c>
      <c r="P314" s="145">
        <f t="shared" si="62"/>
        <v>-242.47</v>
      </c>
      <c r="Q314" s="142" t="e">
        <f t="shared" si="72"/>
        <v>#DIV/0!</v>
      </c>
      <c r="R314" s="43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</row>
    <row r="315" spans="1:154" ht="20.25" x14ac:dyDescent="0.2">
      <c r="A315" s="100"/>
      <c r="B315" s="99"/>
      <c r="C315" s="99"/>
      <c r="D315" s="99"/>
      <c r="E315" s="99"/>
      <c r="F315" s="99" t="s">
        <v>30</v>
      </c>
      <c r="G315" s="103" t="s">
        <v>269</v>
      </c>
      <c r="H315" s="143"/>
      <c r="I315" s="143"/>
      <c r="J315" s="143">
        <f t="shared" si="70"/>
        <v>0</v>
      </c>
      <c r="K315" s="140"/>
      <c r="L315" s="143"/>
      <c r="M315" s="144"/>
      <c r="N315" s="143"/>
      <c r="O315" s="145">
        <f t="shared" si="75"/>
        <v>0</v>
      </c>
      <c r="P315" s="145">
        <f t="shared" si="62"/>
        <v>0</v>
      </c>
      <c r="Q315" s="142"/>
      <c r="R315" s="43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</row>
    <row r="316" spans="1:154" ht="20.25" x14ac:dyDescent="0.2">
      <c r="A316" s="100"/>
      <c r="B316" s="99"/>
      <c r="C316" s="99"/>
      <c r="D316" s="99"/>
      <c r="E316" s="99">
        <v>11</v>
      </c>
      <c r="F316" s="99"/>
      <c r="G316" s="103" t="s">
        <v>178</v>
      </c>
      <c r="H316" s="143"/>
      <c r="I316" s="143"/>
      <c r="J316" s="143">
        <f t="shared" si="70"/>
        <v>0</v>
      </c>
      <c r="K316" s="140" t="e">
        <f t="shared" si="74"/>
        <v>#DIV/0!</v>
      </c>
      <c r="L316" s="143"/>
      <c r="M316" s="144"/>
      <c r="N316" s="143"/>
      <c r="O316" s="145">
        <f t="shared" si="75"/>
        <v>0</v>
      </c>
      <c r="P316" s="145">
        <f t="shared" si="62"/>
        <v>0</v>
      </c>
      <c r="Q316" s="142" t="e">
        <f t="shared" si="72"/>
        <v>#DIV/0!</v>
      </c>
      <c r="R316" s="43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</row>
    <row r="317" spans="1:154" ht="20.25" x14ac:dyDescent="0.2">
      <c r="A317" s="100"/>
      <c r="B317" s="99"/>
      <c r="C317" s="99"/>
      <c r="D317" s="99"/>
      <c r="E317" s="99">
        <v>12</v>
      </c>
      <c r="F317" s="99"/>
      <c r="G317" s="103" t="s">
        <v>268</v>
      </c>
      <c r="H317" s="143"/>
      <c r="I317" s="143"/>
      <c r="J317" s="143">
        <f t="shared" si="70"/>
        <v>0</v>
      </c>
      <c r="K317" s="140"/>
      <c r="L317" s="143"/>
      <c r="M317" s="144"/>
      <c r="N317" s="143"/>
      <c r="O317" s="145">
        <f t="shared" si="75"/>
        <v>0</v>
      </c>
      <c r="P317" s="145">
        <f t="shared" si="62"/>
        <v>0</v>
      </c>
      <c r="Q317" s="142"/>
      <c r="R317" s="43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</row>
    <row r="318" spans="1:154" ht="20.25" x14ac:dyDescent="0.2">
      <c r="A318" s="100"/>
      <c r="B318" s="99"/>
      <c r="C318" s="99"/>
      <c r="D318" s="99"/>
      <c r="E318" s="99">
        <v>13</v>
      </c>
      <c r="F318" s="99"/>
      <c r="G318" s="103" t="s">
        <v>179</v>
      </c>
      <c r="H318" s="143"/>
      <c r="I318" s="143"/>
      <c r="J318" s="143">
        <f t="shared" si="70"/>
        <v>0</v>
      </c>
      <c r="K318" s="140" t="e">
        <f t="shared" si="74"/>
        <v>#DIV/0!</v>
      </c>
      <c r="L318" s="143"/>
      <c r="M318" s="144"/>
      <c r="N318" s="143"/>
      <c r="O318" s="145">
        <f t="shared" si="75"/>
        <v>0</v>
      </c>
      <c r="P318" s="145">
        <f t="shared" si="62"/>
        <v>0</v>
      </c>
      <c r="Q318" s="142" t="e">
        <f t="shared" si="72"/>
        <v>#DIV/0!</v>
      </c>
      <c r="R318" s="43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</row>
    <row r="319" spans="1:154" ht="20.25" x14ac:dyDescent="0.2">
      <c r="A319" s="100"/>
      <c r="B319" s="99"/>
      <c r="C319" s="99"/>
      <c r="D319" s="99"/>
      <c r="E319" s="99">
        <v>14</v>
      </c>
      <c r="F319" s="99"/>
      <c r="G319" s="103" t="s">
        <v>180</v>
      </c>
      <c r="H319" s="143"/>
      <c r="I319" s="143"/>
      <c r="J319" s="143">
        <f t="shared" si="70"/>
        <v>0</v>
      </c>
      <c r="K319" s="140"/>
      <c r="L319" s="143"/>
      <c r="M319" s="144"/>
      <c r="N319" s="143"/>
      <c r="O319" s="145">
        <f t="shared" si="75"/>
        <v>0</v>
      </c>
      <c r="P319" s="145">
        <f t="shared" si="62"/>
        <v>0</v>
      </c>
      <c r="Q319" s="142"/>
      <c r="R319" s="43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</row>
    <row r="320" spans="1:154" ht="20.25" hidden="1" x14ac:dyDescent="0.2">
      <c r="A320" s="100"/>
      <c r="B320" s="99"/>
      <c r="C320" s="99"/>
      <c r="D320" s="99"/>
      <c r="E320" s="99">
        <v>16</v>
      </c>
      <c r="F320" s="99"/>
      <c r="G320" s="103" t="s">
        <v>317</v>
      </c>
      <c r="H320" s="143"/>
      <c r="I320" s="143"/>
      <c r="J320" s="143">
        <f t="shared" si="70"/>
        <v>0</v>
      </c>
      <c r="K320" s="140"/>
      <c r="L320" s="143"/>
      <c r="M320" s="144"/>
      <c r="N320" s="143"/>
      <c r="O320" s="145">
        <f t="shared" si="75"/>
        <v>0</v>
      </c>
      <c r="P320" s="145">
        <f t="shared" si="62"/>
        <v>0</v>
      </c>
      <c r="Q320" s="142"/>
      <c r="R320" s="43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</row>
    <row r="321" spans="1:154" ht="60.75" x14ac:dyDescent="0.2">
      <c r="A321" s="100"/>
      <c r="B321" s="99"/>
      <c r="C321" s="99"/>
      <c r="D321" s="99"/>
      <c r="E321" s="99">
        <v>25</v>
      </c>
      <c r="F321" s="99"/>
      <c r="G321" s="90" t="s">
        <v>364</v>
      </c>
      <c r="H321" s="143"/>
      <c r="I321" s="143"/>
      <c r="J321" s="143">
        <f t="shared" si="70"/>
        <v>0</v>
      </c>
      <c r="K321" s="140"/>
      <c r="L321" s="143"/>
      <c r="M321" s="144"/>
      <c r="N321" s="143"/>
      <c r="O321" s="145">
        <f t="shared" si="75"/>
        <v>0</v>
      </c>
      <c r="P321" s="145">
        <f t="shared" si="62"/>
        <v>0</v>
      </c>
      <c r="Q321" s="142"/>
      <c r="R321" s="43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</row>
    <row r="322" spans="1:154" s="18" customFormat="1" ht="20.25" x14ac:dyDescent="0.25">
      <c r="A322" s="88"/>
      <c r="B322" s="89"/>
      <c r="C322" s="89"/>
      <c r="D322" s="89"/>
      <c r="E322" s="89" t="s">
        <v>90</v>
      </c>
      <c r="F322" s="89"/>
      <c r="G322" s="138" t="s">
        <v>181</v>
      </c>
      <c r="H322" s="139">
        <f>+H323+H324+H325+H326+H327+H328</f>
        <v>12000</v>
      </c>
      <c r="I322" s="139">
        <f>+I323+I324+I325+I326+I327+I328</f>
        <v>11239.39</v>
      </c>
      <c r="J322" s="139">
        <f>+J323+J324+J325+J326+J327+J328</f>
        <v>760.61000000000013</v>
      </c>
      <c r="K322" s="140">
        <f t="shared" si="74"/>
        <v>93.66</v>
      </c>
      <c r="L322" s="139">
        <f>+L323+L324+L325+L326+L327+L328</f>
        <v>0</v>
      </c>
      <c r="M322" s="121">
        <f>+M323+M324+M325+M326+M327+M328</f>
        <v>0</v>
      </c>
      <c r="N322" s="139">
        <f>+N323+N324+N325+N326+N327+N328</f>
        <v>11239.39</v>
      </c>
      <c r="O322" s="206">
        <f>+O323+O324+O325+O326+O327+O328</f>
        <v>11239.39</v>
      </c>
      <c r="P322" s="141">
        <f t="shared" si="62"/>
        <v>-11239.39</v>
      </c>
      <c r="Q322" s="142" t="e">
        <f t="shared" si="72"/>
        <v>#DIV/0!</v>
      </c>
      <c r="R322" s="43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7"/>
      <c r="DD322" s="17"/>
      <c r="DE322" s="17"/>
      <c r="DF322" s="17"/>
      <c r="DG322" s="17"/>
      <c r="DH322" s="17"/>
      <c r="DI322" s="17"/>
      <c r="DJ322" s="17"/>
      <c r="DK322" s="17"/>
      <c r="DL322" s="17"/>
      <c r="DM322" s="17"/>
      <c r="DN322" s="17"/>
      <c r="DO322" s="17"/>
      <c r="DP322" s="17"/>
      <c r="DQ322" s="17"/>
      <c r="DR322" s="17"/>
      <c r="DS322" s="17"/>
      <c r="DT322" s="17"/>
      <c r="DU322" s="17"/>
      <c r="DV322" s="17"/>
      <c r="DW322" s="17"/>
      <c r="DX322" s="17"/>
      <c r="DY322" s="17"/>
      <c r="DZ322" s="17"/>
      <c r="EA322" s="17"/>
      <c r="EB322" s="17"/>
      <c r="EC322" s="17"/>
      <c r="ED322" s="17"/>
      <c r="EE322" s="17"/>
      <c r="EF322" s="17"/>
      <c r="EG322" s="17"/>
      <c r="EH322" s="17"/>
      <c r="EI322" s="17"/>
      <c r="EJ322" s="17"/>
      <c r="EK322" s="17"/>
      <c r="EL322" s="17"/>
      <c r="EM322" s="17"/>
      <c r="EN322" s="17"/>
      <c r="EO322" s="17"/>
      <c r="EP322" s="17"/>
      <c r="EQ322" s="17"/>
      <c r="ER322" s="17"/>
      <c r="ES322" s="17"/>
      <c r="ET322" s="17"/>
      <c r="EU322" s="17"/>
      <c r="EV322" s="17"/>
      <c r="EW322" s="17"/>
      <c r="EX322" s="17"/>
    </row>
    <row r="323" spans="1:154" ht="20.25" x14ac:dyDescent="0.2">
      <c r="A323" s="100"/>
      <c r="B323" s="99"/>
      <c r="C323" s="99"/>
      <c r="D323" s="99"/>
      <c r="E323" s="99"/>
      <c r="F323" s="99" t="s">
        <v>30</v>
      </c>
      <c r="G323" s="103" t="s">
        <v>318</v>
      </c>
      <c r="H323" s="143"/>
      <c r="I323" s="143"/>
      <c r="J323" s="143">
        <f t="shared" si="70"/>
        <v>0</v>
      </c>
      <c r="K323" s="140"/>
      <c r="L323" s="143"/>
      <c r="M323" s="144"/>
      <c r="N323" s="143"/>
      <c r="O323" s="145">
        <f t="shared" ref="O323:O328" si="76">M323+N323</f>
        <v>0</v>
      </c>
      <c r="P323" s="145">
        <f t="shared" si="62"/>
        <v>0</v>
      </c>
      <c r="Q323" s="142"/>
      <c r="R323" s="43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</row>
    <row r="324" spans="1:154" ht="20.25" x14ac:dyDescent="0.2">
      <c r="A324" s="100"/>
      <c r="B324" s="99"/>
      <c r="C324" s="99"/>
      <c r="D324" s="99"/>
      <c r="E324" s="99"/>
      <c r="F324" s="99" t="s">
        <v>43</v>
      </c>
      <c r="G324" s="90" t="s">
        <v>325</v>
      </c>
      <c r="H324" s="143">
        <v>0</v>
      </c>
      <c r="I324" s="143"/>
      <c r="J324" s="143">
        <f t="shared" si="70"/>
        <v>0</v>
      </c>
      <c r="K324" s="140" t="e">
        <f t="shared" si="74"/>
        <v>#DIV/0!</v>
      </c>
      <c r="L324" s="143"/>
      <c r="M324" s="144"/>
      <c r="N324" s="143">
        <v>0</v>
      </c>
      <c r="O324" s="145">
        <f t="shared" si="76"/>
        <v>0</v>
      </c>
      <c r="P324" s="145">
        <f t="shared" ref="P324:P359" si="77">L324-O324</f>
        <v>0</v>
      </c>
      <c r="Q324" s="142"/>
      <c r="R324" s="43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</row>
    <row r="325" spans="1:154" ht="20.25" x14ac:dyDescent="0.2">
      <c r="A325" s="100"/>
      <c r="B325" s="99"/>
      <c r="C325" s="99"/>
      <c r="D325" s="99"/>
      <c r="E325" s="99"/>
      <c r="F325" s="99" t="s">
        <v>22</v>
      </c>
      <c r="G325" s="103" t="s">
        <v>153</v>
      </c>
      <c r="H325" s="143">
        <v>2500</v>
      </c>
      <c r="I325" s="143">
        <f>O325</f>
        <v>2239.39</v>
      </c>
      <c r="J325" s="143">
        <f t="shared" si="70"/>
        <v>260.61000000000013</v>
      </c>
      <c r="K325" s="140">
        <f t="shared" si="74"/>
        <v>89.58</v>
      </c>
      <c r="L325" s="143"/>
      <c r="M325" s="144"/>
      <c r="N325" s="143">
        <v>2239.39</v>
      </c>
      <c r="O325" s="145">
        <f t="shared" si="76"/>
        <v>2239.39</v>
      </c>
      <c r="P325" s="145">
        <f t="shared" si="77"/>
        <v>-2239.39</v>
      </c>
      <c r="Q325" s="142" t="e">
        <f t="shared" si="72"/>
        <v>#DIV/0!</v>
      </c>
      <c r="R325" s="43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</row>
    <row r="326" spans="1:154" ht="40.5" x14ac:dyDescent="0.2">
      <c r="A326" s="100"/>
      <c r="B326" s="99"/>
      <c r="C326" s="99"/>
      <c r="D326" s="99"/>
      <c r="E326" s="99"/>
      <c r="F326" s="99" t="s">
        <v>33</v>
      </c>
      <c r="G326" s="103" t="s">
        <v>182</v>
      </c>
      <c r="H326" s="143">
        <v>9000</v>
      </c>
      <c r="I326" s="143">
        <f>O326</f>
        <v>9000</v>
      </c>
      <c r="J326" s="143">
        <f t="shared" si="70"/>
        <v>0</v>
      </c>
      <c r="K326" s="140">
        <f t="shared" si="74"/>
        <v>100</v>
      </c>
      <c r="L326" s="143"/>
      <c r="M326" s="144"/>
      <c r="N326" s="143">
        <v>9000</v>
      </c>
      <c r="O326" s="145">
        <f t="shared" si="76"/>
        <v>9000</v>
      </c>
      <c r="P326" s="145">
        <f t="shared" si="77"/>
        <v>-9000</v>
      </c>
      <c r="Q326" s="142" t="e">
        <f t="shared" si="72"/>
        <v>#DIV/0!</v>
      </c>
      <c r="R326" s="43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</row>
    <row r="327" spans="1:154" ht="20.25" x14ac:dyDescent="0.2">
      <c r="A327" s="100"/>
      <c r="B327" s="99"/>
      <c r="C327" s="99"/>
      <c r="D327" s="99"/>
      <c r="E327" s="99"/>
      <c r="F327" s="99" t="s">
        <v>38</v>
      </c>
      <c r="G327" s="103" t="s">
        <v>319</v>
      </c>
      <c r="H327" s="143"/>
      <c r="I327" s="143"/>
      <c r="J327" s="143">
        <f t="shared" si="70"/>
        <v>0</v>
      </c>
      <c r="K327" s="140"/>
      <c r="L327" s="143"/>
      <c r="M327" s="144"/>
      <c r="N327" s="143"/>
      <c r="O327" s="145">
        <f t="shared" si="76"/>
        <v>0</v>
      </c>
      <c r="P327" s="145">
        <f t="shared" si="77"/>
        <v>0</v>
      </c>
      <c r="Q327" s="142"/>
      <c r="R327" s="43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</row>
    <row r="328" spans="1:154" ht="20.25" x14ac:dyDescent="0.2">
      <c r="A328" s="100"/>
      <c r="B328" s="99"/>
      <c r="C328" s="99"/>
      <c r="D328" s="99"/>
      <c r="E328" s="99"/>
      <c r="F328" s="99" t="s">
        <v>90</v>
      </c>
      <c r="G328" s="103" t="s">
        <v>154</v>
      </c>
      <c r="H328" s="143">
        <v>500</v>
      </c>
      <c r="I328" s="143">
        <f>O328</f>
        <v>0</v>
      </c>
      <c r="J328" s="143">
        <f t="shared" si="70"/>
        <v>500</v>
      </c>
      <c r="K328" s="140">
        <f t="shared" si="74"/>
        <v>0</v>
      </c>
      <c r="L328" s="143"/>
      <c r="M328" s="144"/>
      <c r="N328" s="143">
        <v>0</v>
      </c>
      <c r="O328" s="145">
        <f t="shared" si="76"/>
        <v>0</v>
      </c>
      <c r="P328" s="145">
        <f t="shared" si="77"/>
        <v>0</v>
      </c>
      <c r="Q328" s="142" t="e">
        <f t="shared" si="72"/>
        <v>#DIV/0!</v>
      </c>
      <c r="R328" s="43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</row>
    <row r="329" spans="1:154" ht="20.25" x14ac:dyDescent="0.2">
      <c r="A329" s="88"/>
      <c r="B329" s="89"/>
      <c r="C329" s="89"/>
      <c r="D329" s="89" t="s">
        <v>90</v>
      </c>
      <c r="E329" s="89"/>
      <c r="F329" s="89"/>
      <c r="G329" s="138" t="s">
        <v>346</v>
      </c>
      <c r="H329" s="139">
        <f>H330</f>
        <v>0</v>
      </c>
      <c r="I329" s="139">
        <f>I330</f>
        <v>0</v>
      </c>
      <c r="J329" s="143">
        <f t="shared" si="70"/>
        <v>0</v>
      </c>
      <c r="K329" s="140"/>
      <c r="L329" s="139">
        <f t="shared" ref="L329:O330" si="78">L330</f>
        <v>0</v>
      </c>
      <c r="M329" s="121">
        <f t="shared" si="78"/>
        <v>0</v>
      </c>
      <c r="N329" s="139">
        <f t="shared" si="78"/>
        <v>0</v>
      </c>
      <c r="O329" s="141">
        <f t="shared" si="78"/>
        <v>0</v>
      </c>
      <c r="P329" s="141">
        <f t="shared" si="77"/>
        <v>0</v>
      </c>
      <c r="Q329" s="142"/>
      <c r="R329" s="43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</row>
    <row r="330" spans="1:154" ht="20.25" x14ac:dyDescent="0.2">
      <c r="A330" s="88"/>
      <c r="B330" s="89"/>
      <c r="C330" s="89"/>
      <c r="D330" s="89"/>
      <c r="E330" s="104" t="s">
        <v>26</v>
      </c>
      <c r="F330" s="89"/>
      <c r="G330" s="101" t="s">
        <v>345</v>
      </c>
      <c r="H330" s="139">
        <f>H331</f>
        <v>0</v>
      </c>
      <c r="I330" s="139">
        <f>I331</f>
        <v>0</v>
      </c>
      <c r="J330" s="143">
        <f t="shared" si="70"/>
        <v>0</v>
      </c>
      <c r="K330" s="140"/>
      <c r="L330" s="139">
        <f t="shared" si="78"/>
        <v>0</v>
      </c>
      <c r="M330" s="121">
        <f t="shared" si="78"/>
        <v>0</v>
      </c>
      <c r="N330" s="139">
        <f t="shared" si="78"/>
        <v>0</v>
      </c>
      <c r="O330" s="141">
        <f t="shared" si="78"/>
        <v>0</v>
      </c>
      <c r="P330" s="141">
        <f t="shared" si="77"/>
        <v>0</v>
      </c>
      <c r="Q330" s="142"/>
      <c r="R330" s="43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</row>
    <row r="331" spans="1:154" ht="20.25" x14ac:dyDescent="0.2">
      <c r="A331" s="100"/>
      <c r="B331" s="99"/>
      <c r="C331" s="99"/>
      <c r="D331" s="99"/>
      <c r="E331" s="99"/>
      <c r="F331" s="99" t="s">
        <v>30</v>
      </c>
      <c r="G331" s="103" t="s">
        <v>344</v>
      </c>
      <c r="H331" s="143"/>
      <c r="I331" s="143"/>
      <c r="J331" s="143">
        <f t="shared" si="70"/>
        <v>0</v>
      </c>
      <c r="K331" s="140"/>
      <c r="L331" s="143"/>
      <c r="M331" s="144"/>
      <c r="N331" s="143"/>
      <c r="O331" s="145">
        <f t="shared" ref="O331" si="79">M331+N331</f>
        <v>0</v>
      </c>
      <c r="P331" s="145">
        <f t="shared" si="77"/>
        <v>0</v>
      </c>
      <c r="Q331" s="142"/>
      <c r="R331" s="43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</row>
    <row r="332" spans="1:154" s="18" customFormat="1" ht="40.5" x14ac:dyDescent="0.25">
      <c r="A332" s="88"/>
      <c r="B332" s="89"/>
      <c r="C332" s="89"/>
      <c r="D332" s="89">
        <v>51</v>
      </c>
      <c r="E332" s="89"/>
      <c r="F332" s="89"/>
      <c r="G332" s="138" t="s">
        <v>72</v>
      </c>
      <c r="H332" s="139">
        <f>H333</f>
        <v>395000</v>
      </c>
      <c r="I332" s="139">
        <f>I333</f>
        <v>388258</v>
      </c>
      <c r="J332" s="139">
        <f>J333</f>
        <v>6742</v>
      </c>
      <c r="K332" s="140">
        <f t="shared" si="74"/>
        <v>98.29</v>
      </c>
      <c r="L332" s="139">
        <f>L333</f>
        <v>0</v>
      </c>
      <c r="M332" s="121">
        <f>M333</f>
        <v>0</v>
      </c>
      <c r="N332" s="139">
        <f>N333</f>
        <v>388258</v>
      </c>
      <c r="O332" s="204">
        <f>O333</f>
        <v>388258</v>
      </c>
      <c r="P332" s="141">
        <f t="shared" si="77"/>
        <v>-388258</v>
      </c>
      <c r="Q332" s="142" t="e">
        <f t="shared" si="72"/>
        <v>#DIV/0!</v>
      </c>
      <c r="R332" s="43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/>
      <c r="DP332" s="17"/>
      <c r="DQ332" s="17"/>
      <c r="DR332" s="17"/>
      <c r="DS332" s="17"/>
      <c r="DT332" s="17"/>
      <c r="DU332" s="17"/>
      <c r="DV332" s="17"/>
      <c r="DW332" s="17"/>
      <c r="DX332" s="17"/>
      <c r="DY332" s="17"/>
      <c r="DZ332" s="17"/>
      <c r="EA332" s="17"/>
      <c r="EB332" s="17"/>
      <c r="EC332" s="17"/>
      <c r="ED332" s="17"/>
      <c r="EE332" s="17"/>
      <c r="EF332" s="17"/>
      <c r="EG332" s="17"/>
      <c r="EH332" s="17"/>
      <c r="EI332" s="17"/>
      <c r="EJ332" s="17"/>
      <c r="EK332" s="17"/>
      <c r="EL332" s="17"/>
      <c r="EM332" s="17"/>
      <c r="EN332" s="17"/>
      <c r="EO332" s="17"/>
      <c r="EP332" s="17"/>
      <c r="EQ332" s="17"/>
      <c r="ER332" s="17"/>
      <c r="ES332" s="17"/>
      <c r="ET332" s="17"/>
      <c r="EU332" s="17"/>
      <c r="EV332" s="17"/>
      <c r="EW332" s="17"/>
      <c r="EX332" s="17"/>
    </row>
    <row r="333" spans="1:154" s="18" customFormat="1" ht="20.25" x14ac:dyDescent="0.25">
      <c r="A333" s="88"/>
      <c r="B333" s="89"/>
      <c r="C333" s="89"/>
      <c r="D333" s="89"/>
      <c r="E333" s="89" t="s">
        <v>32</v>
      </c>
      <c r="F333" s="89"/>
      <c r="G333" s="101" t="s">
        <v>92</v>
      </c>
      <c r="H333" s="139">
        <f>H334+H335+H336</f>
        <v>395000</v>
      </c>
      <c r="I333" s="139">
        <f>I334+I335+I336</f>
        <v>388258</v>
      </c>
      <c r="J333" s="139">
        <f>J334+J335+J336</f>
        <v>6742</v>
      </c>
      <c r="K333" s="140">
        <f t="shared" si="74"/>
        <v>98.29</v>
      </c>
      <c r="L333" s="139">
        <f>L334+L335+L336</f>
        <v>0</v>
      </c>
      <c r="M333" s="121">
        <f>M334+M335+M336</f>
        <v>0</v>
      </c>
      <c r="N333" s="139">
        <f>N334+N335+N336</f>
        <v>388258</v>
      </c>
      <c r="O333" s="141">
        <f>O334+O335+O336</f>
        <v>388258</v>
      </c>
      <c r="P333" s="141">
        <f t="shared" si="77"/>
        <v>-388258</v>
      </c>
      <c r="Q333" s="142" t="e">
        <f t="shared" si="72"/>
        <v>#DIV/0!</v>
      </c>
      <c r="R333" s="43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7"/>
      <c r="DD333" s="17"/>
      <c r="DE333" s="17"/>
      <c r="DF333" s="17"/>
      <c r="DG333" s="17"/>
      <c r="DH333" s="17"/>
      <c r="DI333" s="17"/>
      <c r="DJ333" s="17"/>
      <c r="DK333" s="17"/>
      <c r="DL333" s="17"/>
      <c r="DM333" s="17"/>
      <c r="DN333" s="17"/>
      <c r="DO333" s="17"/>
      <c r="DP333" s="17"/>
      <c r="DQ333" s="17"/>
      <c r="DR333" s="17"/>
      <c r="DS333" s="17"/>
      <c r="DT333" s="17"/>
      <c r="DU333" s="17"/>
      <c r="DV333" s="17"/>
      <c r="DW333" s="17"/>
      <c r="DX333" s="17"/>
      <c r="DY333" s="17"/>
      <c r="DZ333" s="17"/>
      <c r="EA333" s="17"/>
      <c r="EB333" s="17"/>
      <c r="EC333" s="17"/>
      <c r="ED333" s="17"/>
      <c r="EE333" s="17"/>
      <c r="EF333" s="17"/>
      <c r="EG333" s="17"/>
      <c r="EH333" s="17"/>
      <c r="EI333" s="17"/>
      <c r="EJ333" s="17"/>
      <c r="EK333" s="17"/>
      <c r="EL333" s="17"/>
      <c r="EM333" s="17"/>
      <c r="EN333" s="17"/>
      <c r="EO333" s="17"/>
      <c r="EP333" s="17"/>
      <c r="EQ333" s="17"/>
      <c r="ER333" s="17"/>
      <c r="ES333" s="17"/>
      <c r="ET333" s="17"/>
      <c r="EU333" s="17"/>
      <c r="EV333" s="17"/>
      <c r="EW333" s="17"/>
      <c r="EX333" s="17"/>
    </row>
    <row r="334" spans="1:154" ht="40.5" x14ac:dyDescent="0.2">
      <c r="A334" s="100"/>
      <c r="B334" s="99"/>
      <c r="C334" s="99"/>
      <c r="D334" s="99"/>
      <c r="E334" s="99"/>
      <c r="F334" s="99">
        <v>17</v>
      </c>
      <c r="G334" s="103" t="s">
        <v>94</v>
      </c>
      <c r="H334" s="143">
        <v>395000</v>
      </c>
      <c r="I334" s="143">
        <f>O334</f>
        <v>388258</v>
      </c>
      <c r="J334" s="143">
        <f t="shared" ref="J334:J386" si="80">H334-I334</f>
        <v>6742</v>
      </c>
      <c r="K334" s="140">
        <f t="shared" si="74"/>
        <v>98.29</v>
      </c>
      <c r="L334" s="143"/>
      <c r="M334" s="144"/>
      <c r="N334" s="143">
        <v>388258</v>
      </c>
      <c r="O334" s="145">
        <f t="shared" ref="O334:O336" si="81">M334+N334</f>
        <v>388258</v>
      </c>
      <c r="P334" s="145">
        <f t="shared" si="77"/>
        <v>-388258</v>
      </c>
      <c r="Q334" s="142" t="e">
        <f t="shared" si="72"/>
        <v>#DIV/0!</v>
      </c>
      <c r="R334" s="43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</row>
    <row r="335" spans="1:154" ht="60.75" hidden="1" x14ac:dyDescent="0.2">
      <c r="A335" s="100"/>
      <c r="B335" s="99"/>
      <c r="C335" s="99"/>
      <c r="D335" s="99"/>
      <c r="E335" s="99"/>
      <c r="F335" s="99">
        <v>19</v>
      </c>
      <c r="G335" s="103" t="s">
        <v>96</v>
      </c>
      <c r="H335" s="143"/>
      <c r="I335" s="143"/>
      <c r="J335" s="143">
        <f t="shared" si="80"/>
        <v>0</v>
      </c>
      <c r="K335" s="140"/>
      <c r="L335" s="143"/>
      <c r="M335" s="144"/>
      <c r="N335" s="143"/>
      <c r="O335" s="145">
        <f t="shared" si="81"/>
        <v>0</v>
      </c>
      <c r="P335" s="145">
        <f t="shared" si="77"/>
        <v>0</v>
      </c>
      <c r="Q335" s="142"/>
      <c r="R335" s="43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</row>
    <row r="336" spans="1:154" ht="101.25" hidden="1" x14ac:dyDescent="0.2">
      <c r="A336" s="100"/>
      <c r="B336" s="99"/>
      <c r="C336" s="99"/>
      <c r="D336" s="99"/>
      <c r="E336" s="99"/>
      <c r="F336" s="99" t="s">
        <v>89</v>
      </c>
      <c r="G336" s="103" t="s">
        <v>97</v>
      </c>
      <c r="H336" s="143"/>
      <c r="I336" s="143"/>
      <c r="J336" s="143">
        <f t="shared" si="80"/>
        <v>0</v>
      </c>
      <c r="K336" s="140"/>
      <c r="L336" s="143"/>
      <c r="M336" s="144"/>
      <c r="N336" s="143"/>
      <c r="O336" s="145">
        <f t="shared" si="81"/>
        <v>0</v>
      </c>
      <c r="P336" s="145">
        <f t="shared" si="77"/>
        <v>0</v>
      </c>
      <c r="Q336" s="142"/>
      <c r="R336" s="43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</row>
    <row r="337" spans="1:154" s="18" customFormat="1" ht="20.25" x14ac:dyDescent="0.25">
      <c r="A337" s="88"/>
      <c r="B337" s="89"/>
      <c r="C337" s="89"/>
      <c r="D337" s="89">
        <v>57</v>
      </c>
      <c r="E337" s="89"/>
      <c r="F337" s="89"/>
      <c r="G337" s="138" t="s">
        <v>78</v>
      </c>
      <c r="H337" s="139">
        <f>H338+H357+H360+H361</f>
        <v>1572000</v>
      </c>
      <c r="I337" s="139">
        <f>I338+I357+I360+I361</f>
        <v>1565640</v>
      </c>
      <c r="J337" s="139">
        <f t="shared" ref="J337" si="82">J338+J357</f>
        <v>6360</v>
      </c>
      <c r="K337" s="140">
        <f t="shared" si="74"/>
        <v>99.6</v>
      </c>
      <c r="L337" s="139">
        <f>L338+L357+L360+L361</f>
        <v>0</v>
      </c>
      <c r="M337" s="139">
        <f>M338+M357+M360+M361</f>
        <v>0</v>
      </c>
      <c r="N337" s="139">
        <f>N338+N357+N360+N361</f>
        <v>1565640</v>
      </c>
      <c r="O337" s="205">
        <f>O338+O357+O360+O361</f>
        <v>1565640</v>
      </c>
      <c r="P337" s="141">
        <f t="shared" si="77"/>
        <v>-1565640</v>
      </c>
      <c r="Q337" s="142" t="e">
        <f t="shared" si="72"/>
        <v>#DIV/0!</v>
      </c>
      <c r="R337" s="43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7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/>
      <c r="DP337" s="17"/>
      <c r="DQ337" s="17"/>
      <c r="DR337" s="17"/>
      <c r="DS337" s="17"/>
      <c r="DT337" s="17"/>
      <c r="DU337" s="17"/>
      <c r="DV337" s="17"/>
      <c r="DW337" s="17"/>
      <c r="DX337" s="17"/>
      <c r="DY337" s="17"/>
      <c r="DZ337" s="17"/>
      <c r="EA337" s="17"/>
      <c r="EB337" s="17"/>
      <c r="EC337" s="17"/>
      <c r="ED337" s="17"/>
      <c r="EE337" s="17"/>
      <c r="EF337" s="17"/>
      <c r="EG337" s="17"/>
      <c r="EH337" s="17"/>
      <c r="EI337" s="17"/>
      <c r="EJ337" s="17"/>
      <c r="EK337" s="17"/>
      <c r="EL337" s="17"/>
      <c r="EM337" s="17"/>
      <c r="EN337" s="17"/>
      <c r="EO337" s="17"/>
      <c r="EP337" s="17"/>
      <c r="EQ337" s="17"/>
      <c r="ER337" s="17"/>
      <c r="ES337" s="17"/>
      <c r="ET337" s="17"/>
      <c r="EU337" s="17"/>
      <c r="EV337" s="17"/>
      <c r="EW337" s="17"/>
      <c r="EX337" s="17"/>
    </row>
    <row r="338" spans="1:154" s="18" customFormat="1" ht="20.25" x14ac:dyDescent="0.25">
      <c r="A338" s="88"/>
      <c r="B338" s="89"/>
      <c r="C338" s="89"/>
      <c r="D338" s="89"/>
      <c r="E338" s="89" t="s">
        <v>32</v>
      </c>
      <c r="F338" s="89"/>
      <c r="G338" s="101" t="s">
        <v>99</v>
      </c>
      <c r="H338" s="139">
        <f>+H339+H349+H352+H351</f>
        <v>1572000</v>
      </c>
      <c r="I338" s="139">
        <f>+I339+I349+I352+I351</f>
        <v>1565640</v>
      </c>
      <c r="J338" s="143">
        <f t="shared" si="80"/>
        <v>6360</v>
      </c>
      <c r="K338" s="140">
        <f t="shared" si="74"/>
        <v>99.6</v>
      </c>
      <c r="L338" s="139">
        <f>+L339+L349+L352+L351</f>
        <v>0</v>
      </c>
      <c r="M338" s="139">
        <f>+M339+M349+M352+M351</f>
        <v>0</v>
      </c>
      <c r="N338" s="139">
        <f>+N339+N349+N352+N351</f>
        <v>1565640</v>
      </c>
      <c r="O338" s="139">
        <f>+O339+O349+O352+O351</f>
        <v>1565640</v>
      </c>
      <c r="P338" s="141">
        <f>L338-O338</f>
        <v>-1565640</v>
      </c>
      <c r="Q338" s="142" t="e">
        <f t="shared" si="72"/>
        <v>#DIV/0!</v>
      </c>
      <c r="R338" s="43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7"/>
      <c r="DD338" s="17"/>
      <c r="DE338" s="17"/>
      <c r="DF338" s="17"/>
      <c r="DG338" s="17"/>
      <c r="DH338" s="17"/>
      <c r="DI338" s="17"/>
      <c r="DJ338" s="17"/>
      <c r="DK338" s="17"/>
      <c r="DL338" s="17"/>
      <c r="DM338" s="17"/>
      <c r="DN338" s="17"/>
      <c r="DO338" s="17"/>
      <c r="DP338" s="17"/>
      <c r="DQ338" s="17"/>
      <c r="DR338" s="17"/>
      <c r="DS338" s="17"/>
      <c r="DT338" s="17"/>
      <c r="DU338" s="17"/>
      <c r="DV338" s="17"/>
      <c r="DW338" s="17"/>
      <c r="DX338" s="17"/>
      <c r="DY338" s="17"/>
      <c r="DZ338" s="17"/>
      <c r="EA338" s="17"/>
      <c r="EB338" s="17"/>
      <c r="EC338" s="17"/>
      <c r="ED338" s="17"/>
      <c r="EE338" s="17"/>
      <c r="EF338" s="17"/>
      <c r="EG338" s="17"/>
      <c r="EH338" s="17"/>
      <c r="EI338" s="17"/>
      <c r="EJ338" s="17"/>
      <c r="EK338" s="17"/>
      <c r="EL338" s="17"/>
      <c r="EM338" s="17"/>
      <c r="EN338" s="17"/>
      <c r="EO338" s="17"/>
      <c r="EP338" s="17"/>
      <c r="EQ338" s="17"/>
      <c r="ER338" s="17"/>
      <c r="ES338" s="17"/>
      <c r="ET338" s="17"/>
      <c r="EU338" s="17"/>
      <c r="EV338" s="17"/>
      <c r="EW338" s="17"/>
      <c r="EX338" s="17"/>
    </row>
    <row r="339" spans="1:154" ht="20.25" x14ac:dyDescent="0.2">
      <c r="A339" s="100"/>
      <c r="B339" s="99"/>
      <c r="C339" s="99"/>
      <c r="D339" s="99"/>
      <c r="E339" s="99"/>
      <c r="F339" s="99"/>
      <c r="G339" s="103" t="s">
        <v>183</v>
      </c>
      <c r="H339" s="172">
        <f>+H340+H342+H343+H344+H345+H346+H347+H348</f>
        <v>1552000</v>
      </c>
      <c r="I339" s="172">
        <f>+I340+I342+I343+I344+I345+I346+I347+I348</f>
        <v>1505205</v>
      </c>
      <c r="J339" s="143">
        <f t="shared" si="80"/>
        <v>46795</v>
      </c>
      <c r="K339" s="140"/>
      <c r="L339" s="172">
        <f>+L340+L342+L343+L344+L345+L346+L347+L348</f>
        <v>0</v>
      </c>
      <c r="M339" s="172">
        <f>+M340+M342+M343+M344+M345+M346+M347+M348</f>
        <v>0</v>
      </c>
      <c r="N339" s="172">
        <f>+N340+N342+N343+N344+N345+N346+N347+N348</f>
        <v>1505205</v>
      </c>
      <c r="O339" s="172">
        <f>+O340+O342+O343+O344+O345+O346+O347+O348</f>
        <v>1505205</v>
      </c>
      <c r="P339" s="172">
        <f t="shared" si="77"/>
        <v>-1505205</v>
      </c>
      <c r="Q339" s="142"/>
      <c r="R339" s="43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</row>
    <row r="340" spans="1:154" ht="20.25" x14ac:dyDescent="0.2">
      <c r="A340" s="100"/>
      <c r="B340" s="99"/>
      <c r="C340" s="99"/>
      <c r="D340" s="99"/>
      <c r="E340" s="99"/>
      <c r="F340" s="99"/>
      <c r="G340" s="103" t="s">
        <v>430</v>
      </c>
      <c r="H340" s="143">
        <v>1552000</v>
      </c>
      <c r="I340" s="143">
        <f>O340</f>
        <v>1505205</v>
      </c>
      <c r="J340" s="143">
        <f t="shared" si="80"/>
        <v>46795</v>
      </c>
      <c r="K340" s="140"/>
      <c r="L340" s="143"/>
      <c r="M340" s="144"/>
      <c r="N340" s="143">
        <v>1505205</v>
      </c>
      <c r="O340" s="145">
        <f t="shared" ref="O340:O356" si="83">M340+N340</f>
        <v>1505205</v>
      </c>
      <c r="P340" s="145">
        <f t="shared" si="77"/>
        <v>-1505205</v>
      </c>
      <c r="Q340" s="142"/>
      <c r="R340" s="43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</row>
    <row r="341" spans="1:154" ht="20.25" x14ac:dyDescent="0.2">
      <c r="A341" s="100"/>
      <c r="B341" s="99"/>
      <c r="C341" s="99"/>
      <c r="D341" s="99"/>
      <c r="E341" s="99"/>
      <c r="F341" s="99"/>
      <c r="G341" s="173" t="s">
        <v>425</v>
      </c>
      <c r="H341" s="143"/>
      <c r="I341" s="143">
        <f>O341</f>
        <v>147882</v>
      </c>
      <c r="J341" s="143"/>
      <c r="K341" s="140"/>
      <c r="L341" s="143"/>
      <c r="M341" s="144"/>
      <c r="N341" s="143">
        <v>147882</v>
      </c>
      <c r="O341" s="145">
        <f>M341+N341</f>
        <v>147882</v>
      </c>
      <c r="P341" s="145"/>
      <c r="Q341" s="142"/>
      <c r="R341" s="43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</row>
    <row r="342" spans="1:154" ht="20.25" x14ac:dyDescent="0.2">
      <c r="A342" s="100"/>
      <c r="B342" s="99"/>
      <c r="C342" s="99"/>
      <c r="D342" s="99"/>
      <c r="E342" s="99"/>
      <c r="F342" s="99"/>
      <c r="G342" s="103" t="s">
        <v>184</v>
      </c>
      <c r="H342" s="143"/>
      <c r="I342" s="143"/>
      <c r="J342" s="143">
        <f t="shared" si="80"/>
        <v>0</v>
      </c>
      <c r="K342" s="140"/>
      <c r="L342" s="143"/>
      <c r="M342" s="144"/>
      <c r="N342" s="143"/>
      <c r="O342" s="145">
        <f t="shared" si="83"/>
        <v>0</v>
      </c>
      <c r="P342" s="145">
        <f t="shared" si="77"/>
        <v>0</v>
      </c>
      <c r="Q342" s="142"/>
      <c r="R342" s="43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</row>
    <row r="343" spans="1:154" ht="20.25" x14ac:dyDescent="0.2">
      <c r="A343" s="100"/>
      <c r="B343" s="99"/>
      <c r="C343" s="99"/>
      <c r="D343" s="99"/>
      <c r="E343" s="99"/>
      <c r="F343" s="99"/>
      <c r="G343" s="103" t="s">
        <v>320</v>
      </c>
      <c r="H343" s="143"/>
      <c r="I343" s="143"/>
      <c r="J343" s="143">
        <f t="shared" si="80"/>
        <v>0</v>
      </c>
      <c r="K343" s="140"/>
      <c r="L343" s="143"/>
      <c r="M343" s="144"/>
      <c r="N343" s="143"/>
      <c r="O343" s="145">
        <f t="shared" si="83"/>
        <v>0</v>
      </c>
      <c r="P343" s="145">
        <f t="shared" si="77"/>
        <v>0</v>
      </c>
      <c r="Q343" s="142"/>
      <c r="R343" s="43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</row>
    <row r="344" spans="1:154" ht="20.25" x14ac:dyDescent="0.2">
      <c r="A344" s="100"/>
      <c r="B344" s="99"/>
      <c r="C344" s="99"/>
      <c r="D344" s="99"/>
      <c r="E344" s="99"/>
      <c r="F344" s="99"/>
      <c r="G344" s="103" t="s">
        <v>321</v>
      </c>
      <c r="H344" s="143"/>
      <c r="I344" s="143"/>
      <c r="J344" s="143">
        <f t="shared" si="80"/>
        <v>0</v>
      </c>
      <c r="K344" s="140"/>
      <c r="L344" s="143"/>
      <c r="M344" s="144"/>
      <c r="N344" s="143"/>
      <c r="O344" s="145">
        <f t="shared" si="83"/>
        <v>0</v>
      </c>
      <c r="P344" s="145">
        <f t="shared" si="77"/>
        <v>0</v>
      </c>
      <c r="Q344" s="142"/>
      <c r="R344" s="43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</row>
    <row r="345" spans="1:154" ht="20.25" x14ac:dyDescent="0.2">
      <c r="A345" s="100"/>
      <c r="B345" s="99"/>
      <c r="C345" s="99"/>
      <c r="D345" s="99"/>
      <c r="E345" s="99"/>
      <c r="F345" s="99"/>
      <c r="G345" s="103" t="s">
        <v>185</v>
      </c>
      <c r="H345" s="143"/>
      <c r="I345" s="143"/>
      <c r="J345" s="143">
        <f t="shared" si="80"/>
        <v>0</v>
      </c>
      <c r="K345" s="140"/>
      <c r="L345" s="143"/>
      <c r="M345" s="144"/>
      <c r="N345" s="143"/>
      <c r="O345" s="145">
        <f t="shared" si="83"/>
        <v>0</v>
      </c>
      <c r="P345" s="145">
        <f t="shared" si="77"/>
        <v>0</v>
      </c>
      <c r="Q345" s="142"/>
      <c r="R345" s="43"/>
      <c r="S345" s="14"/>
      <c r="T345" s="14"/>
      <c r="U345" s="14"/>
      <c r="V345" s="14"/>
      <c r="W345" s="14"/>
      <c r="X345" s="21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</row>
    <row r="346" spans="1:154" ht="20.25" x14ac:dyDescent="0.2">
      <c r="A346" s="100"/>
      <c r="B346" s="99"/>
      <c r="C346" s="99"/>
      <c r="D346" s="99"/>
      <c r="E346" s="99"/>
      <c r="F346" s="99"/>
      <c r="G346" s="103" t="s">
        <v>322</v>
      </c>
      <c r="H346" s="143"/>
      <c r="I346" s="143"/>
      <c r="J346" s="143">
        <f t="shared" si="80"/>
        <v>0</v>
      </c>
      <c r="K346" s="140"/>
      <c r="L346" s="143"/>
      <c r="M346" s="144"/>
      <c r="N346" s="143"/>
      <c r="O346" s="145">
        <f t="shared" si="83"/>
        <v>0</v>
      </c>
      <c r="P346" s="145">
        <f t="shared" si="77"/>
        <v>0</v>
      </c>
      <c r="Q346" s="142"/>
      <c r="R346" s="43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</row>
    <row r="347" spans="1:154" ht="20.25" x14ac:dyDescent="0.2">
      <c r="A347" s="100"/>
      <c r="B347" s="99"/>
      <c r="C347" s="99"/>
      <c r="D347" s="99"/>
      <c r="E347" s="99"/>
      <c r="F347" s="99"/>
      <c r="G347" s="174" t="s">
        <v>323</v>
      </c>
      <c r="H347" s="143"/>
      <c r="I347" s="143"/>
      <c r="J347" s="143">
        <f t="shared" si="80"/>
        <v>0</v>
      </c>
      <c r="K347" s="140"/>
      <c r="L347" s="143"/>
      <c r="M347" s="144"/>
      <c r="N347" s="143"/>
      <c r="O347" s="145">
        <f t="shared" si="83"/>
        <v>0</v>
      </c>
      <c r="P347" s="145">
        <f t="shared" si="77"/>
        <v>0</v>
      </c>
      <c r="Q347" s="142"/>
      <c r="R347" s="43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</row>
    <row r="348" spans="1:154" ht="20.25" x14ac:dyDescent="0.2">
      <c r="A348" s="100"/>
      <c r="B348" s="99"/>
      <c r="C348" s="99"/>
      <c r="D348" s="99"/>
      <c r="E348" s="99"/>
      <c r="F348" s="99"/>
      <c r="G348" s="174" t="s">
        <v>324</v>
      </c>
      <c r="H348" s="143"/>
      <c r="I348" s="143"/>
      <c r="J348" s="143">
        <f t="shared" si="80"/>
        <v>0</v>
      </c>
      <c r="K348" s="140"/>
      <c r="L348" s="143"/>
      <c r="M348" s="144"/>
      <c r="N348" s="143"/>
      <c r="O348" s="145">
        <f t="shared" si="83"/>
        <v>0</v>
      </c>
      <c r="P348" s="145">
        <f t="shared" si="77"/>
        <v>0</v>
      </c>
      <c r="Q348" s="142"/>
      <c r="R348" s="43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</row>
    <row r="349" spans="1:154" ht="20.25" x14ac:dyDescent="0.2">
      <c r="A349" s="100"/>
      <c r="B349" s="99"/>
      <c r="C349" s="99"/>
      <c r="D349" s="99"/>
      <c r="E349" s="99"/>
      <c r="F349" s="99"/>
      <c r="G349" s="103" t="s">
        <v>431</v>
      </c>
      <c r="H349" s="143">
        <v>10000</v>
      </c>
      <c r="I349" s="143">
        <f>O349</f>
        <v>55233</v>
      </c>
      <c r="J349" s="143">
        <f t="shared" si="80"/>
        <v>-45233</v>
      </c>
      <c r="K349" s="140"/>
      <c r="L349" s="143"/>
      <c r="M349" s="144"/>
      <c r="N349" s="143">
        <v>55233</v>
      </c>
      <c r="O349" s="145">
        <f t="shared" si="83"/>
        <v>55233</v>
      </c>
      <c r="P349" s="145">
        <f t="shared" si="77"/>
        <v>-55233</v>
      </c>
      <c r="Q349" s="142"/>
      <c r="R349" s="43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</row>
    <row r="350" spans="1:154" ht="20.25" x14ac:dyDescent="0.2">
      <c r="A350" s="100"/>
      <c r="B350" s="99"/>
      <c r="C350" s="99"/>
      <c r="D350" s="99"/>
      <c r="E350" s="99"/>
      <c r="F350" s="99"/>
      <c r="G350" s="173" t="s">
        <v>426</v>
      </c>
      <c r="H350" s="143"/>
      <c r="I350" s="143">
        <f>O350</f>
        <v>5518</v>
      </c>
      <c r="J350" s="143"/>
      <c r="K350" s="140"/>
      <c r="L350" s="143"/>
      <c r="M350" s="144"/>
      <c r="N350" s="143">
        <v>5518</v>
      </c>
      <c r="O350" s="145">
        <f>M350+N350</f>
        <v>5518</v>
      </c>
      <c r="P350" s="145"/>
      <c r="Q350" s="142"/>
      <c r="R350" s="43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</row>
    <row r="351" spans="1:154" s="24" customFormat="1" ht="20.25" x14ac:dyDescent="0.2">
      <c r="A351" s="175"/>
      <c r="B351" s="176"/>
      <c r="C351" s="176"/>
      <c r="D351" s="176"/>
      <c r="E351" s="176"/>
      <c r="F351" s="176"/>
      <c r="G351" s="103" t="s">
        <v>186</v>
      </c>
      <c r="H351" s="177">
        <v>10000</v>
      </c>
      <c r="I351" s="177">
        <f>O351</f>
        <v>5202</v>
      </c>
      <c r="J351" s="143">
        <f t="shared" si="80"/>
        <v>4798</v>
      </c>
      <c r="K351" s="140"/>
      <c r="L351" s="177"/>
      <c r="M351" s="178"/>
      <c r="N351" s="177">
        <v>5202</v>
      </c>
      <c r="O351" s="179">
        <f t="shared" si="83"/>
        <v>5202</v>
      </c>
      <c r="P351" s="179">
        <f t="shared" si="77"/>
        <v>-5202</v>
      </c>
      <c r="Q351" s="142"/>
      <c r="R351" s="43"/>
      <c r="S351" s="21"/>
      <c r="T351" s="21"/>
      <c r="U351" s="21"/>
      <c r="V351" s="21"/>
      <c r="W351" s="21"/>
      <c r="X351" s="14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3"/>
      <c r="DD351" s="23"/>
      <c r="DE351" s="23"/>
      <c r="DF351" s="23"/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23"/>
      <c r="EA351" s="23"/>
      <c r="EB351" s="23"/>
      <c r="EC351" s="23"/>
      <c r="ED351" s="23"/>
      <c r="EE351" s="23"/>
      <c r="EF351" s="23"/>
      <c r="EG351" s="23"/>
      <c r="EH351" s="23"/>
      <c r="EI351" s="23"/>
      <c r="EJ351" s="23"/>
      <c r="EK351" s="23"/>
      <c r="EL351" s="23"/>
      <c r="EM351" s="23"/>
      <c r="EN351" s="23"/>
      <c r="EO351" s="23"/>
      <c r="EP351" s="23"/>
      <c r="EQ351" s="23"/>
      <c r="ER351" s="23"/>
      <c r="ES351" s="23"/>
      <c r="ET351" s="23"/>
      <c r="EU351" s="23"/>
      <c r="EV351" s="23"/>
      <c r="EW351" s="23"/>
      <c r="EX351" s="23"/>
    </row>
    <row r="352" spans="1:154" ht="20.25" x14ac:dyDescent="0.2">
      <c r="A352" s="88"/>
      <c r="B352" s="89"/>
      <c r="C352" s="89"/>
      <c r="D352" s="89"/>
      <c r="E352" s="89"/>
      <c r="F352" s="89"/>
      <c r="G352" s="101" t="s">
        <v>187</v>
      </c>
      <c r="H352" s="139">
        <f>+H353+H354+H355+H356</f>
        <v>0</v>
      </c>
      <c r="I352" s="139">
        <f>+I353+I354+I355+I356</f>
        <v>0</v>
      </c>
      <c r="J352" s="143">
        <f t="shared" si="80"/>
        <v>0</v>
      </c>
      <c r="K352" s="140"/>
      <c r="L352" s="139">
        <f>+L353+L354+L355+L356</f>
        <v>0</v>
      </c>
      <c r="M352" s="121">
        <f>+M353+M354+M355+M356</f>
        <v>0</v>
      </c>
      <c r="N352" s="139">
        <f>+N353+N354+N355+N356</f>
        <v>0</v>
      </c>
      <c r="O352" s="139">
        <f>+O353+O354+O355+O356</f>
        <v>0</v>
      </c>
      <c r="P352" s="141">
        <f t="shared" si="77"/>
        <v>0</v>
      </c>
      <c r="Q352" s="142"/>
      <c r="R352" s="43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</row>
    <row r="353" spans="1:154" ht="20.25" x14ac:dyDescent="0.2">
      <c r="A353" s="100"/>
      <c r="B353" s="99"/>
      <c r="C353" s="99"/>
      <c r="D353" s="99"/>
      <c r="E353" s="99"/>
      <c r="F353" s="99"/>
      <c r="G353" s="103" t="s">
        <v>188</v>
      </c>
      <c r="H353" s="143"/>
      <c r="I353" s="143"/>
      <c r="J353" s="143">
        <f t="shared" si="80"/>
        <v>0</v>
      </c>
      <c r="K353" s="140"/>
      <c r="L353" s="143"/>
      <c r="M353" s="144"/>
      <c r="N353" s="143"/>
      <c r="O353" s="145">
        <f t="shared" si="83"/>
        <v>0</v>
      </c>
      <c r="P353" s="145">
        <f t="shared" si="77"/>
        <v>0</v>
      </c>
      <c r="Q353" s="142"/>
      <c r="R353" s="43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</row>
    <row r="354" spans="1:154" ht="20.25" x14ac:dyDescent="0.2">
      <c r="A354" s="100"/>
      <c r="B354" s="99"/>
      <c r="C354" s="99"/>
      <c r="D354" s="99"/>
      <c r="E354" s="99"/>
      <c r="F354" s="99"/>
      <c r="G354" s="103" t="s">
        <v>189</v>
      </c>
      <c r="H354" s="143"/>
      <c r="I354" s="143"/>
      <c r="J354" s="143">
        <f t="shared" si="80"/>
        <v>0</v>
      </c>
      <c r="K354" s="140"/>
      <c r="L354" s="143"/>
      <c r="M354" s="144"/>
      <c r="N354" s="143"/>
      <c r="O354" s="145">
        <f t="shared" si="83"/>
        <v>0</v>
      </c>
      <c r="P354" s="145">
        <f t="shared" si="77"/>
        <v>0</v>
      </c>
      <c r="Q354" s="142"/>
      <c r="R354" s="43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</row>
    <row r="355" spans="1:154" ht="20.25" x14ac:dyDescent="0.2">
      <c r="A355" s="100"/>
      <c r="B355" s="99"/>
      <c r="C355" s="99"/>
      <c r="D355" s="99"/>
      <c r="E355" s="99"/>
      <c r="F355" s="99"/>
      <c r="G355" s="103" t="s">
        <v>190</v>
      </c>
      <c r="H355" s="143"/>
      <c r="I355" s="143"/>
      <c r="J355" s="143">
        <f t="shared" si="80"/>
        <v>0</v>
      </c>
      <c r="K355" s="140"/>
      <c r="L355" s="143"/>
      <c r="M355" s="144"/>
      <c r="N355" s="143"/>
      <c r="O355" s="145">
        <f t="shared" si="83"/>
        <v>0</v>
      </c>
      <c r="P355" s="145">
        <f t="shared" si="77"/>
        <v>0</v>
      </c>
      <c r="Q355" s="142"/>
      <c r="R355" s="43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</row>
    <row r="356" spans="1:154" ht="20.25" x14ac:dyDescent="0.2">
      <c r="A356" s="100"/>
      <c r="B356" s="99"/>
      <c r="C356" s="99"/>
      <c r="D356" s="99"/>
      <c r="E356" s="99"/>
      <c r="F356" s="99"/>
      <c r="G356" s="103" t="s">
        <v>191</v>
      </c>
      <c r="H356" s="143"/>
      <c r="I356" s="143"/>
      <c r="J356" s="143">
        <f t="shared" si="80"/>
        <v>0</v>
      </c>
      <c r="K356" s="140"/>
      <c r="L356" s="143"/>
      <c r="M356" s="144"/>
      <c r="N356" s="143"/>
      <c r="O356" s="145">
        <f t="shared" si="83"/>
        <v>0</v>
      </c>
      <c r="P356" s="145">
        <f t="shared" si="77"/>
        <v>0</v>
      </c>
      <c r="Q356" s="142"/>
      <c r="R356" s="43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</row>
    <row r="357" spans="1:154" ht="20.25" x14ac:dyDescent="0.2">
      <c r="A357" s="88"/>
      <c r="B357" s="89"/>
      <c r="C357" s="89"/>
      <c r="D357" s="89"/>
      <c r="E357" s="89" t="s">
        <v>30</v>
      </c>
      <c r="F357" s="89"/>
      <c r="G357" s="101" t="s">
        <v>100</v>
      </c>
      <c r="H357" s="180">
        <f>H358</f>
        <v>0</v>
      </c>
      <c r="I357" s="180">
        <f>I358</f>
        <v>0</v>
      </c>
      <c r="J357" s="143">
        <f t="shared" si="80"/>
        <v>0</v>
      </c>
      <c r="K357" s="140" t="e">
        <f t="shared" si="74"/>
        <v>#DIV/0!</v>
      </c>
      <c r="L357" s="180">
        <f>L358</f>
        <v>0</v>
      </c>
      <c r="M357" s="121">
        <f>M358</f>
        <v>0</v>
      </c>
      <c r="N357" s="180">
        <f>N358</f>
        <v>0</v>
      </c>
      <c r="O357" s="121">
        <f>O358</f>
        <v>0</v>
      </c>
      <c r="P357" s="121">
        <f t="shared" si="77"/>
        <v>0</v>
      </c>
      <c r="Q357" s="142" t="e">
        <f t="shared" si="72"/>
        <v>#DIV/0!</v>
      </c>
      <c r="R357" s="43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</row>
    <row r="358" spans="1:154" ht="20.25" x14ac:dyDescent="0.2">
      <c r="A358" s="100"/>
      <c r="B358" s="99"/>
      <c r="C358" s="99"/>
      <c r="D358" s="99"/>
      <c r="E358" s="99"/>
      <c r="F358" s="99" t="s">
        <v>32</v>
      </c>
      <c r="G358" s="103" t="s">
        <v>192</v>
      </c>
      <c r="H358" s="143">
        <f>H359</f>
        <v>0</v>
      </c>
      <c r="I358" s="143">
        <f>I359</f>
        <v>0</v>
      </c>
      <c r="J358" s="143">
        <f t="shared" si="80"/>
        <v>0</v>
      </c>
      <c r="K358" s="140" t="e">
        <f t="shared" si="74"/>
        <v>#DIV/0!</v>
      </c>
      <c r="L358" s="143">
        <f>L359</f>
        <v>0</v>
      </c>
      <c r="M358" s="143">
        <f>M359</f>
        <v>0</v>
      </c>
      <c r="N358" s="143">
        <f>N359</f>
        <v>0</v>
      </c>
      <c r="O358" s="143">
        <f t="shared" ref="O358" si="84">O359</f>
        <v>0</v>
      </c>
      <c r="P358" s="143">
        <f t="shared" si="77"/>
        <v>0</v>
      </c>
      <c r="Q358" s="142" t="e">
        <f t="shared" si="72"/>
        <v>#DIV/0!</v>
      </c>
      <c r="R358" s="43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</row>
    <row r="359" spans="1:154" ht="20.25" x14ac:dyDescent="0.2">
      <c r="A359" s="100"/>
      <c r="B359" s="99"/>
      <c r="C359" s="181"/>
      <c r="D359" s="99"/>
      <c r="E359" s="99"/>
      <c r="F359" s="147"/>
      <c r="G359" s="103" t="s">
        <v>193</v>
      </c>
      <c r="H359" s="143"/>
      <c r="I359" s="143"/>
      <c r="J359" s="143">
        <f t="shared" si="80"/>
        <v>0</v>
      </c>
      <c r="K359" s="140" t="e">
        <f t="shared" si="74"/>
        <v>#DIV/0!</v>
      </c>
      <c r="L359" s="143"/>
      <c r="M359" s="144"/>
      <c r="N359" s="143">
        <v>0</v>
      </c>
      <c r="O359" s="145">
        <f t="shared" ref="O359" si="85">M359+N359</f>
        <v>0</v>
      </c>
      <c r="P359" s="145">
        <f t="shared" si="77"/>
        <v>0</v>
      </c>
      <c r="Q359" s="142" t="e">
        <f t="shared" si="72"/>
        <v>#DIV/0!</v>
      </c>
      <c r="R359" s="43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</row>
    <row r="360" spans="1:154" ht="60.75" x14ac:dyDescent="0.2">
      <c r="A360" s="100"/>
      <c r="B360" s="99"/>
      <c r="C360" s="181"/>
      <c r="D360" s="99"/>
      <c r="E360" s="173" t="s">
        <v>103</v>
      </c>
      <c r="F360" s="182"/>
      <c r="G360" s="173" t="s">
        <v>423</v>
      </c>
      <c r="H360" s="143"/>
      <c r="I360" s="143"/>
      <c r="J360" s="143"/>
      <c r="K360" s="140"/>
      <c r="L360" s="143"/>
      <c r="M360" s="172"/>
      <c r="N360" s="143"/>
      <c r="O360" s="145"/>
      <c r="P360" s="145"/>
      <c r="Q360" s="142"/>
      <c r="R360" s="43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</row>
    <row r="361" spans="1:154" ht="60.75" x14ac:dyDescent="0.2">
      <c r="A361" s="100"/>
      <c r="B361" s="99"/>
      <c r="C361" s="181"/>
      <c r="D361" s="99"/>
      <c r="E361" s="173" t="s">
        <v>104</v>
      </c>
      <c r="F361" s="182"/>
      <c r="G361" s="173" t="s">
        <v>424</v>
      </c>
      <c r="H361" s="143"/>
      <c r="I361" s="143"/>
      <c r="J361" s="143"/>
      <c r="K361" s="140"/>
      <c r="L361" s="143"/>
      <c r="M361" s="172"/>
      <c r="N361" s="143"/>
      <c r="O361" s="145"/>
      <c r="P361" s="145"/>
      <c r="Q361" s="142"/>
      <c r="R361" s="43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</row>
    <row r="362" spans="1:154" ht="20.25" x14ac:dyDescent="0.2">
      <c r="A362" s="100"/>
      <c r="B362" s="99"/>
      <c r="C362" s="99"/>
      <c r="D362" s="89">
        <v>59</v>
      </c>
      <c r="E362" s="99"/>
      <c r="F362" s="99"/>
      <c r="G362" s="138" t="s">
        <v>80</v>
      </c>
      <c r="H362" s="143">
        <f>+H363+H364</f>
        <v>0</v>
      </c>
      <c r="I362" s="143">
        <f>+I363+I364</f>
        <v>0</v>
      </c>
      <c r="J362" s="143">
        <f t="shared" si="80"/>
        <v>0</v>
      </c>
      <c r="K362" s="140" t="e">
        <f t="shared" si="74"/>
        <v>#DIV/0!</v>
      </c>
      <c r="L362" s="143">
        <f>+L363+L364</f>
        <v>0</v>
      </c>
      <c r="M362" s="143">
        <f>+M363+M364</f>
        <v>0</v>
      </c>
      <c r="N362" s="143">
        <f>+N363+N364</f>
        <v>0</v>
      </c>
      <c r="O362" s="145">
        <f>+O363+O364</f>
        <v>0</v>
      </c>
      <c r="P362" s="145">
        <f t="shared" ref="P362:P433" si="86">L362-O362</f>
        <v>0</v>
      </c>
      <c r="Q362" s="142" t="e">
        <f t="shared" si="72"/>
        <v>#DIV/0!</v>
      </c>
      <c r="R362" s="43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</row>
    <row r="363" spans="1:154" ht="20.25" x14ac:dyDescent="0.2">
      <c r="A363" s="100"/>
      <c r="B363" s="99"/>
      <c r="C363" s="99"/>
      <c r="D363" s="99"/>
      <c r="E363" s="99">
        <v>17</v>
      </c>
      <c r="F363" s="99"/>
      <c r="G363" s="103" t="s">
        <v>194</v>
      </c>
      <c r="H363" s="143"/>
      <c r="I363" s="143"/>
      <c r="J363" s="143">
        <f t="shared" si="80"/>
        <v>0</v>
      </c>
      <c r="K363" s="140" t="e">
        <f t="shared" si="74"/>
        <v>#DIV/0!</v>
      </c>
      <c r="L363" s="143"/>
      <c r="M363" s="144"/>
      <c r="N363" s="143"/>
      <c r="O363" s="145">
        <f t="shared" ref="O363:O364" si="87">M363+N363</f>
        <v>0</v>
      </c>
      <c r="P363" s="145">
        <f t="shared" si="86"/>
        <v>0</v>
      </c>
      <c r="Q363" s="142" t="e">
        <f t="shared" si="72"/>
        <v>#DIV/0!</v>
      </c>
      <c r="R363" s="43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</row>
    <row r="364" spans="1:154" ht="40.5" x14ac:dyDescent="0.2">
      <c r="A364" s="100"/>
      <c r="B364" s="99"/>
      <c r="C364" s="99"/>
      <c r="D364" s="99"/>
      <c r="E364" s="183">
        <v>40</v>
      </c>
      <c r="F364" s="183"/>
      <c r="G364" s="184" t="s">
        <v>262</v>
      </c>
      <c r="H364" s="143"/>
      <c r="I364" s="143"/>
      <c r="J364" s="143">
        <f t="shared" si="80"/>
        <v>0</v>
      </c>
      <c r="K364" s="140" t="e">
        <f t="shared" si="74"/>
        <v>#DIV/0!</v>
      </c>
      <c r="L364" s="143"/>
      <c r="M364" s="144"/>
      <c r="N364" s="143"/>
      <c r="O364" s="145">
        <f t="shared" si="87"/>
        <v>0</v>
      </c>
      <c r="P364" s="145">
        <f t="shared" si="86"/>
        <v>0</v>
      </c>
      <c r="Q364" s="142" t="e">
        <f t="shared" si="72"/>
        <v>#DIV/0!</v>
      </c>
      <c r="R364" s="43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</row>
    <row r="365" spans="1:154" ht="20.25" x14ac:dyDescent="0.2">
      <c r="A365" s="88"/>
      <c r="B365" s="89"/>
      <c r="C365" s="89"/>
      <c r="D365" s="89" t="s">
        <v>105</v>
      </c>
      <c r="E365" s="89"/>
      <c r="F365" s="89"/>
      <c r="G365" s="138" t="s">
        <v>83</v>
      </c>
      <c r="H365" s="139">
        <f>H366</f>
        <v>0</v>
      </c>
      <c r="I365" s="139">
        <f>I366</f>
        <v>0</v>
      </c>
      <c r="J365" s="143">
        <f t="shared" si="80"/>
        <v>0</v>
      </c>
      <c r="K365" s="140" t="e">
        <f t="shared" si="74"/>
        <v>#DIV/0!</v>
      </c>
      <c r="L365" s="139">
        <f>L366</f>
        <v>0</v>
      </c>
      <c r="M365" s="121">
        <f>M366</f>
        <v>0</v>
      </c>
      <c r="N365" s="139">
        <f>N366</f>
        <v>0</v>
      </c>
      <c r="O365" s="141">
        <f>O366</f>
        <v>0</v>
      </c>
      <c r="P365" s="141">
        <f t="shared" si="86"/>
        <v>0</v>
      </c>
      <c r="Q365" s="142" t="e">
        <f t="shared" si="72"/>
        <v>#DIV/0!</v>
      </c>
      <c r="R365" s="43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</row>
    <row r="366" spans="1:154" ht="20.25" x14ac:dyDescent="0.2">
      <c r="A366" s="88"/>
      <c r="B366" s="89"/>
      <c r="C366" s="89"/>
      <c r="D366" s="89">
        <v>71</v>
      </c>
      <c r="E366" s="89"/>
      <c r="F366" s="89"/>
      <c r="G366" s="138" t="s">
        <v>343</v>
      </c>
      <c r="H366" s="139">
        <f>H367+H372</f>
        <v>0</v>
      </c>
      <c r="I366" s="139">
        <f>I367+I372</f>
        <v>0</v>
      </c>
      <c r="J366" s="143">
        <f t="shared" si="80"/>
        <v>0</v>
      </c>
      <c r="K366" s="140" t="e">
        <f t="shared" si="74"/>
        <v>#DIV/0!</v>
      </c>
      <c r="L366" s="139">
        <f>L367+L372</f>
        <v>0</v>
      </c>
      <c r="M366" s="121">
        <f>M367+M372</f>
        <v>0</v>
      </c>
      <c r="N366" s="139">
        <f>N367+N372</f>
        <v>0</v>
      </c>
      <c r="O366" s="141">
        <f>O367+O372</f>
        <v>0</v>
      </c>
      <c r="P366" s="141">
        <f t="shared" si="86"/>
        <v>0</v>
      </c>
      <c r="Q366" s="142" t="e">
        <f t="shared" si="72"/>
        <v>#DIV/0!</v>
      </c>
      <c r="R366" s="43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</row>
    <row r="367" spans="1:154" ht="20.25" x14ac:dyDescent="0.2">
      <c r="A367" s="88"/>
      <c r="B367" s="89"/>
      <c r="C367" s="89"/>
      <c r="D367" s="89"/>
      <c r="E367" s="89" t="s">
        <v>32</v>
      </c>
      <c r="F367" s="89"/>
      <c r="G367" s="101" t="s">
        <v>363</v>
      </c>
      <c r="H367" s="139">
        <f>H368+H369+H370+H371</f>
        <v>0</v>
      </c>
      <c r="I367" s="139">
        <f>I368+I369+I370+I371</f>
        <v>0</v>
      </c>
      <c r="J367" s="143">
        <f t="shared" si="80"/>
        <v>0</v>
      </c>
      <c r="K367" s="140" t="e">
        <f t="shared" si="74"/>
        <v>#DIV/0!</v>
      </c>
      <c r="L367" s="139">
        <f>L368+L369+L370+L371</f>
        <v>0</v>
      </c>
      <c r="M367" s="121">
        <f>M368+M369+M370+M371</f>
        <v>0</v>
      </c>
      <c r="N367" s="139">
        <f>N368+N369+N370+N371</f>
        <v>0</v>
      </c>
      <c r="O367" s="141">
        <f>O368+O369+O370+O371</f>
        <v>0</v>
      </c>
      <c r="P367" s="141">
        <f t="shared" si="86"/>
        <v>0</v>
      </c>
      <c r="Q367" s="142" t="e">
        <f t="shared" si="72"/>
        <v>#DIV/0!</v>
      </c>
      <c r="R367" s="43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</row>
    <row r="368" spans="1:154" ht="20.25" hidden="1" x14ac:dyDescent="0.2">
      <c r="A368" s="100"/>
      <c r="B368" s="99"/>
      <c r="C368" s="99"/>
      <c r="D368" s="99"/>
      <c r="E368" s="99"/>
      <c r="F368" s="99" t="s">
        <v>32</v>
      </c>
      <c r="G368" s="103" t="s">
        <v>326</v>
      </c>
      <c r="H368" s="143"/>
      <c r="I368" s="143"/>
      <c r="J368" s="143">
        <f t="shared" si="80"/>
        <v>0</v>
      </c>
      <c r="K368" s="140" t="e">
        <f t="shared" si="74"/>
        <v>#DIV/0!</v>
      </c>
      <c r="L368" s="143"/>
      <c r="M368" s="144"/>
      <c r="N368" s="143"/>
      <c r="O368" s="145">
        <f t="shared" ref="O368:O372" si="88">M368+N368</f>
        <v>0</v>
      </c>
      <c r="P368" s="145">
        <f t="shared" si="86"/>
        <v>0</v>
      </c>
      <c r="Q368" s="142" t="e">
        <f t="shared" si="72"/>
        <v>#DIV/0!</v>
      </c>
      <c r="R368" s="43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</row>
    <row r="369" spans="1:154" ht="20.25" x14ac:dyDescent="0.2">
      <c r="A369" s="100"/>
      <c r="B369" s="99"/>
      <c r="C369" s="99"/>
      <c r="D369" s="99"/>
      <c r="E369" s="99"/>
      <c r="F369" s="99" t="s">
        <v>30</v>
      </c>
      <c r="G369" s="103" t="s">
        <v>327</v>
      </c>
      <c r="H369" s="143"/>
      <c r="I369" s="143"/>
      <c r="J369" s="143">
        <f t="shared" si="80"/>
        <v>0</v>
      </c>
      <c r="K369" s="140" t="e">
        <f t="shared" si="74"/>
        <v>#DIV/0!</v>
      </c>
      <c r="L369" s="143"/>
      <c r="M369" s="144"/>
      <c r="N369" s="143"/>
      <c r="O369" s="145">
        <f t="shared" si="88"/>
        <v>0</v>
      </c>
      <c r="P369" s="145">
        <f t="shared" si="86"/>
        <v>0</v>
      </c>
      <c r="Q369" s="142" t="e">
        <f t="shared" ref="Q369:Q420" si="89">ROUND(O369/L369*100,2)</f>
        <v>#DIV/0!</v>
      </c>
      <c r="R369" s="43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</row>
    <row r="370" spans="1:154" ht="40.5" x14ac:dyDescent="0.2">
      <c r="A370" s="100"/>
      <c r="B370" s="99"/>
      <c r="C370" s="99"/>
      <c r="D370" s="99"/>
      <c r="E370" s="99"/>
      <c r="F370" s="99" t="s">
        <v>43</v>
      </c>
      <c r="G370" s="103" t="s">
        <v>328</v>
      </c>
      <c r="H370" s="143"/>
      <c r="I370" s="143"/>
      <c r="J370" s="143">
        <f t="shared" si="80"/>
        <v>0</v>
      </c>
      <c r="K370" s="140" t="e">
        <f t="shared" si="74"/>
        <v>#DIV/0!</v>
      </c>
      <c r="L370" s="143"/>
      <c r="M370" s="144"/>
      <c r="N370" s="143"/>
      <c r="O370" s="145">
        <f t="shared" si="88"/>
        <v>0</v>
      </c>
      <c r="P370" s="145">
        <f t="shared" si="86"/>
        <v>0</v>
      </c>
      <c r="Q370" s="142" t="e">
        <f t="shared" si="89"/>
        <v>#DIV/0!</v>
      </c>
      <c r="R370" s="43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</row>
    <row r="371" spans="1:154" ht="20.25" x14ac:dyDescent="0.2">
      <c r="A371" s="100"/>
      <c r="B371" s="99"/>
      <c r="C371" s="99"/>
      <c r="D371" s="99"/>
      <c r="E371" s="99"/>
      <c r="F371" s="99" t="s">
        <v>90</v>
      </c>
      <c r="G371" s="103" t="s">
        <v>329</v>
      </c>
      <c r="H371" s="143"/>
      <c r="I371" s="143"/>
      <c r="J371" s="143">
        <f t="shared" si="80"/>
        <v>0</v>
      </c>
      <c r="K371" s="140" t="e">
        <f t="shared" si="74"/>
        <v>#DIV/0!</v>
      </c>
      <c r="L371" s="143"/>
      <c r="M371" s="144"/>
      <c r="N371" s="143"/>
      <c r="O371" s="145">
        <f t="shared" si="88"/>
        <v>0</v>
      </c>
      <c r="P371" s="145">
        <f t="shared" si="86"/>
        <v>0</v>
      </c>
      <c r="Q371" s="142" t="e">
        <f t="shared" si="89"/>
        <v>#DIV/0!</v>
      </c>
      <c r="R371" s="43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</row>
    <row r="372" spans="1:154" ht="20.25" x14ac:dyDescent="0.2">
      <c r="A372" s="100"/>
      <c r="B372" s="99"/>
      <c r="C372" s="99"/>
      <c r="D372" s="99"/>
      <c r="E372" s="99" t="s">
        <v>43</v>
      </c>
      <c r="F372" s="99"/>
      <c r="G372" s="103" t="s">
        <v>330</v>
      </c>
      <c r="H372" s="143"/>
      <c r="I372" s="143"/>
      <c r="J372" s="143">
        <f t="shared" si="80"/>
        <v>0</v>
      </c>
      <c r="K372" s="140" t="e">
        <f t="shared" si="74"/>
        <v>#DIV/0!</v>
      </c>
      <c r="L372" s="143"/>
      <c r="M372" s="144"/>
      <c r="N372" s="143"/>
      <c r="O372" s="145">
        <f t="shared" si="88"/>
        <v>0</v>
      </c>
      <c r="P372" s="145">
        <f t="shared" si="86"/>
        <v>0</v>
      </c>
      <c r="Q372" s="142" t="e">
        <f t="shared" si="89"/>
        <v>#DIV/0!</v>
      </c>
      <c r="R372" s="43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</row>
    <row r="373" spans="1:154" ht="20.25" x14ac:dyDescent="0.2">
      <c r="A373" s="88"/>
      <c r="B373" s="89"/>
      <c r="C373" s="89"/>
      <c r="D373" s="89">
        <v>79</v>
      </c>
      <c r="E373" s="89"/>
      <c r="F373" s="89"/>
      <c r="G373" s="138" t="s">
        <v>342</v>
      </c>
      <c r="H373" s="139">
        <f t="shared" ref="H373:I375" si="90">H374</f>
        <v>0</v>
      </c>
      <c r="I373" s="139">
        <f t="shared" si="90"/>
        <v>0</v>
      </c>
      <c r="J373" s="143">
        <f t="shared" si="80"/>
        <v>0</v>
      </c>
      <c r="K373" s="140" t="e">
        <f t="shared" si="74"/>
        <v>#DIV/0!</v>
      </c>
      <c r="L373" s="139">
        <f t="shared" ref="L373:O375" si="91">L374</f>
        <v>0</v>
      </c>
      <c r="M373" s="121">
        <f t="shared" si="91"/>
        <v>0</v>
      </c>
      <c r="N373" s="139">
        <f t="shared" si="91"/>
        <v>0</v>
      </c>
      <c r="O373" s="141">
        <f t="shared" si="91"/>
        <v>0</v>
      </c>
      <c r="P373" s="141">
        <f t="shared" si="86"/>
        <v>0</v>
      </c>
      <c r="Q373" s="142" t="e">
        <f t="shared" si="89"/>
        <v>#DIV/0!</v>
      </c>
      <c r="R373" s="43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</row>
    <row r="374" spans="1:154" ht="20.25" hidden="1" x14ac:dyDescent="0.2">
      <c r="A374" s="88"/>
      <c r="B374" s="89"/>
      <c r="C374" s="89"/>
      <c r="D374" s="89">
        <v>81</v>
      </c>
      <c r="E374" s="89"/>
      <c r="F374" s="89"/>
      <c r="G374" s="138" t="s">
        <v>341</v>
      </c>
      <c r="H374" s="139">
        <f t="shared" si="90"/>
        <v>0</v>
      </c>
      <c r="I374" s="139">
        <f t="shared" si="90"/>
        <v>0</v>
      </c>
      <c r="J374" s="143">
        <f t="shared" si="80"/>
        <v>0</v>
      </c>
      <c r="K374" s="140" t="e">
        <f t="shared" si="74"/>
        <v>#DIV/0!</v>
      </c>
      <c r="L374" s="139">
        <f t="shared" si="91"/>
        <v>0</v>
      </c>
      <c r="M374" s="121">
        <f t="shared" si="91"/>
        <v>0</v>
      </c>
      <c r="N374" s="139">
        <f t="shared" si="91"/>
        <v>0</v>
      </c>
      <c r="O374" s="141">
        <f t="shared" si="91"/>
        <v>0</v>
      </c>
      <c r="P374" s="141">
        <f t="shared" si="86"/>
        <v>0</v>
      </c>
      <c r="Q374" s="142" t="e">
        <f t="shared" si="89"/>
        <v>#DIV/0!</v>
      </c>
      <c r="R374" s="43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</row>
    <row r="375" spans="1:154" ht="20.25" hidden="1" x14ac:dyDescent="0.2">
      <c r="A375" s="88"/>
      <c r="B375" s="89"/>
      <c r="C375" s="89"/>
      <c r="D375" s="89"/>
      <c r="E375" s="89" t="s">
        <v>32</v>
      </c>
      <c r="F375" s="89"/>
      <c r="G375" s="101" t="s">
        <v>340</v>
      </c>
      <c r="H375" s="139">
        <f t="shared" si="90"/>
        <v>0</v>
      </c>
      <c r="I375" s="139">
        <f t="shared" si="90"/>
        <v>0</v>
      </c>
      <c r="J375" s="143">
        <f t="shared" si="80"/>
        <v>0</v>
      </c>
      <c r="K375" s="140" t="e">
        <f t="shared" si="74"/>
        <v>#DIV/0!</v>
      </c>
      <c r="L375" s="139">
        <f t="shared" si="91"/>
        <v>0</v>
      </c>
      <c r="M375" s="121">
        <f t="shared" si="91"/>
        <v>0</v>
      </c>
      <c r="N375" s="139">
        <f t="shared" si="91"/>
        <v>0</v>
      </c>
      <c r="O375" s="141">
        <f t="shared" si="91"/>
        <v>0</v>
      </c>
      <c r="P375" s="141">
        <f t="shared" si="86"/>
        <v>0</v>
      </c>
      <c r="Q375" s="142" t="e">
        <f t="shared" si="89"/>
        <v>#DIV/0!</v>
      </c>
      <c r="R375" s="43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</row>
    <row r="376" spans="1:154" ht="40.5" hidden="1" x14ac:dyDescent="0.2">
      <c r="A376" s="100"/>
      <c r="B376" s="99"/>
      <c r="C376" s="99"/>
      <c r="D376" s="99"/>
      <c r="E376" s="99"/>
      <c r="F376" s="99" t="s">
        <v>32</v>
      </c>
      <c r="G376" s="103" t="s">
        <v>339</v>
      </c>
      <c r="H376" s="143"/>
      <c r="I376" s="143"/>
      <c r="J376" s="143">
        <f t="shared" si="80"/>
        <v>0</v>
      </c>
      <c r="K376" s="140" t="e">
        <f t="shared" si="74"/>
        <v>#DIV/0!</v>
      </c>
      <c r="L376" s="143"/>
      <c r="M376" s="144"/>
      <c r="N376" s="143"/>
      <c r="O376" s="145">
        <f t="shared" ref="O376:O377" si="92">M376+N376</f>
        <v>0</v>
      </c>
      <c r="P376" s="145">
        <f t="shared" si="86"/>
        <v>0</v>
      </c>
      <c r="Q376" s="142" t="e">
        <f t="shared" si="89"/>
        <v>#DIV/0!</v>
      </c>
      <c r="R376" s="43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</row>
    <row r="377" spans="1:154" ht="20.25" x14ac:dyDescent="0.2">
      <c r="A377" s="148"/>
      <c r="B377" s="149"/>
      <c r="C377" s="149"/>
      <c r="D377" s="149">
        <v>85</v>
      </c>
      <c r="E377" s="149"/>
      <c r="F377" s="149"/>
      <c r="G377" s="151" t="s">
        <v>86</v>
      </c>
      <c r="H377" s="152"/>
      <c r="I377" s="152">
        <f>O377</f>
        <v>-1344</v>
      </c>
      <c r="J377" s="152">
        <f t="shared" si="80"/>
        <v>1344</v>
      </c>
      <c r="K377" s="153"/>
      <c r="L377" s="152"/>
      <c r="M377" s="154"/>
      <c r="N377" s="152">
        <v>-1344</v>
      </c>
      <c r="O377" s="155">
        <f t="shared" si="92"/>
        <v>-1344</v>
      </c>
      <c r="P377" s="155">
        <f t="shared" si="86"/>
        <v>1344</v>
      </c>
      <c r="Q377" s="156"/>
      <c r="R377" s="43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</row>
    <row r="378" spans="1:154" ht="20.25" x14ac:dyDescent="0.2">
      <c r="A378" s="100"/>
      <c r="B378" s="99"/>
      <c r="C378" s="99"/>
      <c r="D378" s="99"/>
      <c r="E378" s="99"/>
      <c r="F378" s="99"/>
      <c r="G378" s="103" t="s">
        <v>195</v>
      </c>
      <c r="H378" s="143"/>
      <c r="I378" s="143"/>
      <c r="J378" s="143">
        <f t="shared" si="80"/>
        <v>0</v>
      </c>
      <c r="K378" s="140"/>
      <c r="L378" s="143"/>
      <c r="M378" s="144"/>
      <c r="N378" s="143"/>
      <c r="O378" s="170"/>
      <c r="P378" s="170">
        <f t="shared" si="86"/>
        <v>0</v>
      </c>
      <c r="Q378" s="142"/>
      <c r="R378" s="43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</row>
    <row r="379" spans="1:154" ht="20.25" x14ac:dyDescent="0.2">
      <c r="A379" s="88" t="s">
        <v>165</v>
      </c>
      <c r="B379" s="89" t="s">
        <v>124</v>
      </c>
      <c r="C379" s="89"/>
      <c r="D379" s="89"/>
      <c r="E379" s="89"/>
      <c r="F379" s="89"/>
      <c r="G379" s="138" t="s">
        <v>196</v>
      </c>
      <c r="H379" s="139">
        <f>H333+H338</f>
        <v>1967000</v>
      </c>
      <c r="I379" s="139">
        <f>I333+I338</f>
        <v>1953898</v>
      </c>
      <c r="J379" s="143">
        <f>J333+J338</f>
        <v>13102</v>
      </c>
      <c r="K379" s="140">
        <f t="shared" ref="K379:K385" si="93">ROUND(I379/H379*100,2)</f>
        <v>99.33</v>
      </c>
      <c r="L379" s="139">
        <f>L333+L338</f>
        <v>0</v>
      </c>
      <c r="M379" s="139">
        <f>M333+M338</f>
        <v>0</v>
      </c>
      <c r="N379" s="139">
        <f>N333+N338</f>
        <v>1953898</v>
      </c>
      <c r="O379" s="139">
        <f>O333+O338</f>
        <v>1953898</v>
      </c>
      <c r="P379" s="141">
        <f t="shared" si="86"/>
        <v>-1953898</v>
      </c>
      <c r="Q379" s="142">
        <f t="shared" ref="Q379:Q385" si="94">ROUND(O379/N379*100,2)</f>
        <v>100</v>
      </c>
      <c r="R379" s="43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</row>
    <row r="380" spans="1:154" ht="20.25" x14ac:dyDescent="0.2">
      <c r="A380" s="88"/>
      <c r="B380" s="89">
        <v>15</v>
      </c>
      <c r="C380" s="89"/>
      <c r="D380" s="89"/>
      <c r="E380" s="89"/>
      <c r="F380" s="89"/>
      <c r="G380" s="138" t="s">
        <v>197</v>
      </c>
      <c r="H380" s="139">
        <f>H381</f>
        <v>0</v>
      </c>
      <c r="I380" s="139">
        <f>I381</f>
        <v>0</v>
      </c>
      <c r="J380" s="143">
        <f t="shared" si="80"/>
        <v>0</v>
      </c>
      <c r="K380" s="140" t="e">
        <f t="shared" si="93"/>
        <v>#DIV/0!</v>
      </c>
      <c r="L380" s="139">
        <f>L381</f>
        <v>0</v>
      </c>
      <c r="M380" s="139">
        <f>M381</f>
        <v>0</v>
      </c>
      <c r="N380" s="139">
        <f>N381</f>
        <v>0</v>
      </c>
      <c r="O380" s="139">
        <f>O381</f>
        <v>0</v>
      </c>
      <c r="P380" s="141">
        <f t="shared" si="86"/>
        <v>0</v>
      </c>
      <c r="Q380" s="142" t="e">
        <f t="shared" si="94"/>
        <v>#DIV/0!</v>
      </c>
      <c r="R380" s="43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</row>
    <row r="381" spans="1:154" ht="40.5" x14ac:dyDescent="0.2">
      <c r="A381" s="88"/>
      <c r="B381" s="89"/>
      <c r="C381" s="89" t="s">
        <v>48</v>
      </c>
      <c r="D381" s="89"/>
      <c r="E381" s="89"/>
      <c r="F381" s="89"/>
      <c r="G381" s="138" t="s">
        <v>198</v>
      </c>
      <c r="H381" s="139">
        <f>H358</f>
        <v>0</v>
      </c>
      <c r="I381" s="139">
        <f>I358</f>
        <v>0</v>
      </c>
      <c r="J381" s="143">
        <f t="shared" si="80"/>
        <v>0</v>
      </c>
      <c r="K381" s="140" t="e">
        <f t="shared" si="93"/>
        <v>#DIV/0!</v>
      </c>
      <c r="L381" s="139">
        <f>L358</f>
        <v>0</v>
      </c>
      <c r="M381" s="139">
        <f>M358</f>
        <v>0</v>
      </c>
      <c r="N381" s="139">
        <f>N358</f>
        <v>0</v>
      </c>
      <c r="O381" s="139">
        <f>O358</f>
        <v>0</v>
      </c>
      <c r="P381" s="141">
        <f t="shared" si="86"/>
        <v>0</v>
      </c>
      <c r="Q381" s="142" t="e">
        <f t="shared" si="94"/>
        <v>#DIV/0!</v>
      </c>
      <c r="R381" s="43"/>
      <c r="S381" s="14"/>
      <c r="T381" s="14"/>
      <c r="U381" s="14"/>
      <c r="V381" s="14"/>
      <c r="W381" s="14"/>
      <c r="X381" s="25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</row>
    <row r="382" spans="1:154" ht="40.5" x14ac:dyDescent="0.2">
      <c r="A382" s="88"/>
      <c r="B382" s="89" t="s">
        <v>48</v>
      </c>
      <c r="C382" s="89"/>
      <c r="D382" s="89"/>
      <c r="E382" s="89"/>
      <c r="F382" s="89"/>
      <c r="G382" s="138" t="s">
        <v>199</v>
      </c>
      <c r="H382" s="139">
        <f>H383+H384</f>
        <v>435400</v>
      </c>
      <c r="I382" s="139">
        <f>I383+I384</f>
        <v>413105.02</v>
      </c>
      <c r="J382" s="143">
        <f t="shared" si="80"/>
        <v>22294.979999999981</v>
      </c>
      <c r="K382" s="140">
        <f t="shared" si="93"/>
        <v>94.88</v>
      </c>
      <c r="L382" s="139">
        <f>L383+L384</f>
        <v>0</v>
      </c>
      <c r="M382" s="139">
        <f>M383+M384</f>
        <v>0</v>
      </c>
      <c r="N382" s="139">
        <f>N383+N384</f>
        <v>413105.02</v>
      </c>
      <c r="O382" s="139">
        <f>O383+O384</f>
        <v>413105.02</v>
      </c>
      <c r="P382" s="141">
        <f t="shared" si="86"/>
        <v>-413105.02</v>
      </c>
      <c r="Q382" s="142">
        <f t="shared" si="94"/>
        <v>100</v>
      </c>
      <c r="R382" s="43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</row>
    <row r="383" spans="1:154" ht="20.25" x14ac:dyDescent="0.2">
      <c r="A383" s="88"/>
      <c r="B383" s="89"/>
      <c r="C383" s="89" t="s">
        <v>30</v>
      </c>
      <c r="D383" s="89"/>
      <c r="E383" s="89"/>
      <c r="F383" s="89"/>
      <c r="G383" s="138" t="s">
        <v>130</v>
      </c>
      <c r="H383" s="139">
        <f>+H326</f>
        <v>9000</v>
      </c>
      <c r="I383" s="139">
        <f>+I326</f>
        <v>9000</v>
      </c>
      <c r="J383" s="143">
        <f t="shared" si="80"/>
        <v>0</v>
      </c>
      <c r="K383" s="140">
        <f t="shared" si="93"/>
        <v>100</v>
      </c>
      <c r="L383" s="139">
        <f>+L326</f>
        <v>0</v>
      </c>
      <c r="M383" s="139">
        <f>+M326</f>
        <v>0</v>
      </c>
      <c r="N383" s="139">
        <f>+N326</f>
        <v>9000</v>
      </c>
      <c r="O383" s="139">
        <f>+O326</f>
        <v>9000</v>
      </c>
      <c r="P383" s="141">
        <f t="shared" si="86"/>
        <v>-9000</v>
      </c>
      <c r="Q383" s="142">
        <f t="shared" si="94"/>
        <v>100</v>
      </c>
      <c r="R383" s="43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</row>
    <row r="384" spans="1:154" ht="20.25" x14ac:dyDescent="0.2">
      <c r="A384" s="88"/>
      <c r="B384" s="89"/>
      <c r="C384" s="89" t="s">
        <v>43</v>
      </c>
      <c r="D384" s="89"/>
      <c r="E384" s="89"/>
      <c r="F384" s="89"/>
      <c r="G384" s="138" t="s">
        <v>200</v>
      </c>
      <c r="H384" s="139">
        <f>H262-H379-H380-H383</f>
        <v>426400</v>
      </c>
      <c r="I384" s="139">
        <f>I262-I379-I380-I383</f>
        <v>404105.02</v>
      </c>
      <c r="J384" s="143">
        <f t="shared" si="80"/>
        <v>22294.979999999981</v>
      </c>
      <c r="K384" s="140">
        <f t="shared" si="93"/>
        <v>94.77</v>
      </c>
      <c r="L384" s="139">
        <f>L262-L379-L380-L383</f>
        <v>0</v>
      </c>
      <c r="M384" s="139">
        <f>M262-M379-M380-M383</f>
        <v>0</v>
      </c>
      <c r="N384" s="139">
        <f>N262-N379-N380-N383</f>
        <v>404105.02</v>
      </c>
      <c r="O384" s="139">
        <f>O262-O379-O380-O383</f>
        <v>404105.02</v>
      </c>
      <c r="P384" s="141">
        <f t="shared" si="86"/>
        <v>-404105.02</v>
      </c>
      <c r="Q384" s="142">
        <f t="shared" si="94"/>
        <v>100</v>
      </c>
      <c r="R384" s="43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</row>
    <row r="385" spans="1:154" ht="20.25" x14ac:dyDescent="0.2">
      <c r="A385" s="88" t="s">
        <v>201</v>
      </c>
      <c r="B385" s="89" t="s">
        <v>103</v>
      </c>
      <c r="C385" s="89"/>
      <c r="D385" s="89"/>
      <c r="E385" s="89"/>
      <c r="F385" s="89"/>
      <c r="G385" s="138" t="s">
        <v>202</v>
      </c>
      <c r="H385" s="139">
        <f>H387</f>
        <v>237300</v>
      </c>
      <c r="I385" s="139">
        <f>I387</f>
        <v>188061</v>
      </c>
      <c r="J385" s="143">
        <f t="shared" si="80"/>
        <v>49239</v>
      </c>
      <c r="K385" s="140">
        <f t="shared" si="93"/>
        <v>79.25</v>
      </c>
      <c r="L385" s="139">
        <f>L387</f>
        <v>0</v>
      </c>
      <c r="M385" s="139">
        <f>M387</f>
        <v>0</v>
      </c>
      <c r="N385" s="139">
        <f>N387</f>
        <v>188061</v>
      </c>
      <c r="O385" s="139">
        <f>O387</f>
        <v>188061</v>
      </c>
      <c r="P385" s="141">
        <f t="shared" si="86"/>
        <v>-188061</v>
      </c>
      <c r="Q385" s="142">
        <f t="shared" si="94"/>
        <v>100</v>
      </c>
      <c r="R385" s="43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</row>
    <row r="386" spans="1:154" ht="81" x14ac:dyDescent="0.2">
      <c r="A386" s="88"/>
      <c r="B386" s="89"/>
      <c r="C386" s="89"/>
      <c r="D386" s="89" t="s">
        <v>81</v>
      </c>
      <c r="E386" s="89"/>
      <c r="F386" s="89"/>
      <c r="G386" s="138" t="s">
        <v>203</v>
      </c>
      <c r="H386" s="139">
        <f>H448</f>
        <v>0</v>
      </c>
      <c r="I386" s="139">
        <f>I448</f>
        <v>0</v>
      </c>
      <c r="J386" s="143">
        <f t="shared" si="80"/>
        <v>0</v>
      </c>
      <c r="K386" s="180"/>
      <c r="L386" s="139">
        <f>L448</f>
        <v>0</v>
      </c>
      <c r="M386" s="163">
        <f>M448</f>
        <v>0</v>
      </c>
      <c r="N386" s="139">
        <f>N448</f>
        <v>0</v>
      </c>
      <c r="O386" s="141">
        <f>O448</f>
        <v>0</v>
      </c>
      <c r="P386" s="141">
        <f t="shared" si="86"/>
        <v>0</v>
      </c>
      <c r="Q386" s="142"/>
      <c r="R386" s="43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</row>
    <row r="387" spans="1:154" s="18" customFormat="1" ht="40.5" x14ac:dyDescent="0.25">
      <c r="A387" s="475" t="s">
        <v>204</v>
      </c>
      <c r="B387" s="476"/>
      <c r="C387" s="476"/>
      <c r="D387" s="476"/>
      <c r="E387" s="476"/>
      <c r="F387" s="476"/>
      <c r="G387" s="157" t="s">
        <v>205</v>
      </c>
      <c r="H387" s="158">
        <f>+H388+H451</f>
        <v>237300</v>
      </c>
      <c r="I387" s="158">
        <f>+I388+I451</f>
        <v>188061</v>
      </c>
      <c r="J387" s="158">
        <f>+J388</f>
        <v>49189</v>
      </c>
      <c r="K387" s="185">
        <f t="shared" ref="K387:K420" si="95">ROUND(I387/H387*100,2)</f>
        <v>79.25</v>
      </c>
      <c r="L387" s="158">
        <f>+L388+L451</f>
        <v>0</v>
      </c>
      <c r="M387" s="160">
        <f>+M388+M451</f>
        <v>0</v>
      </c>
      <c r="N387" s="158">
        <f>+N388+N451</f>
        <v>188061</v>
      </c>
      <c r="O387" s="161">
        <f>+O388+O451</f>
        <v>188061</v>
      </c>
      <c r="P387" s="161">
        <f t="shared" si="86"/>
        <v>-188061</v>
      </c>
      <c r="Q387" s="162" t="e">
        <f t="shared" si="89"/>
        <v>#DIV/0!</v>
      </c>
      <c r="R387" s="43"/>
      <c r="S387" s="25"/>
      <c r="T387" s="25"/>
      <c r="U387" s="25"/>
      <c r="V387" s="25"/>
      <c r="W387" s="25"/>
      <c r="X387" s="14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  <c r="AQ387" s="25"/>
      <c r="AR387" s="25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  <c r="CR387" s="17"/>
      <c r="CS387" s="17"/>
      <c r="CT387" s="17"/>
      <c r="CU387" s="17"/>
      <c r="CV387" s="17"/>
      <c r="CW387" s="17"/>
      <c r="CX387" s="17"/>
      <c r="CY387" s="17"/>
      <c r="CZ387" s="17"/>
      <c r="DA387" s="17"/>
      <c r="DB387" s="17"/>
      <c r="DC387" s="17"/>
      <c r="DD387" s="17"/>
      <c r="DE387" s="17"/>
      <c r="DF387" s="17"/>
      <c r="DG387" s="17"/>
      <c r="DH387" s="17"/>
      <c r="DI387" s="17"/>
      <c r="DJ387" s="17"/>
      <c r="DK387" s="17"/>
      <c r="DL387" s="17"/>
      <c r="DM387" s="17"/>
      <c r="DN387" s="17"/>
      <c r="DO387" s="17"/>
      <c r="DP387" s="17"/>
      <c r="DQ387" s="17"/>
      <c r="DR387" s="17"/>
      <c r="DS387" s="17"/>
      <c r="DT387" s="17"/>
      <c r="DU387" s="17"/>
      <c r="DV387" s="17"/>
      <c r="DW387" s="17"/>
      <c r="DX387" s="17"/>
      <c r="DY387" s="17"/>
      <c r="DZ387" s="17"/>
      <c r="EA387" s="17"/>
      <c r="EB387" s="17"/>
      <c r="EC387" s="17"/>
      <c r="ED387" s="17"/>
      <c r="EE387" s="17"/>
      <c r="EF387" s="17"/>
      <c r="EG387" s="17"/>
      <c r="EH387" s="17"/>
      <c r="EI387" s="17"/>
      <c r="EJ387" s="17"/>
      <c r="EK387" s="17"/>
      <c r="EL387" s="17"/>
      <c r="EM387" s="17"/>
      <c r="EN387" s="17"/>
      <c r="EO387" s="17"/>
      <c r="EP387" s="17"/>
      <c r="EQ387" s="17"/>
      <c r="ER387" s="17"/>
      <c r="ES387" s="17"/>
      <c r="ET387" s="17"/>
      <c r="EU387" s="17"/>
      <c r="EV387" s="17"/>
      <c r="EW387" s="17"/>
      <c r="EX387" s="17"/>
    </row>
    <row r="388" spans="1:154" ht="20.25" x14ac:dyDescent="0.2">
      <c r="A388" s="88"/>
      <c r="B388" s="89"/>
      <c r="C388" s="89"/>
      <c r="D388" s="89" t="s">
        <v>32</v>
      </c>
      <c r="E388" s="89"/>
      <c r="F388" s="89"/>
      <c r="G388" s="138" t="s">
        <v>62</v>
      </c>
      <c r="H388" s="139">
        <f>H389+H392+H395+H398+H404+H418</f>
        <v>237300</v>
      </c>
      <c r="I388" s="139">
        <f>I389+I392+I395+I398+I404+I418</f>
        <v>188111</v>
      </c>
      <c r="J388" s="139">
        <f>J389+J392+J395+J398+J404+J418</f>
        <v>49189</v>
      </c>
      <c r="K388" s="180">
        <f t="shared" si="95"/>
        <v>79.27</v>
      </c>
      <c r="L388" s="139">
        <f>L389+L392+L395+L398+L404+L418</f>
        <v>0</v>
      </c>
      <c r="M388" s="121">
        <f>M389+M392+M395+M398+M404+M418</f>
        <v>0</v>
      </c>
      <c r="N388" s="139">
        <f>N389+N392+N395+N398+N404+N418</f>
        <v>188111</v>
      </c>
      <c r="O388" s="141">
        <f>O389+O392+O395+O398+O404+O418</f>
        <v>188111</v>
      </c>
      <c r="P388" s="141">
        <f t="shared" si="86"/>
        <v>-188111</v>
      </c>
      <c r="Q388" s="142" t="e">
        <f t="shared" si="89"/>
        <v>#DIV/0!</v>
      </c>
      <c r="R388" s="43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</row>
    <row r="389" spans="1:154" ht="20.25" x14ac:dyDescent="0.2">
      <c r="A389" s="88"/>
      <c r="B389" s="89"/>
      <c r="C389" s="89"/>
      <c r="D389" s="89" t="s">
        <v>89</v>
      </c>
      <c r="E389" s="89"/>
      <c r="F389" s="89"/>
      <c r="G389" s="138" t="s">
        <v>66</v>
      </c>
      <c r="H389" s="139">
        <f>H390</f>
        <v>0</v>
      </c>
      <c r="I389" s="139">
        <f>I390</f>
        <v>0</v>
      </c>
      <c r="J389" s="139">
        <f t="shared" ref="J389:J390" si="96">J390</f>
        <v>0</v>
      </c>
      <c r="K389" s="180" t="e">
        <f t="shared" si="95"/>
        <v>#DIV/0!</v>
      </c>
      <c r="L389" s="139">
        <f t="shared" ref="L389:O390" si="97">L390</f>
        <v>0</v>
      </c>
      <c r="M389" s="121">
        <f t="shared" si="97"/>
        <v>0</v>
      </c>
      <c r="N389" s="139">
        <f t="shared" si="97"/>
        <v>0</v>
      </c>
      <c r="O389" s="204">
        <f t="shared" si="97"/>
        <v>0</v>
      </c>
      <c r="P389" s="141">
        <f t="shared" si="86"/>
        <v>0</v>
      </c>
      <c r="Q389" s="142" t="e">
        <f t="shared" si="89"/>
        <v>#DIV/0!</v>
      </c>
      <c r="R389" s="43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</row>
    <row r="390" spans="1:154" ht="20.25" x14ac:dyDescent="0.2">
      <c r="A390" s="88"/>
      <c r="B390" s="89"/>
      <c r="C390" s="89"/>
      <c r="D390" s="89"/>
      <c r="E390" s="89" t="s">
        <v>90</v>
      </c>
      <c r="F390" s="89"/>
      <c r="G390" s="101" t="s">
        <v>181</v>
      </c>
      <c r="H390" s="139">
        <f>H391</f>
        <v>0</v>
      </c>
      <c r="I390" s="139">
        <f>I391</f>
        <v>0</v>
      </c>
      <c r="J390" s="139">
        <f t="shared" si="96"/>
        <v>0</v>
      </c>
      <c r="K390" s="180" t="e">
        <f t="shared" si="95"/>
        <v>#DIV/0!</v>
      </c>
      <c r="L390" s="139">
        <f t="shared" si="97"/>
        <v>0</v>
      </c>
      <c r="M390" s="121">
        <f t="shared" si="97"/>
        <v>0</v>
      </c>
      <c r="N390" s="139">
        <f t="shared" si="97"/>
        <v>0</v>
      </c>
      <c r="O390" s="141">
        <f t="shared" si="97"/>
        <v>0</v>
      </c>
      <c r="P390" s="141">
        <f t="shared" si="86"/>
        <v>0</v>
      </c>
      <c r="Q390" s="142" t="e">
        <f t="shared" si="89"/>
        <v>#DIV/0!</v>
      </c>
      <c r="R390" s="43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</row>
    <row r="391" spans="1:154" ht="20.25" x14ac:dyDescent="0.2">
      <c r="A391" s="100"/>
      <c r="B391" s="99"/>
      <c r="C391" s="99"/>
      <c r="D391" s="99"/>
      <c r="E391" s="99"/>
      <c r="F391" s="99" t="s">
        <v>90</v>
      </c>
      <c r="G391" s="103" t="s">
        <v>154</v>
      </c>
      <c r="H391" s="143">
        <v>0</v>
      </c>
      <c r="I391" s="143">
        <f>O391</f>
        <v>0</v>
      </c>
      <c r="J391" s="143">
        <f t="shared" ref="J391:J446" si="98">H391-I391</f>
        <v>0</v>
      </c>
      <c r="K391" s="180" t="e">
        <f t="shared" si="95"/>
        <v>#DIV/0!</v>
      </c>
      <c r="L391" s="143"/>
      <c r="M391" s="144"/>
      <c r="N391" s="143">
        <v>0</v>
      </c>
      <c r="O391" s="145">
        <f t="shared" ref="O391" si="99">M391+N391</f>
        <v>0</v>
      </c>
      <c r="P391" s="145">
        <f t="shared" si="86"/>
        <v>0</v>
      </c>
      <c r="Q391" s="142" t="e">
        <f t="shared" si="89"/>
        <v>#DIV/0!</v>
      </c>
      <c r="R391" s="43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</row>
    <row r="392" spans="1:154" ht="20.25" hidden="1" x14ac:dyDescent="0.2">
      <c r="A392" s="88"/>
      <c r="B392" s="89"/>
      <c r="C392" s="89"/>
      <c r="D392" s="89" t="s">
        <v>91</v>
      </c>
      <c r="E392" s="89"/>
      <c r="F392" s="89"/>
      <c r="G392" s="138" t="s">
        <v>70</v>
      </c>
      <c r="H392" s="139">
        <f>H393+H394</f>
        <v>0</v>
      </c>
      <c r="I392" s="139">
        <f>I393+I394</f>
        <v>0</v>
      </c>
      <c r="J392" s="143">
        <f t="shared" si="98"/>
        <v>0</v>
      </c>
      <c r="K392" s="180" t="e">
        <f t="shared" si="95"/>
        <v>#DIV/0!</v>
      </c>
      <c r="L392" s="139">
        <f>L393+L394</f>
        <v>0</v>
      </c>
      <c r="M392" s="121">
        <f>M393+M394</f>
        <v>0</v>
      </c>
      <c r="N392" s="139">
        <f>N393+N394</f>
        <v>0</v>
      </c>
      <c r="O392" s="141">
        <f>O393+O394</f>
        <v>0</v>
      </c>
      <c r="P392" s="141">
        <f t="shared" si="86"/>
        <v>0</v>
      </c>
      <c r="Q392" s="142" t="e">
        <f t="shared" si="89"/>
        <v>#DIV/0!</v>
      </c>
      <c r="R392" s="43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</row>
    <row r="393" spans="1:154" ht="20.25" hidden="1" x14ac:dyDescent="0.2">
      <c r="A393" s="100"/>
      <c r="B393" s="99"/>
      <c r="C393" s="99"/>
      <c r="D393" s="99"/>
      <c r="E393" s="99" t="s">
        <v>38</v>
      </c>
      <c r="F393" s="99"/>
      <c r="G393" s="103" t="s">
        <v>338</v>
      </c>
      <c r="H393" s="143"/>
      <c r="I393" s="143"/>
      <c r="J393" s="143">
        <f t="shared" si="98"/>
        <v>0</v>
      </c>
      <c r="K393" s="180" t="e">
        <f t="shared" si="95"/>
        <v>#DIV/0!</v>
      </c>
      <c r="L393" s="143"/>
      <c r="M393" s="144"/>
      <c r="N393" s="143"/>
      <c r="O393" s="145">
        <f t="shared" ref="O393:O394" si="100">M393+N393</f>
        <v>0</v>
      </c>
      <c r="P393" s="145">
        <f t="shared" si="86"/>
        <v>0</v>
      </c>
      <c r="Q393" s="142" t="e">
        <f t="shared" si="89"/>
        <v>#DIV/0!</v>
      </c>
      <c r="R393" s="43"/>
      <c r="S393" s="19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</row>
    <row r="394" spans="1:154" ht="40.5" hidden="1" x14ac:dyDescent="0.2">
      <c r="A394" s="100"/>
      <c r="B394" s="99"/>
      <c r="C394" s="99"/>
      <c r="D394" s="99"/>
      <c r="E394" s="99">
        <v>10</v>
      </c>
      <c r="F394" s="99"/>
      <c r="G394" s="103" t="s">
        <v>337</v>
      </c>
      <c r="H394" s="143"/>
      <c r="I394" s="143"/>
      <c r="J394" s="143">
        <f t="shared" si="98"/>
        <v>0</v>
      </c>
      <c r="K394" s="180" t="e">
        <f t="shared" si="95"/>
        <v>#DIV/0!</v>
      </c>
      <c r="L394" s="143"/>
      <c r="M394" s="144"/>
      <c r="N394" s="143"/>
      <c r="O394" s="145">
        <f t="shared" si="100"/>
        <v>0</v>
      </c>
      <c r="P394" s="145">
        <f t="shared" si="86"/>
        <v>0</v>
      </c>
      <c r="Q394" s="142" t="e">
        <f t="shared" si="89"/>
        <v>#DIV/0!</v>
      </c>
      <c r="R394" s="43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</row>
    <row r="395" spans="1:154" ht="40.5" hidden="1" x14ac:dyDescent="0.2">
      <c r="A395" s="88"/>
      <c r="B395" s="89"/>
      <c r="C395" s="89"/>
      <c r="D395" s="89">
        <v>51</v>
      </c>
      <c r="E395" s="89"/>
      <c r="F395" s="89"/>
      <c r="G395" s="138" t="s">
        <v>72</v>
      </c>
      <c r="H395" s="139">
        <f>H396</f>
        <v>0</v>
      </c>
      <c r="I395" s="139">
        <f>I396</f>
        <v>0</v>
      </c>
      <c r="J395" s="143">
        <f t="shared" si="98"/>
        <v>0</v>
      </c>
      <c r="K395" s="180" t="e">
        <f t="shared" si="95"/>
        <v>#DIV/0!</v>
      </c>
      <c r="L395" s="139">
        <f t="shared" ref="L395:O396" si="101">L396</f>
        <v>0</v>
      </c>
      <c r="M395" s="121">
        <f t="shared" si="101"/>
        <v>0</v>
      </c>
      <c r="N395" s="139">
        <f t="shared" si="101"/>
        <v>0</v>
      </c>
      <c r="O395" s="141">
        <f t="shared" si="101"/>
        <v>0</v>
      </c>
      <c r="P395" s="141">
        <f t="shared" si="86"/>
        <v>0</v>
      </c>
      <c r="Q395" s="142" t="e">
        <f t="shared" si="89"/>
        <v>#DIV/0!</v>
      </c>
      <c r="R395" s="43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</row>
    <row r="396" spans="1:154" ht="20.25" hidden="1" x14ac:dyDescent="0.2">
      <c r="A396" s="88"/>
      <c r="B396" s="89"/>
      <c r="C396" s="89"/>
      <c r="D396" s="89"/>
      <c r="E396" s="89" t="s">
        <v>32</v>
      </c>
      <c r="F396" s="89"/>
      <c r="G396" s="101" t="s">
        <v>92</v>
      </c>
      <c r="H396" s="139">
        <f>H397</f>
        <v>0</v>
      </c>
      <c r="I396" s="139">
        <f>I397</f>
        <v>0</v>
      </c>
      <c r="J396" s="143">
        <f t="shared" si="98"/>
        <v>0</v>
      </c>
      <c r="K396" s="180" t="e">
        <f t="shared" si="95"/>
        <v>#DIV/0!</v>
      </c>
      <c r="L396" s="139">
        <f t="shared" si="101"/>
        <v>0</v>
      </c>
      <c r="M396" s="121">
        <f t="shared" si="101"/>
        <v>0</v>
      </c>
      <c r="N396" s="139">
        <f t="shared" si="101"/>
        <v>0</v>
      </c>
      <c r="O396" s="141">
        <f t="shared" si="101"/>
        <v>0</v>
      </c>
      <c r="P396" s="141">
        <f t="shared" si="86"/>
        <v>0</v>
      </c>
      <c r="Q396" s="142" t="e">
        <f t="shared" si="89"/>
        <v>#DIV/0!</v>
      </c>
      <c r="R396" s="43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</row>
    <row r="397" spans="1:154" ht="81" hidden="1" x14ac:dyDescent="0.2">
      <c r="A397" s="100"/>
      <c r="B397" s="99"/>
      <c r="C397" s="99"/>
      <c r="D397" s="99"/>
      <c r="E397" s="99"/>
      <c r="F397" s="99">
        <v>18</v>
      </c>
      <c r="G397" s="103" t="s">
        <v>95</v>
      </c>
      <c r="H397" s="143"/>
      <c r="I397" s="143"/>
      <c r="J397" s="143">
        <f t="shared" si="98"/>
        <v>0</v>
      </c>
      <c r="K397" s="180" t="e">
        <f t="shared" si="95"/>
        <v>#DIV/0!</v>
      </c>
      <c r="L397" s="143"/>
      <c r="M397" s="144"/>
      <c r="N397" s="143"/>
      <c r="O397" s="145">
        <f t="shared" ref="O397" si="102">M397+N397</f>
        <v>0</v>
      </c>
      <c r="P397" s="145">
        <f t="shared" si="86"/>
        <v>0</v>
      </c>
      <c r="Q397" s="142" t="e">
        <f t="shared" si="89"/>
        <v>#DIV/0!</v>
      </c>
      <c r="R397" s="43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</row>
    <row r="398" spans="1:154" ht="20.25" x14ac:dyDescent="0.2">
      <c r="A398" s="88"/>
      <c r="B398" s="89"/>
      <c r="C398" s="89"/>
      <c r="D398" s="89">
        <v>55</v>
      </c>
      <c r="E398" s="89"/>
      <c r="F398" s="89"/>
      <c r="G398" s="138" t="s">
        <v>336</v>
      </c>
      <c r="H398" s="139">
        <f>H399+H402</f>
        <v>0</v>
      </c>
      <c r="I398" s="139">
        <f>I399+I402</f>
        <v>0</v>
      </c>
      <c r="J398" s="143">
        <f t="shared" si="98"/>
        <v>0</v>
      </c>
      <c r="K398" s="180" t="e">
        <f t="shared" si="95"/>
        <v>#DIV/0!</v>
      </c>
      <c r="L398" s="139">
        <f>L399+L402</f>
        <v>0</v>
      </c>
      <c r="M398" s="121">
        <f>M399+M402</f>
        <v>0</v>
      </c>
      <c r="N398" s="139">
        <f>N399+N402</f>
        <v>0</v>
      </c>
      <c r="O398" s="141">
        <f>O399+O402</f>
        <v>0</v>
      </c>
      <c r="P398" s="141">
        <f t="shared" si="86"/>
        <v>0</v>
      </c>
      <c r="Q398" s="142" t="e">
        <f t="shared" si="89"/>
        <v>#DIV/0!</v>
      </c>
      <c r="R398" s="43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</row>
    <row r="399" spans="1:154" ht="20.25" x14ac:dyDescent="0.2">
      <c r="A399" s="88"/>
      <c r="B399" s="89"/>
      <c r="C399" s="89"/>
      <c r="D399" s="89"/>
      <c r="E399" s="89" t="s">
        <v>32</v>
      </c>
      <c r="F399" s="89"/>
      <c r="G399" s="138" t="s">
        <v>335</v>
      </c>
      <c r="H399" s="139">
        <f>H400+H401</f>
        <v>0</v>
      </c>
      <c r="I399" s="139">
        <f>I400+I401</f>
        <v>0</v>
      </c>
      <c r="J399" s="143">
        <f t="shared" si="98"/>
        <v>0</v>
      </c>
      <c r="K399" s="180" t="e">
        <f t="shared" si="95"/>
        <v>#DIV/0!</v>
      </c>
      <c r="L399" s="139">
        <f>L400+L401</f>
        <v>0</v>
      </c>
      <c r="M399" s="121">
        <f>M400+M401</f>
        <v>0</v>
      </c>
      <c r="N399" s="139">
        <f>N400+N401</f>
        <v>0</v>
      </c>
      <c r="O399" s="141">
        <f>O400+O401</f>
        <v>0</v>
      </c>
      <c r="P399" s="141">
        <f t="shared" si="86"/>
        <v>0</v>
      </c>
      <c r="Q399" s="142" t="e">
        <f t="shared" si="89"/>
        <v>#DIV/0!</v>
      </c>
      <c r="R399" s="43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</row>
    <row r="400" spans="1:154" ht="40.5" hidden="1" x14ac:dyDescent="0.2">
      <c r="A400" s="100"/>
      <c r="B400" s="99"/>
      <c r="C400" s="99"/>
      <c r="D400" s="99"/>
      <c r="E400" s="99"/>
      <c r="F400" s="99" t="s">
        <v>115</v>
      </c>
      <c r="G400" s="103" t="s">
        <v>334</v>
      </c>
      <c r="H400" s="143"/>
      <c r="I400" s="143"/>
      <c r="J400" s="143">
        <f t="shared" si="98"/>
        <v>0</v>
      </c>
      <c r="K400" s="180" t="e">
        <f t="shared" si="95"/>
        <v>#DIV/0!</v>
      </c>
      <c r="L400" s="143"/>
      <c r="M400" s="144"/>
      <c r="N400" s="143"/>
      <c r="O400" s="145">
        <f t="shared" ref="O400:O401" si="103">M400+N400</f>
        <v>0</v>
      </c>
      <c r="P400" s="145">
        <f t="shared" si="86"/>
        <v>0</v>
      </c>
      <c r="Q400" s="142" t="e">
        <f t="shared" si="89"/>
        <v>#DIV/0!</v>
      </c>
      <c r="R400" s="43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</row>
    <row r="401" spans="1:154" ht="20.25" x14ac:dyDescent="0.2">
      <c r="A401" s="100"/>
      <c r="B401" s="99"/>
      <c r="C401" s="99"/>
      <c r="D401" s="99"/>
      <c r="E401" s="99"/>
      <c r="F401" s="99">
        <v>18</v>
      </c>
      <c r="G401" s="103" t="s">
        <v>206</v>
      </c>
      <c r="H401" s="143"/>
      <c r="I401" s="143"/>
      <c r="J401" s="143">
        <f t="shared" si="98"/>
        <v>0</v>
      </c>
      <c r="K401" s="180" t="e">
        <f t="shared" si="95"/>
        <v>#DIV/0!</v>
      </c>
      <c r="L401" s="143"/>
      <c r="M401" s="144"/>
      <c r="N401" s="143"/>
      <c r="O401" s="145">
        <f t="shared" si="103"/>
        <v>0</v>
      </c>
      <c r="P401" s="145">
        <f t="shared" si="86"/>
        <v>0</v>
      </c>
      <c r="Q401" s="142" t="e">
        <f t="shared" si="89"/>
        <v>#DIV/0!</v>
      </c>
      <c r="R401" s="43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</row>
    <row r="402" spans="1:154" ht="40.5" x14ac:dyDescent="0.2">
      <c r="A402" s="88"/>
      <c r="B402" s="89"/>
      <c r="C402" s="89"/>
      <c r="D402" s="89"/>
      <c r="E402" s="89" t="s">
        <v>30</v>
      </c>
      <c r="F402" s="89"/>
      <c r="G402" s="101" t="s">
        <v>333</v>
      </c>
      <c r="H402" s="139">
        <f>H403</f>
        <v>0</v>
      </c>
      <c r="I402" s="139">
        <f>I403</f>
        <v>0</v>
      </c>
      <c r="J402" s="143">
        <f t="shared" si="98"/>
        <v>0</v>
      </c>
      <c r="K402" s="180" t="e">
        <f t="shared" si="95"/>
        <v>#DIV/0!</v>
      </c>
      <c r="L402" s="139">
        <f>L403</f>
        <v>0</v>
      </c>
      <c r="M402" s="121">
        <f>M403</f>
        <v>0</v>
      </c>
      <c r="N402" s="139">
        <f>N403</f>
        <v>0</v>
      </c>
      <c r="O402" s="141">
        <f>O403</f>
        <v>0</v>
      </c>
      <c r="P402" s="141">
        <f t="shared" si="86"/>
        <v>0</v>
      </c>
      <c r="Q402" s="142" t="e">
        <f t="shared" si="89"/>
        <v>#DIV/0!</v>
      </c>
      <c r="R402" s="43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</row>
    <row r="403" spans="1:154" ht="40.5" x14ac:dyDescent="0.2">
      <c r="A403" s="100"/>
      <c r="B403" s="99"/>
      <c r="C403" s="99"/>
      <c r="D403" s="99"/>
      <c r="E403" s="99"/>
      <c r="F403" s="99" t="s">
        <v>32</v>
      </c>
      <c r="G403" s="103" t="s">
        <v>332</v>
      </c>
      <c r="H403" s="143"/>
      <c r="I403" s="143"/>
      <c r="J403" s="143">
        <f t="shared" si="98"/>
        <v>0</v>
      </c>
      <c r="K403" s="180" t="e">
        <f t="shared" si="95"/>
        <v>#DIV/0!</v>
      </c>
      <c r="L403" s="143"/>
      <c r="M403" s="144"/>
      <c r="N403" s="143"/>
      <c r="O403" s="145">
        <f t="shared" ref="O403" si="104">M403+N403</f>
        <v>0</v>
      </c>
      <c r="P403" s="145">
        <f t="shared" si="86"/>
        <v>0</v>
      </c>
      <c r="Q403" s="142" t="e">
        <f t="shared" si="89"/>
        <v>#DIV/0!</v>
      </c>
      <c r="R403" s="43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</row>
    <row r="404" spans="1:154" ht="60.75" x14ac:dyDescent="0.2">
      <c r="A404" s="88"/>
      <c r="B404" s="89"/>
      <c r="C404" s="89"/>
      <c r="D404" s="89">
        <v>56</v>
      </c>
      <c r="E404" s="89"/>
      <c r="F404" s="89"/>
      <c r="G404" s="101" t="s">
        <v>331</v>
      </c>
      <c r="H404" s="139">
        <f>+H405+H408+H411+H414</f>
        <v>167000</v>
      </c>
      <c r="I404" s="139">
        <f>+I405+I408+I411+I414</f>
        <v>135735</v>
      </c>
      <c r="J404" s="143">
        <f t="shared" si="98"/>
        <v>31265</v>
      </c>
      <c r="K404" s="180">
        <f t="shared" si="95"/>
        <v>81.28</v>
      </c>
      <c r="L404" s="139">
        <f>+L405+L408+L411+L414</f>
        <v>0</v>
      </c>
      <c r="M404" s="121">
        <f>+M405+M408+M411+M414</f>
        <v>0</v>
      </c>
      <c r="N404" s="139">
        <f>+N405+N408+N411+N414</f>
        <v>135735</v>
      </c>
      <c r="O404" s="141">
        <f t="shared" ref="O404" si="105">+O405+O408+O411+O414</f>
        <v>135735</v>
      </c>
      <c r="P404" s="145">
        <f t="shared" si="86"/>
        <v>-135735</v>
      </c>
      <c r="Q404" s="142" t="e">
        <f t="shared" si="89"/>
        <v>#DIV/0!</v>
      </c>
      <c r="R404" s="43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</row>
    <row r="405" spans="1:154" ht="20.25" hidden="1" x14ac:dyDescent="0.2">
      <c r="A405" s="88"/>
      <c r="B405" s="89"/>
      <c r="C405" s="89"/>
      <c r="D405" s="183"/>
      <c r="E405" s="186" t="s">
        <v>249</v>
      </c>
      <c r="F405" s="183"/>
      <c r="G405" s="184" t="s">
        <v>406</v>
      </c>
      <c r="H405" s="139">
        <f>H406+H407</f>
        <v>0</v>
      </c>
      <c r="I405" s="139">
        <f>I406+I407</f>
        <v>0</v>
      </c>
      <c r="J405" s="143">
        <f t="shared" si="98"/>
        <v>0</v>
      </c>
      <c r="K405" s="180" t="e">
        <f t="shared" si="95"/>
        <v>#DIV/0!</v>
      </c>
      <c r="L405" s="139">
        <f>L406+L407</f>
        <v>0</v>
      </c>
      <c r="M405" s="121">
        <f>M406+M407</f>
        <v>0</v>
      </c>
      <c r="N405" s="139">
        <f>N406+N407</f>
        <v>0</v>
      </c>
      <c r="O405" s="141">
        <f>O406+O407</f>
        <v>0</v>
      </c>
      <c r="P405" s="141">
        <f>P406+P407</f>
        <v>0</v>
      </c>
      <c r="Q405" s="142" t="e">
        <f t="shared" si="89"/>
        <v>#DIV/0!</v>
      </c>
      <c r="R405" s="43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</row>
    <row r="406" spans="1:154" ht="20.25" hidden="1" x14ac:dyDescent="0.2">
      <c r="A406" s="88"/>
      <c r="B406" s="89"/>
      <c r="C406" s="89"/>
      <c r="D406" s="183"/>
      <c r="E406" s="187"/>
      <c r="F406" s="183" t="s">
        <v>54</v>
      </c>
      <c r="G406" s="184" t="s">
        <v>155</v>
      </c>
      <c r="H406" s="139"/>
      <c r="I406" s="139"/>
      <c r="J406" s="143">
        <f t="shared" si="98"/>
        <v>0</v>
      </c>
      <c r="K406" s="180" t="e">
        <f t="shared" si="95"/>
        <v>#DIV/0!</v>
      </c>
      <c r="L406" s="139"/>
      <c r="M406" s="121"/>
      <c r="N406" s="139"/>
      <c r="O406" s="141">
        <f t="shared" ref="O406:O407" si="106">M406+N406</f>
        <v>0</v>
      </c>
      <c r="P406" s="141"/>
      <c r="Q406" s="142" t="e">
        <f t="shared" si="89"/>
        <v>#DIV/0!</v>
      </c>
      <c r="R406" s="43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</row>
    <row r="407" spans="1:154" ht="20.25" hidden="1" x14ac:dyDescent="0.2">
      <c r="A407" s="88"/>
      <c r="B407" s="89"/>
      <c r="C407" s="89"/>
      <c r="D407" s="183"/>
      <c r="E407" s="187"/>
      <c r="F407" s="183" t="s">
        <v>55</v>
      </c>
      <c r="G407" s="184" t="s">
        <v>156</v>
      </c>
      <c r="H407" s="139"/>
      <c r="I407" s="139"/>
      <c r="J407" s="143">
        <f t="shared" si="98"/>
        <v>0</v>
      </c>
      <c r="K407" s="180" t="e">
        <f t="shared" si="95"/>
        <v>#DIV/0!</v>
      </c>
      <c r="L407" s="139"/>
      <c r="M407" s="121"/>
      <c r="N407" s="139"/>
      <c r="O407" s="141">
        <f t="shared" si="106"/>
        <v>0</v>
      </c>
      <c r="P407" s="141"/>
      <c r="Q407" s="142" t="e">
        <f t="shared" si="89"/>
        <v>#DIV/0!</v>
      </c>
      <c r="R407" s="43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</row>
    <row r="408" spans="1:154" ht="60.75" x14ac:dyDescent="0.2">
      <c r="A408" s="100"/>
      <c r="B408" s="99"/>
      <c r="C408" s="99"/>
      <c r="D408" s="183"/>
      <c r="E408" s="188">
        <v>48</v>
      </c>
      <c r="F408" s="188"/>
      <c r="G408" s="189" t="s">
        <v>263</v>
      </c>
      <c r="H408" s="143">
        <f>H409+H410</f>
        <v>0</v>
      </c>
      <c r="I408" s="143">
        <f>I409+I410</f>
        <v>0</v>
      </c>
      <c r="J408" s="143">
        <f t="shared" si="98"/>
        <v>0</v>
      </c>
      <c r="K408" s="180" t="e">
        <f t="shared" si="95"/>
        <v>#DIV/0!</v>
      </c>
      <c r="L408" s="143">
        <f>L409+L410</f>
        <v>0</v>
      </c>
      <c r="M408" s="144">
        <f>M409+M410</f>
        <v>0</v>
      </c>
      <c r="N408" s="143">
        <f>N409+N410</f>
        <v>0</v>
      </c>
      <c r="O408" s="145">
        <f>O409+O410</f>
        <v>0</v>
      </c>
      <c r="P408" s="145">
        <f>P409+P410</f>
        <v>0</v>
      </c>
      <c r="Q408" s="142" t="e">
        <f t="shared" si="89"/>
        <v>#DIV/0!</v>
      </c>
      <c r="R408" s="43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</row>
    <row r="409" spans="1:154" ht="20.25" x14ac:dyDescent="0.2">
      <c r="A409" s="100"/>
      <c r="B409" s="99"/>
      <c r="C409" s="99"/>
      <c r="D409" s="183"/>
      <c r="E409" s="188"/>
      <c r="F409" s="183" t="s">
        <v>54</v>
      </c>
      <c r="G409" s="190" t="s">
        <v>155</v>
      </c>
      <c r="H409" s="143"/>
      <c r="I409" s="143"/>
      <c r="J409" s="143">
        <f t="shared" si="98"/>
        <v>0</v>
      </c>
      <c r="K409" s="180" t="e">
        <f t="shared" si="95"/>
        <v>#DIV/0!</v>
      </c>
      <c r="L409" s="143"/>
      <c r="M409" s="144"/>
      <c r="N409" s="143"/>
      <c r="O409" s="145">
        <f t="shared" ref="O409:O410" si="107">M409+N409</f>
        <v>0</v>
      </c>
      <c r="P409" s="145"/>
      <c r="Q409" s="142" t="e">
        <f t="shared" si="89"/>
        <v>#DIV/0!</v>
      </c>
      <c r="R409" s="43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</row>
    <row r="410" spans="1:154" ht="20.25" x14ac:dyDescent="0.2">
      <c r="A410" s="100"/>
      <c r="B410" s="99"/>
      <c r="C410" s="99"/>
      <c r="D410" s="183"/>
      <c r="E410" s="188"/>
      <c r="F410" s="183" t="s">
        <v>55</v>
      </c>
      <c r="G410" s="190" t="s">
        <v>156</v>
      </c>
      <c r="H410" s="143"/>
      <c r="I410" s="143"/>
      <c r="J410" s="143">
        <f t="shared" si="98"/>
        <v>0</v>
      </c>
      <c r="K410" s="180" t="e">
        <f t="shared" si="95"/>
        <v>#DIV/0!</v>
      </c>
      <c r="L410" s="143"/>
      <c r="M410" s="144"/>
      <c r="N410" s="143"/>
      <c r="O410" s="145">
        <f t="shared" si="107"/>
        <v>0</v>
      </c>
      <c r="P410" s="145"/>
      <c r="Q410" s="142" t="e">
        <f t="shared" si="89"/>
        <v>#DIV/0!</v>
      </c>
      <c r="R410" s="43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</row>
    <row r="411" spans="1:154" ht="60.75" x14ac:dyDescent="0.2">
      <c r="A411" s="100"/>
      <c r="B411" s="99"/>
      <c r="C411" s="99"/>
      <c r="D411" s="183"/>
      <c r="E411" s="188">
        <v>49</v>
      </c>
      <c r="F411" s="188"/>
      <c r="G411" s="189" t="s">
        <v>264</v>
      </c>
      <c r="H411" s="143">
        <f>H412+H413</f>
        <v>167000</v>
      </c>
      <c r="I411" s="143">
        <f>I412+I413</f>
        <v>135735</v>
      </c>
      <c r="J411" s="143">
        <f t="shared" si="98"/>
        <v>31265</v>
      </c>
      <c r="K411" s="180">
        <f t="shared" si="95"/>
        <v>81.28</v>
      </c>
      <c r="L411" s="143">
        <f>L412+L413</f>
        <v>0</v>
      </c>
      <c r="M411" s="144">
        <f>M412+M413</f>
        <v>0</v>
      </c>
      <c r="N411" s="143">
        <f>N412+N413</f>
        <v>135735</v>
      </c>
      <c r="O411" s="211">
        <f>O412+O413</f>
        <v>135735</v>
      </c>
      <c r="P411" s="145">
        <f>P412+P413</f>
        <v>-135735</v>
      </c>
      <c r="Q411" s="142" t="e">
        <f>ROUND(O411/L411*100,2)</f>
        <v>#DIV/0!</v>
      </c>
      <c r="R411" s="43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</row>
    <row r="412" spans="1:154" ht="20.25" x14ac:dyDescent="0.2">
      <c r="A412" s="100"/>
      <c r="B412" s="99"/>
      <c r="C412" s="99"/>
      <c r="D412" s="183"/>
      <c r="E412" s="188"/>
      <c r="F412" s="183" t="s">
        <v>54</v>
      </c>
      <c r="G412" s="190" t="s">
        <v>155</v>
      </c>
      <c r="H412" s="143">
        <v>37000</v>
      </c>
      <c r="I412" s="143">
        <f>O412</f>
        <v>27819.53</v>
      </c>
      <c r="J412" s="143">
        <f t="shared" si="98"/>
        <v>9180.4700000000012</v>
      </c>
      <c r="K412" s="180">
        <f>ROUND(I412/H412*100,2)</f>
        <v>75.19</v>
      </c>
      <c r="L412" s="143"/>
      <c r="M412" s="144"/>
      <c r="N412" s="143">
        <v>27819.53</v>
      </c>
      <c r="O412" s="145">
        <f t="shared" ref="O412:O417" si="108">M412+N412</f>
        <v>27819.53</v>
      </c>
      <c r="P412" s="145">
        <f t="shared" ref="P412:P413" si="109">L412-O412</f>
        <v>-27819.53</v>
      </c>
      <c r="Q412" s="142" t="e">
        <f t="shared" ref="Q412:Q413" si="110">ROUND(O412/L412*100,2)</f>
        <v>#DIV/0!</v>
      </c>
      <c r="R412" s="43"/>
      <c r="S412" s="14"/>
      <c r="T412" s="14"/>
      <c r="U412" s="14"/>
      <c r="V412" s="14"/>
      <c r="W412" s="14"/>
      <c r="X412" s="20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</row>
    <row r="413" spans="1:154" ht="20.25" x14ac:dyDescent="0.2">
      <c r="A413" s="100"/>
      <c r="B413" s="99"/>
      <c r="C413" s="99"/>
      <c r="D413" s="183"/>
      <c r="E413" s="188"/>
      <c r="F413" s="183" t="s">
        <v>55</v>
      </c>
      <c r="G413" s="190" t="s">
        <v>156</v>
      </c>
      <c r="H413" s="143">
        <v>130000</v>
      </c>
      <c r="I413" s="143">
        <f>O413</f>
        <v>107915.47</v>
      </c>
      <c r="J413" s="143">
        <f t="shared" si="98"/>
        <v>22084.53</v>
      </c>
      <c r="K413" s="180">
        <f>ROUND(I413/H413*100,2)</f>
        <v>83.01</v>
      </c>
      <c r="L413" s="143"/>
      <c r="M413" s="144"/>
      <c r="N413" s="143">
        <v>107915.47</v>
      </c>
      <c r="O413" s="145">
        <f t="shared" si="108"/>
        <v>107915.47</v>
      </c>
      <c r="P413" s="145">
        <f t="shared" si="109"/>
        <v>-107915.47</v>
      </c>
      <c r="Q413" s="142" t="e">
        <f t="shared" si="110"/>
        <v>#DIV/0!</v>
      </c>
      <c r="R413" s="43"/>
      <c r="S413" s="14"/>
      <c r="T413" s="14"/>
      <c r="U413" s="14"/>
      <c r="V413" s="14"/>
      <c r="W413" s="14"/>
      <c r="X413" s="20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</row>
    <row r="414" spans="1:154" ht="60.75" x14ac:dyDescent="0.2">
      <c r="A414" s="100"/>
      <c r="B414" s="99"/>
      <c r="C414" s="99"/>
      <c r="D414" s="183"/>
      <c r="E414" s="188">
        <v>51</v>
      </c>
      <c r="F414" s="183"/>
      <c r="G414" s="190" t="s">
        <v>405</v>
      </c>
      <c r="H414" s="143">
        <f>H415+H416</f>
        <v>0</v>
      </c>
      <c r="I414" s="143">
        <f>I415+I416</f>
        <v>0</v>
      </c>
      <c r="J414" s="143">
        <f t="shared" si="98"/>
        <v>0</v>
      </c>
      <c r="K414" s="180" t="e">
        <f t="shared" si="95"/>
        <v>#DIV/0!</v>
      </c>
      <c r="L414" s="143">
        <f>L415+L416</f>
        <v>0</v>
      </c>
      <c r="M414" s="144">
        <f>M415+M416</f>
        <v>0</v>
      </c>
      <c r="N414" s="143">
        <f>N415+N416+N417</f>
        <v>0</v>
      </c>
      <c r="O414" s="145">
        <f t="shared" si="108"/>
        <v>0</v>
      </c>
      <c r="P414" s="145"/>
      <c r="Q414" s="142" t="e">
        <f t="shared" si="89"/>
        <v>#DIV/0!</v>
      </c>
      <c r="R414" s="43"/>
      <c r="S414" s="14"/>
      <c r="T414" s="14"/>
      <c r="U414" s="14"/>
      <c r="V414" s="14"/>
      <c r="W414" s="14"/>
      <c r="X414" s="20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</row>
    <row r="415" spans="1:154" ht="20.25" x14ac:dyDescent="0.2">
      <c r="A415" s="100"/>
      <c r="B415" s="99"/>
      <c r="C415" s="99"/>
      <c r="D415" s="183"/>
      <c r="E415" s="188"/>
      <c r="F415" s="183" t="s">
        <v>402</v>
      </c>
      <c r="G415" s="190" t="s">
        <v>155</v>
      </c>
      <c r="H415" s="143"/>
      <c r="I415" s="143"/>
      <c r="J415" s="143">
        <f t="shared" si="98"/>
        <v>0</v>
      </c>
      <c r="K415" s="180" t="e">
        <f t="shared" si="95"/>
        <v>#DIV/0!</v>
      </c>
      <c r="L415" s="143"/>
      <c r="M415" s="144"/>
      <c r="N415" s="143"/>
      <c r="O415" s="145">
        <f t="shared" si="108"/>
        <v>0</v>
      </c>
      <c r="P415" s="145"/>
      <c r="Q415" s="142" t="e">
        <f t="shared" si="89"/>
        <v>#DIV/0!</v>
      </c>
      <c r="R415" s="43"/>
      <c r="S415" s="14"/>
      <c r="T415" s="14"/>
      <c r="U415" s="14"/>
      <c r="V415" s="14"/>
      <c r="W415" s="14"/>
      <c r="X415" s="20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</row>
    <row r="416" spans="1:154" ht="20.25" x14ac:dyDescent="0.2">
      <c r="A416" s="100"/>
      <c r="B416" s="99"/>
      <c r="C416" s="99"/>
      <c r="D416" s="183"/>
      <c r="E416" s="188"/>
      <c r="F416" s="183" t="s">
        <v>403</v>
      </c>
      <c r="G416" s="190" t="s">
        <v>156</v>
      </c>
      <c r="H416" s="143"/>
      <c r="I416" s="143"/>
      <c r="J416" s="143">
        <f t="shared" si="98"/>
        <v>0</v>
      </c>
      <c r="K416" s="180" t="e">
        <f t="shared" si="95"/>
        <v>#DIV/0!</v>
      </c>
      <c r="L416" s="143"/>
      <c r="M416" s="144"/>
      <c r="N416" s="143"/>
      <c r="O416" s="145">
        <f t="shared" si="108"/>
        <v>0</v>
      </c>
      <c r="P416" s="145"/>
      <c r="Q416" s="142" t="e">
        <f t="shared" si="89"/>
        <v>#DIV/0!</v>
      </c>
      <c r="R416" s="43"/>
      <c r="S416" s="14"/>
      <c r="T416" s="14"/>
      <c r="U416" s="14"/>
      <c r="V416" s="14"/>
      <c r="W416" s="14"/>
      <c r="X416" s="20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</row>
    <row r="417" spans="1:154" ht="20.25" x14ac:dyDescent="0.2">
      <c r="A417" s="100"/>
      <c r="B417" s="99"/>
      <c r="C417" s="99"/>
      <c r="D417" s="183"/>
      <c r="E417" s="188"/>
      <c r="F417" s="183" t="s">
        <v>404</v>
      </c>
      <c r="G417" s="190" t="s">
        <v>230</v>
      </c>
      <c r="H417" s="143"/>
      <c r="I417" s="143"/>
      <c r="J417" s="143">
        <f t="shared" si="98"/>
        <v>0</v>
      </c>
      <c r="K417" s="180" t="e">
        <f t="shared" si="95"/>
        <v>#DIV/0!</v>
      </c>
      <c r="L417" s="143"/>
      <c r="M417" s="144"/>
      <c r="N417" s="143"/>
      <c r="O417" s="145">
        <f t="shared" si="108"/>
        <v>0</v>
      </c>
      <c r="P417" s="145"/>
      <c r="Q417" s="142" t="e">
        <f t="shared" si="89"/>
        <v>#DIV/0!</v>
      </c>
      <c r="R417" s="43"/>
      <c r="S417" s="14"/>
      <c r="T417" s="14"/>
      <c r="U417" s="14"/>
      <c r="V417" s="14"/>
      <c r="W417" s="14"/>
      <c r="X417" s="20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</row>
    <row r="418" spans="1:154" ht="20.25" x14ac:dyDescent="0.2">
      <c r="A418" s="88"/>
      <c r="B418" s="89"/>
      <c r="C418" s="89"/>
      <c r="D418" s="89">
        <v>57</v>
      </c>
      <c r="E418" s="89"/>
      <c r="F418" s="89"/>
      <c r="G418" s="101" t="s">
        <v>78</v>
      </c>
      <c r="H418" s="139">
        <f>H419+H447</f>
        <v>70300</v>
      </c>
      <c r="I418" s="139">
        <f>I419+I447</f>
        <v>52376</v>
      </c>
      <c r="J418" s="139">
        <f t="shared" si="98"/>
        <v>17924</v>
      </c>
      <c r="K418" s="180">
        <f t="shared" si="95"/>
        <v>74.5</v>
      </c>
      <c r="L418" s="139">
        <f>L419+L447</f>
        <v>0</v>
      </c>
      <c r="M418" s="121">
        <f>M419+M447</f>
        <v>0</v>
      </c>
      <c r="N418" s="121">
        <f>N419+N447</f>
        <v>52376</v>
      </c>
      <c r="O418" s="204">
        <f>O419+O447</f>
        <v>52376</v>
      </c>
      <c r="P418" s="141">
        <f t="shared" si="86"/>
        <v>-52376</v>
      </c>
      <c r="Q418" s="142" t="e">
        <f t="shared" si="89"/>
        <v>#DIV/0!</v>
      </c>
      <c r="R418" s="43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</row>
    <row r="419" spans="1:154" ht="20.25" x14ac:dyDescent="0.2">
      <c r="A419" s="88"/>
      <c r="B419" s="89"/>
      <c r="C419" s="89"/>
      <c r="D419" s="89"/>
      <c r="E419" s="89" t="s">
        <v>30</v>
      </c>
      <c r="F419" s="89"/>
      <c r="G419" s="101" t="s">
        <v>207</v>
      </c>
      <c r="H419" s="139">
        <f>+H420+H446</f>
        <v>70300</v>
      </c>
      <c r="I419" s="139">
        <f>+I420+I446</f>
        <v>52376</v>
      </c>
      <c r="J419" s="143">
        <f t="shared" si="98"/>
        <v>17924</v>
      </c>
      <c r="K419" s="180">
        <f t="shared" si="95"/>
        <v>74.5</v>
      </c>
      <c r="L419" s="139">
        <f>+L420+L446</f>
        <v>0</v>
      </c>
      <c r="M419" s="121">
        <f>+M420+M446</f>
        <v>0</v>
      </c>
      <c r="N419" s="139">
        <f>+N420+N446</f>
        <v>52376</v>
      </c>
      <c r="O419" s="139">
        <f>+O420+O446</f>
        <v>52376</v>
      </c>
      <c r="P419" s="141">
        <f t="shared" si="86"/>
        <v>-52376</v>
      </c>
      <c r="Q419" s="142" t="e">
        <f t="shared" si="89"/>
        <v>#DIV/0!</v>
      </c>
      <c r="R419" s="43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</row>
    <row r="420" spans="1:154" ht="20.25" x14ac:dyDescent="0.2">
      <c r="A420" s="88"/>
      <c r="B420" s="89"/>
      <c r="C420" s="89"/>
      <c r="D420" s="89"/>
      <c r="E420" s="89"/>
      <c r="F420" s="89" t="s">
        <v>32</v>
      </c>
      <c r="G420" s="101" t="s">
        <v>101</v>
      </c>
      <c r="H420" s="139">
        <f>H431+H433+H441+H442+H443+H436</f>
        <v>70300</v>
      </c>
      <c r="I420" s="139">
        <f>O420</f>
        <v>52376</v>
      </c>
      <c r="J420" s="143">
        <f t="shared" si="98"/>
        <v>17924</v>
      </c>
      <c r="K420" s="180">
        <f t="shared" si="95"/>
        <v>74.5</v>
      </c>
      <c r="L420" s="139">
        <f>L431+L433+L441+L442+L443+L436</f>
        <v>0</v>
      </c>
      <c r="M420" s="191">
        <f>+M421+M431+M433+M439+M440+M441+M442+M443+M444+M445+M436</f>
        <v>0</v>
      </c>
      <c r="N420" s="139">
        <f>+N421+N431+N433+N439+N440+N441+N442+N443+N444+N445+N436</f>
        <v>52376</v>
      </c>
      <c r="O420" s="139">
        <f>+O421+O431+O433+O439+O440+O441+O442+O443+O444+O445+O436</f>
        <v>52376</v>
      </c>
      <c r="P420" s="191">
        <f t="shared" si="86"/>
        <v>-52376</v>
      </c>
      <c r="Q420" s="142" t="e">
        <f t="shared" si="89"/>
        <v>#DIV/0!</v>
      </c>
      <c r="R420" s="43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</row>
    <row r="421" spans="1:154" ht="40.5" x14ac:dyDescent="0.2">
      <c r="A421" s="88"/>
      <c r="B421" s="89"/>
      <c r="C421" s="89"/>
      <c r="D421" s="89"/>
      <c r="E421" s="89"/>
      <c r="F421" s="89"/>
      <c r="G421" s="101" t="s">
        <v>208</v>
      </c>
      <c r="H421" s="139">
        <f>+H422+H423</f>
        <v>0</v>
      </c>
      <c r="I421" s="139">
        <f>+I422+I423</f>
        <v>0</v>
      </c>
      <c r="J421" s="143">
        <f t="shared" si="98"/>
        <v>0</v>
      </c>
      <c r="K421" s="180"/>
      <c r="L421" s="139">
        <f>+L422+L423</f>
        <v>0</v>
      </c>
      <c r="M421" s="121">
        <f>+M422+M423</f>
        <v>0</v>
      </c>
      <c r="N421" s="139">
        <f>+N422+N423</f>
        <v>0</v>
      </c>
      <c r="O421" s="139">
        <f>+O422+O423</f>
        <v>0</v>
      </c>
      <c r="P421" s="141">
        <f t="shared" si="86"/>
        <v>0</v>
      </c>
      <c r="Q421" s="142"/>
      <c r="R421" s="43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</row>
    <row r="422" spans="1:154" ht="20.25" x14ac:dyDescent="0.2">
      <c r="A422" s="100"/>
      <c r="B422" s="99"/>
      <c r="C422" s="99"/>
      <c r="D422" s="99"/>
      <c r="E422" s="99"/>
      <c r="F422" s="99"/>
      <c r="G422" s="103" t="s">
        <v>209</v>
      </c>
      <c r="H422" s="143"/>
      <c r="I422" s="143"/>
      <c r="J422" s="143">
        <f t="shared" si="98"/>
        <v>0</v>
      </c>
      <c r="K422" s="180"/>
      <c r="L422" s="143"/>
      <c r="M422" s="144"/>
      <c r="N422" s="143"/>
      <c r="O422" s="145">
        <f t="shared" ref="O422:O430" si="111">M422+N422</f>
        <v>0</v>
      </c>
      <c r="P422" s="145">
        <f t="shared" si="86"/>
        <v>0</v>
      </c>
      <c r="Q422" s="142"/>
      <c r="R422" s="43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</row>
    <row r="423" spans="1:154" ht="20.25" x14ac:dyDescent="0.2">
      <c r="A423" s="100"/>
      <c r="B423" s="99"/>
      <c r="C423" s="99"/>
      <c r="D423" s="99"/>
      <c r="E423" s="99"/>
      <c r="F423" s="99"/>
      <c r="G423" s="103" t="s">
        <v>210</v>
      </c>
      <c r="H423" s="143"/>
      <c r="I423" s="143"/>
      <c r="J423" s="143">
        <f t="shared" si="98"/>
        <v>0</v>
      </c>
      <c r="K423" s="180"/>
      <c r="L423" s="143"/>
      <c r="M423" s="172">
        <f>M424+M425+M426+M427</f>
        <v>0</v>
      </c>
      <c r="N423" s="172">
        <f>N424+N425+N426+N427</f>
        <v>0</v>
      </c>
      <c r="O423" s="172">
        <f>M423+N423</f>
        <v>0</v>
      </c>
      <c r="P423" s="172">
        <f t="shared" si="86"/>
        <v>0</v>
      </c>
      <c r="Q423" s="142"/>
      <c r="R423" s="43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</row>
    <row r="424" spans="1:154" ht="20.25" x14ac:dyDescent="0.2">
      <c r="A424" s="100"/>
      <c r="B424" s="99"/>
      <c r="C424" s="99"/>
      <c r="D424" s="99"/>
      <c r="E424" s="99"/>
      <c r="F424" s="99"/>
      <c r="G424" s="103" t="s">
        <v>211</v>
      </c>
      <c r="H424" s="143"/>
      <c r="I424" s="143"/>
      <c r="J424" s="143">
        <f t="shared" si="98"/>
        <v>0</v>
      </c>
      <c r="K424" s="180"/>
      <c r="L424" s="143"/>
      <c r="M424" s="144"/>
      <c r="N424" s="143"/>
      <c r="O424" s="172">
        <f t="shared" si="111"/>
        <v>0</v>
      </c>
      <c r="P424" s="145">
        <f t="shared" si="86"/>
        <v>0</v>
      </c>
      <c r="Q424" s="142"/>
      <c r="R424" s="43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</row>
    <row r="425" spans="1:154" ht="20.25" x14ac:dyDescent="0.2">
      <c r="A425" s="100"/>
      <c r="B425" s="99"/>
      <c r="C425" s="99"/>
      <c r="D425" s="99"/>
      <c r="E425" s="99"/>
      <c r="F425" s="99"/>
      <c r="G425" s="103" t="s">
        <v>212</v>
      </c>
      <c r="H425" s="143"/>
      <c r="I425" s="143"/>
      <c r="J425" s="143">
        <f t="shared" si="98"/>
        <v>0</v>
      </c>
      <c r="K425" s="180"/>
      <c r="L425" s="143"/>
      <c r="M425" s="144"/>
      <c r="N425" s="143">
        <v>0</v>
      </c>
      <c r="O425" s="172">
        <f t="shared" si="111"/>
        <v>0</v>
      </c>
      <c r="P425" s="145">
        <f t="shared" si="86"/>
        <v>0</v>
      </c>
      <c r="Q425" s="142"/>
      <c r="R425" s="43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</row>
    <row r="426" spans="1:154" ht="20.25" x14ac:dyDescent="0.2">
      <c r="A426" s="100"/>
      <c r="B426" s="99"/>
      <c r="C426" s="99"/>
      <c r="D426" s="99"/>
      <c r="E426" s="99"/>
      <c r="F426" s="99"/>
      <c r="G426" s="103" t="s">
        <v>213</v>
      </c>
      <c r="H426" s="143"/>
      <c r="I426" s="143"/>
      <c r="J426" s="143">
        <f t="shared" si="98"/>
        <v>0</v>
      </c>
      <c r="K426" s="180"/>
      <c r="L426" s="143"/>
      <c r="M426" s="144">
        <v>0</v>
      </c>
      <c r="N426" s="143"/>
      <c r="O426" s="172">
        <f t="shared" si="111"/>
        <v>0</v>
      </c>
      <c r="P426" s="145">
        <f t="shared" si="86"/>
        <v>0</v>
      </c>
      <c r="Q426" s="142"/>
      <c r="R426" s="43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</row>
    <row r="427" spans="1:154" ht="20.25" x14ac:dyDescent="0.2">
      <c r="A427" s="100"/>
      <c r="B427" s="99"/>
      <c r="C427" s="99"/>
      <c r="D427" s="99"/>
      <c r="E427" s="99"/>
      <c r="F427" s="99"/>
      <c r="G427" s="103" t="s">
        <v>214</v>
      </c>
      <c r="H427" s="143">
        <f>+H428+H429+H430</f>
        <v>0</v>
      </c>
      <c r="I427" s="143">
        <f>+I428+I429+I430</f>
        <v>0</v>
      </c>
      <c r="J427" s="143">
        <f t="shared" si="98"/>
        <v>0</v>
      </c>
      <c r="K427" s="180"/>
      <c r="L427" s="143">
        <f>+L428+L429+L430</f>
        <v>0</v>
      </c>
      <c r="M427" s="172">
        <f>+M428+M429+M430</f>
        <v>0</v>
      </c>
      <c r="N427" s="143">
        <f>+N428+N429+N430</f>
        <v>0</v>
      </c>
      <c r="O427" s="172">
        <f t="shared" si="111"/>
        <v>0</v>
      </c>
      <c r="P427" s="172">
        <f t="shared" si="86"/>
        <v>0</v>
      </c>
      <c r="Q427" s="142"/>
      <c r="R427" s="43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</row>
    <row r="428" spans="1:154" ht="20.25" x14ac:dyDescent="0.2">
      <c r="A428" s="100"/>
      <c r="B428" s="99"/>
      <c r="C428" s="99"/>
      <c r="D428" s="99"/>
      <c r="E428" s="99"/>
      <c r="F428" s="99"/>
      <c r="G428" s="103" t="s">
        <v>215</v>
      </c>
      <c r="H428" s="143"/>
      <c r="I428" s="143"/>
      <c r="J428" s="143">
        <f t="shared" si="98"/>
        <v>0</v>
      </c>
      <c r="K428" s="180"/>
      <c r="L428" s="143"/>
      <c r="M428" s="144"/>
      <c r="N428" s="143"/>
      <c r="O428" s="172">
        <f t="shared" si="111"/>
        <v>0</v>
      </c>
      <c r="P428" s="145">
        <f t="shared" si="86"/>
        <v>0</v>
      </c>
      <c r="Q428" s="142"/>
      <c r="R428" s="43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</row>
    <row r="429" spans="1:154" ht="20.25" x14ac:dyDescent="0.2">
      <c r="A429" s="100"/>
      <c r="B429" s="99"/>
      <c r="C429" s="99"/>
      <c r="D429" s="99"/>
      <c r="E429" s="99"/>
      <c r="F429" s="99"/>
      <c r="G429" s="103" t="s">
        <v>216</v>
      </c>
      <c r="H429" s="143"/>
      <c r="I429" s="143"/>
      <c r="J429" s="143">
        <f t="shared" si="98"/>
        <v>0</v>
      </c>
      <c r="K429" s="180"/>
      <c r="L429" s="143"/>
      <c r="M429" s="144"/>
      <c r="N429" s="143"/>
      <c r="O429" s="172">
        <f t="shared" si="111"/>
        <v>0</v>
      </c>
      <c r="P429" s="145">
        <f t="shared" si="86"/>
        <v>0</v>
      </c>
      <c r="Q429" s="142"/>
      <c r="R429" s="43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</row>
    <row r="430" spans="1:154" ht="20.25" x14ac:dyDescent="0.2">
      <c r="A430" s="100"/>
      <c r="B430" s="99"/>
      <c r="C430" s="99"/>
      <c r="D430" s="99"/>
      <c r="E430" s="99"/>
      <c r="F430" s="99"/>
      <c r="G430" s="103" t="s">
        <v>217</v>
      </c>
      <c r="H430" s="143"/>
      <c r="I430" s="143"/>
      <c r="J430" s="143">
        <f t="shared" si="98"/>
        <v>0</v>
      </c>
      <c r="K430" s="180"/>
      <c r="L430" s="143"/>
      <c r="M430" s="144"/>
      <c r="N430" s="143"/>
      <c r="O430" s="172">
        <f t="shared" si="111"/>
        <v>0</v>
      </c>
      <c r="P430" s="145">
        <f t="shared" si="86"/>
        <v>0</v>
      </c>
      <c r="Q430" s="142"/>
      <c r="R430" s="43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</row>
    <row r="431" spans="1:154" ht="54.75" customHeight="1" x14ac:dyDescent="0.2">
      <c r="A431" s="88"/>
      <c r="B431" s="89"/>
      <c r="C431" s="89"/>
      <c r="D431" s="89"/>
      <c r="E431" s="89"/>
      <c r="F431" s="89"/>
      <c r="G431" s="101" t="s">
        <v>218</v>
      </c>
      <c r="H431" s="139">
        <f>H432</f>
        <v>0</v>
      </c>
      <c r="I431" s="139">
        <f>I432</f>
        <v>0</v>
      </c>
      <c r="J431" s="143">
        <f t="shared" si="98"/>
        <v>0</v>
      </c>
      <c r="K431" s="180"/>
      <c r="L431" s="139">
        <f>L432</f>
        <v>0</v>
      </c>
      <c r="M431" s="121">
        <f>M432</f>
        <v>0</v>
      </c>
      <c r="N431" s="139">
        <f>N432</f>
        <v>0</v>
      </c>
      <c r="O431" s="139">
        <f>O432</f>
        <v>0</v>
      </c>
      <c r="P431" s="192">
        <f t="shared" si="86"/>
        <v>0</v>
      </c>
      <c r="Q431" s="142"/>
      <c r="R431" s="43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</row>
    <row r="432" spans="1:154" ht="20.25" x14ac:dyDescent="0.2">
      <c r="A432" s="100"/>
      <c r="B432" s="99"/>
      <c r="C432" s="99"/>
      <c r="D432" s="99"/>
      <c r="E432" s="99"/>
      <c r="F432" s="99"/>
      <c r="G432" s="103" t="s">
        <v>219</v>
      </c>
      <c r="H432" s="143">
        <v>0</v>
      </c>
      <c r="I432" s="143">
        <f>O432</f>
        <v>0</v>
      </c>
      <c r="J432" s="143">
        <f t="shared" si="98"/>
        <v>0</v>
      </c>
      <c r="K432" s="180"/>
      <c r="L432" s="143"/>
      <c r="M432" s="144"/>
      <c r="N432" s="143"/>
      <c r="O432" s="145">
        <f t="shared" ref="O432" si="112">M432+N432</f>
        <v>0</v>
      </c>
      <c r="P432" s="145">
        <f t="shared" si="86"/>
        <v>0</v>
      </c>
      <c r="Q432" s="142"/>
      <c r="R432" s="43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</row>
    <row r="433" spans="1:154" ht="60.75" x14ac:dyDescent="0.2">
      <c r="A433" s="88"/>
      <c r="B433" s="89"/>
      <c r="C433" s="89"/>
      <c r="D433" s="89"/>
      <c r="E433" s="89"/>
      <c r="F433" s="89"/>
      <c r="G433" s="101" t="s">
        <v>220</v>
      </c>
      <c r="H433" s="139">
        <f>H434+H435</f>
        <v>0</v>
      </c>
      <c r="I433" s="139">
        <f>I434+I435</f>
        <v>0</v>
      </c>
      <c r="J433" s="143">
        <f t="shared" si="98"/>
        <v>0</v>
      </c>
      <c r="K433" s="180"/>
      <c r="L433" s="139">
        <f>L434+L435</f>
        <v>0</v>
      </c>
      <c r="M433" s="121">
        <f>M434+M435</f>
        <v>0</v>
      </c>
      <c r="N433" s="139">
        <f>N434+N435</f>
        <v>0</v>
      </c>
      <c r="O433" s="139">
        <f>O434+O435</f>
        <v>0</v>
      </c>
      <c r="P433" s="192">
        <f t="shared" si="86"/>
        <v>0</v>
      </c>
      <c r="Q433" s="142"/>
      <c r="R433" s="43"/>
      <c r="S433" s="20"/>
      <c r="T433" s="20"/>
      <c r="U433" s="20"/>
      <c r="V433" s="20"/>
      <c r="W433" s="20"/>
      <c r="X433" s="25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</row>
    <row r="434" spans="1:154" ht="20.25" x14ac:dyDescent="0.2">
      <c r="A434" s="100"/>
      <c r="B434" s="99"/>
      <c r="C434" s="99"/>
      <c r="D434" s="99"/>
      <c r="E434" s="99"/>
      <c r="F434" s="99"/>
      <c r="G434" s="103" t="s">
        <v>221</v>
      </c>
      <c r="H434" s="143">
        <v>0</v>
      </c>
      <c r="I434" s="143"/>
      <c r="J434" s="143">
        <f t="shared" si="98"/>
        <v>0</v>
      </c>
      <c r="K434" s="180"/>
      <c r="L434" s="143"/>
      <c r="M434" s="144"/>
      <c r="N434" s="143">
        <v>0</v>
      </c>
      <c r="O434" s="145">
        <f t="shared" ref="O434" si="113">M434+N434</f>
        <v>0</v>
      </c>
      <c r="P434" s="145">
        <f t="shared" ref="P434:P451" si="114">L434-O434</f>
        <v>0</v>
      </c>
      <c r="Q434" s="142"/>
      <c r="R434" s="43"/>
      <c r="S434" s="20"/>
      <c r="T434" s="20"/>
      <c r="U434" s="20"/>
      <c r="V434" s="20"/>
      <c r="W434" s="20"/>
      <c r="X434" s="25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</row>
    <row r="435" spans="1:154" ht="63" customHeight="1" x14ac:dyDescent="0.2">
      <c r="A435" s="100"/>
      <c r="B435" s="99"/>
      <c r="C435" s="99"/>
      <c r="D435" s="99"/>
      <c r="E435" s="99"/>
      <c r="F435" s="99"/>
      <c r="G435" s="173" t="s">
        <v>429</v>
      </c>
      <c r="H435" s="143"/>
      <c r="I435" s="143"/>
      <c r="J435" s="143"/>
      <c r="K435" s="180"/>
      <c r="L435" s="143"/>
      <c r="M435" s="172"/>
      <c r="N435" s="143"/>
      <c r="O435" s="193"/>
      <c r="P435" s="145"/>
      <c r="Q435" s="142"/>
      <c r="R435" s="43"/>
      <c r="S435" s="20"/>
      <c r="T435" s="20"/>
      <c r="U435" s="20"/>
      <c r="V435" s="20"/>
      <c r="W435" s="20"/>
      <c r="X435" s="25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</row>
    <row r="436" spans="1:154" ht="20.25" x14ac:dyDescent="0.2">
      <c r="A436" s="100"/>
      <c r="B436" s="99"/>
      <c r="C436" s="99"/>
      <c r="D436" s="99"/>
      <c r="E436" s="99"/>
      <c r="F436" s="99"/>
      <c r="G436" s="101" t="s">
        <v>222</v>
      </c>
      <c r="H436" s="139">
        <f>+H437+H438</f>
        <v>1300</v>
      </c>
      <c r="I436" s="139">
        <f>+I437+I438</f>
        <v>0</v>
      </c>
      <c r="J436" s="143">
        <f t="shared" si="98"/>
        <v>1300</v>
      </c>
      <c r="K436" s="180"/>
      <c r="L436" s="139">
        <f>+L437+L438</f>
        <v>0</v>
      </c>
      <c r="M436" s="139">
        <f>+M437+M438</f>
        <v>0</v>
      </c>
      <c r="N436" s="139">
        <f>+N437+N438</f>
        <v>0</v>
      </c>
      <c r="O436" s="139">
        <f t="shared" ref="O436" si="115">+O437+O438</f>
        <v>0</v>
      </c>
      <c r="P436" s="141">
        <f t="shared" si="114"/>
        <v>0</v>
      </c>
      <c r="Q436" s="142"/>
      <c r="R436" s="43"/>
      <c r="S436" s="20"/>
      <c r="T436" s="20"/>
      <c r="U436" s="20"/>
      <c r="V436" s="20"/>
      <c r="W436" s="20"/>
      <c r="X436" s="25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</row>
    <row r="437" spans="1:154" ht="20.25" x14ac:dyDescent="0.2">
      <c r="A437" s="100"/>
      <c r="B437" s="99"/>
      <c r="C437" s="99"/>
      <c r="D437" s="99"/>
      <c r="E437" s="99"/>
      <c r="F437" s="99"/>
      <c r="G437" s="103" t="s">
        <v>223</v>
      </c>
      <c r="H437" s="143">
        <v>1300</v>
      </c>
      <c r="I437" s="143"/>
      <c r="J437" s="143">
        <f t="shared" si="98"/>
        <v>1300</v>
      </c>
      <c r="K437" s="180"/>
      <c r="L437" s="143"/>
      <c r="M437" s="144"/>
      <c r="N437" s="143">
        <v>0</v>
      </c>
      <c r="O437" s="145">
        <f t="shared" ref="O437:O446" si="116">M437+N437</f>
        <v>0</v>
      </c>
      <c r="P437" s="145">
        <f t="shared" si="114"/>
        <v>0</v>
      </c>
      <c r="Q437" s="142"/>
      <c r="R437" s="43"/>
      <c r="S437" s="20"/>
      <c r="T437" s="20"/>
      <c r="U437" s="20"/>
      <c r="V437" s="20"/>
      <c r="W437" s="20"/>
      <c r="X437" s="25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</row>
    <row r="438" spans="1:154" ht="20.25" x14ac:dyDescent="0.2">
      <c r="A438" s="100"/>
      <c r="B438" s="99"/>
      <c r="C438" s="99"/>
      <c r="D438" s="99"/>
      <c r="E438" s="99"/>
      <c r="F438" s="99"/>
      <c r="G438" s="103" t="s">
        <v>422</v>
      </c>
      <c r="H438" s="143"/>
      <c r="I438" s="143"/>
      <c r="J438" s="143">
        <f t="shared" si="98"/>
        <v>0</v>
      </c>
      <c r="K438" s="180"/>
      <c r="L438" s="143"/>
      <c r="M438" s="144"/>
      <c r="N438" s="143"/>
      <c r="O438" s="145">
        <f t="shared" si="116"/>
        <v>0</v>
      </c>
      <c r="P438" s="145">
        <f t="shared" si="114"/>
        <v>0</v>
      </c>
      <c r="Q438" s="142"/>
      <c r="R438" s="43"/>
      <c r="S438" s="20"/>
      <c r="T438" s="20"/>
      <c r="U438" s="20"/>
      <c r="V438" s="20"/>
      <c r="W438" s="20"/>
      <c r="X438" s="25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</row>
    <row r="439" spans="1:154" s="18" customFormat="1" ht="20.25" x14ac:dyDescent="0.25">
      <c r="A439" s="88"/>
      <c r="B439" s="89"/>
      <c r="C439" s="89"/>
      <c r="D439" s="89"/>
      <c r="E439" s="89"/>
      <c r="F439" s="89"/>
      <c r="G439" s="101" t="s">
        <v>224</v>
      </c>
      <c r="H439" s="139"/>
      <c r="I439" s="139"/>
      <c r="J439" s="143">
        <f t="shared" si="98"/>
        <v>0</v>
      </c>
      <c r="K439" s="180"/>
      <c r="L439" s="139"/>
      <c r="M439" s="121">
        <v>0</v>
      </c>
      <c r="N439" s="139"/>
      <c r="O439" s="192">
        <f t="shared" si="116"/>
        <v>0</v>
      </c>
      <c r="P439" s="192">
        <f t="shared" si="114"/>
        <v>0</v>
      </c>
      <c r="Q439" s="142"/>
      <c r="R439" s="43"/>
      <c r="S439" s="25"/>
      <c r="T439" s="25"/>
      <c r="U439" s="25"/>
      <c r="V439" s="25"/>
      <c r="W439" s="25"/>
      <c r="X439" s="20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U439" s="17"/>
      <c r="CV439" s="17"/>
      <c r="CW439" s="17"/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  <c r="DJ439" s="17"/>
      <c r="DK439" s="17"/>
      <c r="DL439" s="17"/>
      <c r="DM439" s="17"/>
      <c r="DN439" s="17"/>
      <c r="DO439" s="17"/>
      <c r="DP439" s="17"/>
      <c r="DQ439" s="17"/>
      <c r="DR439" s="17"/>
      <c r="DS439" s="17"/>
      <c r="DT439" s="17"/>
      <c r="DU439" s="17"/>
      <c r="DV439" s="17"/>
      <c r="DW439" s="17"/>
      <c r="DX439" s="17"/>
      <c r="DY439" s="17"/>
      <c r="DZ439" s="17"/>
      <c r="EA439" s="17"/>
      <c r="EB439" s="17"/>
      <c r="EC439" s="17"/>
      <c r="ED439" s="17"/>
      <c r="EE439" s="17"/>
      <c r="EF439" s="17"/>
      <c r="EG439" s="17"/>
      <c r="EH439" s="17"/>
      <c r="EI439" s="17"/>
      <c r="EJ439" s="17"/>
      <c r="EK439" s="17"/>
      <c r="EL439" s="17"/>
      <c r="EM439" s="17"/>
      <c r="EN439" s="17"/>
      <c r="EO439" s="17"/>
      <c r="EP439" s="17"/>
      <c r="EQ439" s="17"/>
      <c r="ER439" s="17"/>
      <c r="ES439" s="17"/>
      <c r="ET439" s="17"/>
      <c r="EU439" s="17"/>
      <c r="EV439" s="17"/>
      <c r="EW439" s="17"/>
      <c r="EX439" s="17"/>
    </row>
    <row r="440" spans="1:154" s="18" customFormat="1" ht="40.5" x14ac:dyDescent="0.25">
      <c r="A440" s="88"/>
      <c r="B440" s="89"/>
      <c r="C440" s="89"/>
      <c r="D440" s="89"/>
      <c r="E440" s="89"/>
      <c r="F440" s="89"/>
      <c r="G440" s="101" t="s">
        <v>225</v>
      </c>
      <c r="H440" s="139"/>
      <c r="I440" s="139"/>
      <c r="J440" s="143">
        <f t="shared" si="98"/>
        <v>0</v>
      </c>
      <c r="K440" s="180"/>
      <c r="L440" s="139"/>
      <c r="M440" s="121"/>
      <c r="N440" s="139"/>
      <c r="O440" s="145">
        <f t="shared" si="116"/>
        <v>0</v>
      </c>
      <c r="P440" s="192">
        <f t="shared" si="114"/>
        <v>0</v>
      </c>
      <c r="Q440" s="142"/>
      <c r="R440" s="43"/>
      <c r="S440" s="25"/>
      <c r="T440" s="25"/>
      <c r="U440" s="25"/>
      <c r="V440" s="25"/>
      <c r="W440" s="25"/>
      <c r="X440" s="20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  <c r="CM440" s="17"/>
      <c r="CN440" s="17"/>
      <c r="CO440" s="17"/>
      <c r="CP440" s="17"/>
      <c r="CQ440" s="17"/>
      <c r="CR440" s="17"/>
      <c r="CS440" s="17"/>
      <c r="CT440" s="17"/>
      <c r="CU440" s="17"/>
      <c r="CV440" s="17"/>
      <c r="CW440" s="17"/>
      <c r="CX440" s="17"/>
      <c r="CY440" s="17"/>
      <c r="CZ440" s="17"/>
      <c r="DA440" s="17"/>
      <c r="DB440" s="17"/>
      <c r="DC440" s="17"/>
      <c r="DD440" s="17"/>
      <c r="DE440" s="17"/>
      <c r="DF440" s="17"/>
      <c r="DG440" s="17"/>
      <c r="DH440" s="17"/>
      <c r="DI440" s="17"/>
      <c r="DJ440" s="17"/>
      <c r="DK440" s="17"/>
      <c r="DL440" s="17"/>
      <c r="DM440" s="17"/>
      <c r="DN440" s="17"/>
      <c r="DO440" s="17"/>
      <c r="DP440" s="17"/>
      <c r="DQ440" s="17"/>
      <c r="DR440" s="17"/>
      <c r="DS440" s="17"/>
      <c r="DT440" s="17"/>
      <c r="DU440" s="17"/>
      <c r="DV440" s="17"/>
      <c r="DW440" s="17"/>
      <c r="DX440" s="17"/>
      <c r="DY440" s="17"/>
      <c r="DZ440" s="17"/>
      <c r="EA440" s="17"/>
      <c r="EB440" s="17"/>
      <c r="EC440" s="17"/>
      <c r="ED440" s="17"/>
      <c r="EE440" s="17"/>
      <c r="EF440" s="17"/>
      <c r="EG440" s="17"/>
      <c r="EH440" s="17"/>
      <c r="EI440" s="17"/>
      <c r="EJ440" s="17"/>
      <c r="EK440" s="17"/>
      <c r="EL440" s="17"/>
      <c r="EM440" s="17"/>
      <c r="EN440" s="17"/>
      <c r="EO440" s="17"/>
      <c r="EP440" s="17"/>
      <c r="EQ440" s="17"/>
      <c r="ER440" s="17"/>
      <c r="ES440" s="17"/>
      <c r="ET440" s="17"/>
      <c r="EU440" s="17"/>
      <c r="EV440" s="17"/>
      <c r="EW440" s="17"/>
      <c r="EX440" s="17"/>
    </row>
    <row r="441" spans="1:154" s="18" customFormat="1" ht="20.25" x14ac:dyDescent="0.25">
      <c r="A441" s="88"/>
      <c r="B441" s="89"/>
      <c r="C441" s="89"/>
      <c r="D441" s="89"/>
      <c r="E441" s="89"/>
      <c r="F441" s="89"/>
      <c r="G441" s="101" t="s">
        <v>226</v>
      </c>
      <c r="H441" s="139">
        <v>15000</v>
      </c>
      <c r="I441" s="139">
        <f>O441</f>
        <v>3500</v>
      </c>
      <c r="J441" s="143">
        <f t="shared" si="98"/>
        <v>11500</v>
      </c>
      <c r="K441" s="180"/>
      <c r="L441" s="139"/>
      <c r="M441" s="121"/>
      <c r="N441" s="139">
        <v>3500</v>
      </c>
      <c r="O441" s="192">
        <f t="shared" si="116"/>
        <v>3500</v>
      </c>
      <c r="P441" s="192">
        <f t="shared" si="114"/>
        <v>-3500</v>
      </c>
      <c r="Q441" s="142"/>
      <c r="R441" s="43"/>
      <c r="S441" s="25"/>
      <c r="T441" s="25"/>
      <c r="U441" s="25"/>
      <c r="V441" s="25"/>
      <c r="W441" s="25"/>
      <c r="X441" s="20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7"/>
      <c r="DS441" s="17"/>
      <c r="DT441" s="17"/>
      <c r="DU441" s="17"/>
      <c r="DV441" s="17"/>
      <c r="DW441" s="17"/>
      <c r="DX441" s="17"/>
      <c r="DY441" s="17"/>
      <c r="DZ441" s="17"/>
      <c r="EA441" s="17"/>
      <c r="EB441" s="17"/>
      <c r="EC441" s="17"/>
      <c r="ED441" s="17"/>
      <c r="EE441" s="17"/>
      <c r="EF441" s="17"/>
      <c r="EG441" s="17"/>
      <c r="EH441" s="17"/>
      <c r="EI441" s="17"/>
      <c r="EJ441" s="17"/>
      <c r="EK441" s="17"/>
      <c r="EL441" s="17"/>
      <c r="EM441" s="17"/>
      <c r="EN441" s="17"/>
      <c r="EO441" s="17"/>
      <c r="EP441" s="17"/>
      <c r="EQ441" s="17"/>
      <c r="ER441" s="17"/>
      <c r="ES441" s="17"/>
      <c r="ET441" s="17"/>
      <c r="EU441" s="17"/>
      <c r="EV441" s="17"/>
      <c r="EW441" s="17"/>
      <c r="EX441" s="17"/>
    </row>
    <row r="442" spans="1:154" s="18" customFormat="1" ht="20.25" x14ac:dyDescent="0.25">
      <c r="A442" s="88"/>
      <c r="B442" s="89"/>
      <c r="C442" s="89"/>
      <c r="D442" s="89"/>
      <c r="E442" s="89"/>
      <c r="F442" s="89"/>
      <c r="G442" s="101" t="s">
        <v>227</v>
      </c>
      <c r="H442" s="139">
        <v>4000</v>
      </c>
      <c r="I442" s="139">
        <f>O442</f>
        <v>900</v>
      </c>
      <c r="J442" s="143">
        <f t="shared" si="98"/>
        <v>3100</v>
      </c>
      <c r="K442" s="180"/>
      <c r="L442" s="139"/>
      <c r="M442" s="121"/>
      <c r="N442" s="139">
        <v>900</v>
      </c>
      <c r="O442" s="192">
        <f t="shared" si="116"/>
        <v>900</v>
      </c>
      <c r="P442" s="192">
        <f t="shared" si="114"/>
        <v>-900</v>
      </c>
      <c r="Q442" s="142"/>
      <c r="R442" s="40"/>
      <c r="S442" s="25"/>
      <c r="T442" s="25"/>
      <c r="U442" s="25"/>
      <c r="V442" s="25"/>
      <c r="W442" s="25"/>
      <c r="X442" s="14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  <c r="DK442" s="17"/>
      <c r="DL442" s="17"/>
      <c r="DM442" s="17"/>
      <c r="DN442" s="17"/>
      <c r="DO442" s="17"/>
      <c r="DP442" s="17"/>
      <c r="DQ442" s="17"/>
      <c r="DR442" s="17"/>
      <c r="DS442" s="17"/>
      <c r="DT442" s="17"/>
      <c r="DU442" s="17"/>
      <c r="DV442" s="17"/>
      <c r="DW442" s="17"/>
      <c r="DX442" s="17"/>
      <c r="DY442" s="17"/>
      <c r="DZ442" s="17"/>
      <c r="EA442" s="17"/>
      <c r="EB442" s="17"/>
      <c r="EC442" s="17"/>
      <c r="ED442" s="17"/>
      <c r="EE442" s="17"/>
      <c r="EF442" s="17"/>
      <c r="EG442" s="17"/>
      <c r="EH442" s="17"/>
      <c r="EI442" s="17"/>
      <c r="EJ442" s="17"/>
      <c r="EK442" s="17"/>
      <c r="EL442" s="17"/>
      <c r="EM442" s="17"/>
      <c r="EN442" s="17"/>
      <c r="EO442" s="17"/>
      <c r="EP442" s="17"/>
      <c r="EQ442" s="17"/>
      <c r="ER442" s="17"/>
      <c r="ES442" s="17"/>
      <c r="ET442" s="17"/>
      <c r="EU442" s="17"/>
      <c r="EV442" s="17"/>
      <c r="EW442" s="17"/>
      <c r="EX442" s="17"/>
    </row>
    <row r="443" spans="1:154" s="18" customFormat="1" ht="60.75" x14ac:dyDescent="0.25">
      <c r="A443" s="88"/>
      <c r="B443" s="89"/>
      <c r="C443" s="89"/>
      <c r="D443" s="89"/>
      <c r="E443" s="89"/>
      <c r="F443" s="89"/>
      <c r="G443" s="101" t="s">
        <v>228</v>
      </c>
      <c r="H443" s="139">
        <v>50000</v>
      </c>
      <c r="I443" s="139">
        <f>O443</f>
        <v>47976</v>
      </c>
      <c r="J443" s="143">
        <f t="shared" si="98"/>
        <v>2024</v>
      </c>
      <c r="K443" s="180"/>
      <c r="L443" s="139"/>
      <c r="M443" s="121"/>
      <c r="N443" s="139">
        <v>47976</v>
      </c>
      <c r="O443" s="192">
        <f t="shared" si="116"/>
        <v>47976</v>
      </c>
      <c r="P443" s="192">
        <f t="shared" si="114"/>
        <v>-47976</v>
      </c>
      <c r="Q443" s="142"/>
      <c r="R443" s="40"/>
      <c r="S443" s="25"/>
      <c r="T443" s="25"/>
      <c r="U443" s="25"/>
      <c r="V443" s="25"/>
      <c r="W443" s="25"/>
      <c r="X443" s="14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U443" s="17"/>
      <c r="CV443" s="17"/>
      <c r="CW443" s="17"/>
      <c r="CX443" s="17"/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  <c r="DJ443" s="17"/>
      <c r="DK443" s="17"/>
      <c r="DL443" s="17"/>
      <c r="DM443" s="17"/>
      <c r="DN443" s="17"/>
      <c r="DO443" s="17"/>
      <c r="DP443" s="17"/>
      <c r="DQ443" s="17"/>
      <c r="DR443" s="17"/>
      <c r="DS443" s="17"/>
      <c r="DT443" s="17"/>
      <c r="DU443" s="17"/>
      <c r="DV443" s="17"/>
      <c r="DW443" s="17"/>
      <c r="DX443" s="17"/>
      <c r="DY443" s="17"/>
      <c r="DZ443" s="17"/>
      <c r="EA443" s="17"/>
      <c r="EB443" s="17"/>
      <c r="EC443" s="17"/>
      <c r="ED443" s="17"/>
      <c r="EE443" s="17"/>
      <c r="EF443" s="17"/>
      <c r="EG443" s="17"/>
      <c r="EH443" s="17"/>
      <c r="EI443" s="17"/>
      <c r="EJ443" s="17"/>
      <c r="EK443" s="17"/>
      <c r="EL443" s="17"/>
      <c r="EM443" s="17"/>
      <c r="EN443" s="17"/>
      <c r="EO443" s="17"/>
      <c r="EP443" s="17"/>
      <c r="EQ443" s="17"/>
      <c r="ER443" s="17"/>
      <c r="ES443" s="17"/>
      <c r="ET443" s="17"/>
      <c r="EU443" s="17"/>
      <c r="EV443" s="17"/>
      <c r="EW443" s="17"/>
      <c r="EX443" s="17"/>
    </row>
    <row r="444" spans="1:154" s="18" customFormat="1" ht="20.25" x14ac:dyDescent="0.25">
      <c r="A444" s="88"/>
      <c r="B444" s="89"/>
      <c r="C444" s="89"/>
      <c r="D444" s="89"/>
      <c r="E444" s="89"/>
      <c r="F444" s="89"/>
      <c r="G444" s="101" t="s">
        <v>421</v>
      </c>
      <c r="H444" s="139"/>
      <c r="I444" s="139"/>
      <c r="J444" s="143"/>
      <c r="K444" s="180"/>
      <c r="L444" s="139"/>
      <c r="M444" s="121"/>
      <c r="N444" s="139"/>
      <c r="O444" s="145"/>
      <c r="P444" s="192"/>
      <c r="Q444" s="142"/>
      <c r="R444" s="43"/>
      <c r="S444" s="25"/>
      <c r="T444" s="25"/>
      <c r="U444" s="25"/>
      <c r="V444" s="25"/>
      <c r="W444" s="25"/>
      <c r="X444" s="14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  <c r="CM444" s="17"/>
      <c r="CN444" s="17"/>
      <c r="CO444" s="17"/>
      <c r="CP444" s="17"/>
      <c r="CQ444" s="17"/>
      <c r="CR444" s="17"/>
      <c r="CS444" s="17"/>
      <c r="CT444" s="17"/>
      <c r="CU444" s="17"/>
      <c r="CV444" s="17"/>
      <c r="CW444" s="17"/>
      <c r="CX444" s="17"/>
      <c r="CY444" s="17"/>
      <c r="CZ444" s="17"/>
      <c r="DA444" s="17"/>
      <c r="DB444" s="17"/>
      <c r="DC444" s="17"/>
      <c r="DD444" s="17"/>
      <c r="DE444" s="17"/>
      <c r="DF444" s="17"/>
      <c r="DG444" s="17"/>
      <c r="DH444" s="17"/>
      <c r="DI444" s="17"/>
      <c r="DJ444" s="17"/>
      <c r="DK444" s="17"/>
      <c r="DL444" s="17"/>
      <c r="DM444" s="17"/>
      <c r="DN444" s="17"/>
      <c r="DO444" s="17"/>
      <c r="DP444" s="17"/>
      <c r="DQ444" s="17"/>
      <c r="DR444" s="17"/>
      <c r="DS444" s="17"/>
      <c r="DT444" s="17"/>
      <c r="DU444" s="17"/>
      <c r="DV444" s="17"/>
      <c r="DW444" s="17"/>
      <c r="DX444" s="17"/>
      <c r="DY444" s="17"/>
      <c r="DZ444" s="17"/>
      <c r="EA444" s="17"/>
      <c r="EB444" s="17"/>
      <c r="EC444" s="17"/>
      <c r="ED444" s="17"/>
      <c r="EE444" s="17"/>
      <c r="EF444" s="17"/>
      <c r="EG444" s="17"/>
      <c r="EH444" s="17"/>
      <c r="EI444" s="17"/>
      <c r="EJ444" s="17"/>
      <c r="EK444" s="17"/>
      <c r="EL444" s="17"/>
      <c r="EM444" s="17"/>
      <c r="EN444" s="17"/>
      <c r="EO444" s="17"/>
      <c r="EP444" s="17"/>
      <c r="EQ444" s="17"/>
      <c r="ER444" s="17"/>
      <c r="ES444" s="17"/>
      <c r="ET444" s="17"/>
      <c r="EU444" s="17"/>
      <c r="EV444" s="17"/>
      <c r="EW444" s="17"/>
      <c r="EX444" s="17"/>
    </row>
    <row r="445" spans="1:154" ht="20.25" x14ac:dyDescent="0.2">
      <c r="A445" s="100"/>
      <c r="B445" s="99"/>
      <c r="C445" s="99"/>
      <c r="D445" s="99"/>
      <c r="E445" s="99"/>
      <c r="F445" s="99"/>
      <c r="G445" s="101" t="s">
        <v>229</v>
      </c>
      <c r="H445" s="143"/>
      <c r="I445" s="143"/>
      <c r="J445" s="143">
        <f t="shared" si="98"/>
        <v>0</v>
      </c>
      <c r="K445" s="180"/>
      <c r="L445" s="143"/>
      <c r="M445" s="144"/>
      <c r="N445" s="143"/>
      <c r="O445" s="145">
        <f t="shared" si="116"/>
        <v>0</v>
      </c>
      <c r="P445" s="145">
        <f t="shared" si="114"/>
        <v>0</v>
      </c>
      <c r="Q445" s="142"/>
      <c r="R445" s="43"/>
      <c r="S445" s="20"/>
      <c r="T445" s="20"/>
      <c r="U445" s="20"/>
      <c r="V445" s="20"/>
      <c r="W445" s="20"/>
      <c r="X445" s="14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</row>
    <row r="446" spans="1:154" ht="20.25" x14ac:dyDescent="0.2">
      <c r="A446" s="100"/>
      <c r="B446" s="99"/>
      <c r="C446" s="99"/>
      <c r="D446" s="99"/>
      <c r="E446" s="99"/>
      <c r="F446" s="89" t="s">
        <v>30</v>
      </c>
      <c r="G446" s="101" t="s">
        <v>420</v>
      </c>
      <c r="H446" s="143"/>
      <c r="I446" s="143"/>
      <c r="J446" s="143">
        <f t="shared" si="98"/>
        <v>0</v>
      </c>
      <c r="K446" s="180"/>
      <c r="L446" s="143"/>
      <c r="M446" s="172"/>
      <c r="N446" s="143"/>
      <c r="O446" s="145">
        <f t="shared" si="116"/>
        <v>0</v>
      </c>
      <c r="P446" s="145">
        <f t="shared" si="114"/>
        <v>0</v>
      </c>
      <c r="Q446" s="142" t="e">
        <f t="shared" ref="Q446" si="117">ROUND(O446/L446*100,2)</f>
        <v>#DIV/0!</v>
      </c>
      <c r="R446" s="43"/>
      <c r="S446" s="20"/>
      <c r="T446" s="20"/>
      <c r="U446" s="20"/>
      <c r="V446" s="20"/>
      <c r="W446" s="20"/>
      <c r="X446" s="14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</row>
    <row r="447" spans="1:154" ht="71.25" customHeight="1" x14ac:dyDescent="0.2">
      <c r="A447" s="100"/>
      <c r="B447" s="99"/>
      <c r="C447" s="99"/>
      <c r="D447" s="99"/>
      <c r="E447" s="99"/>
      <c r="F447" s="101" t="s">
        <v>428</v>
      </c>
      <c r="G447" s="101" t="s">
        <v>427</v>
      </c>
      <c r="H447" s="143"/>
      <c r="I447" s="143"/>
      <c r="J447" s="143"/>
      <c r="K447" s="180"/>
      <c r="L447" s="143"/>
      <c r="M447" s="172"/>
      <c r="N447" s="143"/>
      <c r="O447" s="193"/>
      <c r="P447" s="193"/>
      <c r="Q447" s="142"/>
      <c r="R447" s="43"/>
      <c r="S447" s="20"/>
      <c r="T447" s="20"/>
      <c r="U447" s="20"/>
      <c r="V447" s="20"/>
      <c r="W447" s="20"/>
      <c r="X447" s="14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</row>
    <row r="448" spans="1:154" ht="81" x14ac:dyDescent="0.2">
      <c r="A448" s="100"/>
      <c r="B448" s="99"/>
      <c r="C448" s="99"/>
      <c r="D448" s="188">
        <v>60</v>
      </c>
      <c r="E448" s="188"/>
      <c r="F448" s="188"/>
      <c r="G448" s="194" t="s">
        <v>203</v>
      </c>
      <c r="H448" s="143">
        <f>H449+H450</f>
        <v>0</v>
      </c>
      <c r="I448" s="143">
        <f>I449+I450</f>
        <v>0</v>
      </c>
      <c r="J448" s="143">
        <f t="shared" ref="J448:J461" si="118">H448-I448</f>
        <v>0</v>
      </c>
      <c r="K448" s="180" t="e">
        <f t="shared" ref="K448" si="119">ROUND(I448/H448*100,2)</f>
        <v>#DIV/0!</v>
      </c>
      <c r="L448" s="143">
        <f>L449+L450</f>
        <v>0</v>
      </c>
      <c r="M448" s="143">
        <f>M449+M450</f>
        <v>0</v>
      </c>
      <c r="N448" s="143">
        <f>N449+N450</f>
        <v>0</v>
      </c>
      <c r="O448" s="143">
        <f>O449+O450</f>
        <v>0</v>
      </c>
      <c r="P448" s="143">
        <f t="shared" ref="P448" si="120">P449+P450</f>
        <v>0</v>
      </c>
      <c r="Q448" s="142"/>
      <c r="R448" s="43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</row>
    <row r="449" spans="1:154" ht="20.25" x14ac:dyDescent="0.2">
      <c r="A449" s="100"/>
      <c r="B449" s="99"/>
      <c r="C449" s="99"/>
      <c r="D449" s="183"/>
      <c r="E449" s="195" t="s">
        <v>54</v>
      </c>
      <c r="F449" s="183"/>
      <c r="G449" s="190" t="s">
        <v>265</v>
      </c>
      <c r="H449" s="143"/>
      <c r="I449" s="143"/>
      <c r="J449" s="143">
        <f t="shared" si="118"/>
        <v>0</v>
      </c>
      <c r="K449" s="180"/>
      <c r="L449" s="143"/>
      <c r="M449" s="172"/>
      <c r="N449" s="143"/>
      <c r="O449" s="170">
        <f t="shared" ref="O449:O451" si="121">M449+N449</f>
        <v>0</v>
      </c>
      <c r="P449" s="170"/>
      <c r="Q449" s="142"/>
      <c r="R449" s="43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</row>
    <row r="450" spans="1:154" ht="20.25" x14ac:dyDescent="0.2">
      <c r="A450" s="100"/>
      <c r="B450" s="99"/>
      <c r="C450" s="99"/>
      <c r="D450" s="183"/>
      <c r="E450" s="195" t="s">
        <v>26</v>
      </c>
      <c r="F450" s="183"/>
      <c r="G450" s="190" t="s">
        <v>266</v>
      </c>
      <c r="H450" s="143"/>
      <c r="I450" s="143"/>
      <c r="J450" s="143">
        <f t="shared" si="118"/>
        <v>0</v>
      </c>
      <c r="K450" s="180"/>
      <c r="L450" s="143"/>
      <c r="M450" s="172"/>
      <c r="N450" s="143"/>
      <c r="O450" s="170">
        <f t="shared" si="121"/>
        <v>0</v>
      </c>
      <c r="P450" s="170"/>
      <c r="Q450" s="142"/>
      <c r="R450" s="43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</row>
    <row r="451" spans="1:154" ht="20.25" x14ac:dyDescent="0.2">
      <c r="A451" s="148"/>
      <c r="B451" s="149"/>
      <c r="C451" s="149"/>
      <c r="D451" s="149">
        <v>85</v>
      </c>
      <c r="E451" s="149"/>
      <c r="F451" s="149"/>
      <c r="G451" s="151" t="s">
        <v>86</v>
      </c>
      <c r="H451" s="152"/>
      <c r="I451" s="152">
        <f>O451</f>
        <v>-50</v>
      </c>
      <c r="J451" s="152">
        <f t="shared" si="118"/>
        <v>50</v>
      </c>
      <c r="K451" s="196"/>
      <c r="L451" s="152"/>
      <c r="M451" s="154"/>
      <c r="N451" s="152">
        <v>-50</v>
      </c>
      <c r="O451" s="197">
        <f t="shared" si="121"/>
        <v>-50</v>
      </c>
      <c r="P451" s="197">
        <f t="shared" si="114"/>
        <v>50</v>
      </c>
      <c r="Q451" s="156"/>
      <c r="R451" s="43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</row>
    <row r="452" spans="1:154" ht="20.25" x14ac:dyDescent="0.2">
      <c r="A452" s="100"/>
      <c r="B452" s="99"/>
      <c r="C452" s="99"/>
      <c r="D452" s="99"/>
      <c r="E452" s="99"/>
      <c r="F452" s="99"/>
      <c r="G452" s="103" t="s">
        <v>195</v>
      </c>
      <c r="H452" s="143"/>
      <c r="I452" s="143"/>
      <c r="J452" s="143">
        <f t="shared" si="118"/>
        <v>0</v>
      </c>
      <c r="K452" s="180"/>
      <c r="L452" s="143"/>
      <c r="M452" s="144"/>
      <c r="N452" s="143"/>
      <c r="O452" s="170"/>
      <c r="P452" s="170">
        <f t="shared" ref="P452:P461" si="122">H452-O452</f>
        <v>0</v>
      </c>
      <c r="Q452" s="142"/>
      <c r="R452" s="43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</row>
    <row r="453" spans="1:154" ht="20.25" x14ac:dyDescent="0.2">
      <c r="A453" s="88" t="s">
        <v>204</v>
      </c>
      <c r="B453" s="89" t="s">
        <v>30</v>
      </c>
      <c r="C453" s="89"/>
      <c r="D453" s="89"/>
      <c r="E453" s="89"/>
      <c r="F453" s="89"/>
      <c r="G453" s="101" t="s">
        <v>231</v>
      </c>
      <c r="H453" s="139">
        <f>SUM(H454:H456)</f>
        <v>237300</v>
      </c>
      <c r="I453" s="139">
        <f>SUM(I454:I456)</f>
        <v>188061</v>
      </c>
      <c r="J453" s="139">
        <f t="shared" si="118"/>
        <v>49239</v>
      </c>
      <c r="K453" s="180"/>
      <c r="L453" s="139">
        <f>SUM(L454:L456)</f>
        <v>0</v>
      </c>
      <c r="M453" s="139">
        <f>SUM(M454:M456)</f>
        <v>0</v>
      </c>
      <c r="N453" s="139">
        <f>SUM(N454:N456)</f>
        <v>188061</v>
      </c>
      <c r="O453" s="139">
        <f>SUM(O454:O456)</f>
        <v>188061</v>
      </c>
      <c r="P453" s="141">
        <f t="shared" si="122"/>
        <v>49239</v>
      </c>
      <c r="Q453" s="142"/>
      <c r="R453" s="43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</row>
    <row r="454" spans="1:154" ht="20.25" x14ac:dyDescent="0.2">
      <c r="A454" s="88"/>
      <c r="B454" s="89"/>
      <c r="C454" s="89" t="s">
        <v>22</v>
      </c>
      <c r="D454" s="89"/>
      <c r="E454" s="89"/>
      <c r="F454" s="89"/>
      <c r="G454" s="101" t="s">
        <v>232</v>
      </c>
      <c r="H454" s="139">
        <f>H390+H395</f>
        <v>0</v>
      </c>
      <c r="I454" s="139">
        <f>I390+I395</f>
        <v>0</v>
      </c>
      <c r="J454" s="139">
        <f t="shared" si="118"/>
        <v>0</v>
      </c>
      <c r="K454" s="180"/>
      <c r="L454" s="139">
        <f>L390+L395</f>
        <v>0</v>
      </c>
      <c r="M454" s="139">
        <f>M390+M395</f>
        <v>0</v>
      </c>
      <c r="N454" s="139">
        <f>N390+N395</f>
        <v>0</v>
      </c>
      <c r="O454" s="139">
        <f>O390+O395</f>
        <v>0</v>
      </c>
      <c r="P454" s="141">
        <f t="shared" si="122"/>
        <v>0</v>
      </c>
      <c r="Q454" s="142"/>
      <c r="R454" s="43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</row>
    <row r="455" spans="1:154" ht="20.25" x14ac:dyDescent="0.2">
      <c r="A455" s="88"/>
      <c r="B455" s="89"/>
      <c r="C455" s="89" t="s">
        <v>114</v>
      </c>
      <c r="D455" s="89"/>
      <c r="E455" s="89"/>
      <c r="F455" s="89"/>
      <c r="G455" s="101" t="s">
        <v>233</v>
      </c>
      <c r="H455" s="139">
        <f>H392+H418</f>
        <v>70300</v>
      </c>
      <c r="I455" s="139">
        <f>I392+I418</f>
        <v>52376</v>
      </c>
      <c r="J455" s="139">
        <f t="shared" si="118"/>
        <v>17924</v>
      </c>
      <c r="K455" s="180"/>
      <c r="L455" s="139">
        <f>L392+L418</f>
        <v>0</v>
      </c>
      <c r="M455" s="139">
        <f>M392+M418</f>
        <v>0</v>
      </c>
      <c r="N455" s="139">
        <f>N392+N418</f>
        <v>52376</v>
      </c>
      <c r="O455" s="139">
        <f>O392+O418</f>
        <v>52376</v>
      </c>
      <c r="P455" s="141">
        <f t="shared" si="122"/>
        <v>17924</v>
      </c>
      <c r="Q455" s="142"/>
      <c r="R455" s="43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</row>
    <row r="456" spans="1:154" ht="20.25" x14ac:dyDescent="0.2">
      <c r="A456" s="88"/>
      <c r="B456" s="89"/>
      <c r="C456" s="89" t="s">
        <v>90</v>
      </c>
      <c r="D456" s="89"/>
      <c r="E456" s="89"/>
      <c r="F456" s="89"/>
      <c r="G456" s="101" t="s">
        <v>234</v>
      </c>
      <c r="H456" s="139">
        <f>H387-H454-H455</f>
        <v>167000</v>
      </c>
      <c r="I456" s="139">
        <f>I387-I454-I455</f>
        <v>135685</v>
      </c>
      <c r="J456" s="139">
        <f t="shared" si="118"/>
        <v>31315</v>
      </c>
      <c r="K456" s="180"/>
      <c r="L456" s="139">
        <f>L387-L454-L455</f>
        <v>0</v>
      </c>
      <c r="M456" s="139">
        <f>M387-M454-M455</f>
        <v>0</v>
      </c>
      <c r="N456" s="139">
        <f>N387-N454-N455</f>
        <v>135685</v>
      </c>
      <c r="O456" s="139">
        <f>O387-O454-O455</f>
        <v>135685</v>
      </c>
      <c r="P456" s="141">
        <f t="shared" si="122"/>
        <v>31315</v>
      </c>
      <c r="Q456" s="142"/>
      <c r="R456" s="43"/>
      <c r="S456" s="14"/>
      <c r="T456" s="14"/>
      <c r="U456" s="14"/>
      <c r="V456" s="14"/>
      <c r="W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</row>
    <row r="457" spans="1:154" ht="20.25" x14ac:dyDescent="0.2">
      <c r="A457" s="88">
        <v>8904</v>
      </c>
      <c r="B457" s="89" t="s">
        <v>32</v>
      </c>
      <c r="C457" s="89"/>
      <c r="D457" s="89"/>
      <c r="E457" s="89"/>
      <c r="F457" s="89"/>
      <c r="G457" s="101" t="s">
        <v>235</v>
      </c>
      <c r="H457" s="139">
        <f>H82-H458</f>
        <v>2640700</v>
      </c>
      <c r="I457" s="139">
        <f>I82-I458</f>
        <v>2555425.77</v>
      </c>
      <c r="J457" s="139">
        <f t="shared" si="118"/>
        <v>85274.229999999981</v>
      </c>
      <c r="K457" s="180"/>
      <c r="L457" s="139">
        <f>L82-L458</f>
        <v>0</v>
      </c>
      <c r="M457" s="139">
        <f>M82-M458</f>
        <v>0</v>
      </c>
      <c r="N457" s="139">
        <f>N82-N458</f>
        <v>2555425.77</v>
      </c>
      <c r="O457" s="139">
        <f>O82-O458</f>
        <v>2555425.77</v>
      </c>
      <c r="P457" s="141">
        <f t="shared" si="122"/>
        <v>85274.229999999981</v>
      </c>
      <c r="Q457" s="142"/>
      <c r="R457" s="43"/>
      <c r="S457" s="14"/>
      <c r="T457" s="14"/>
      <c r="U457" s="14"/>
      <c r="V457" s="14"/>
      <c r="W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</row>
    <row r="458" spans="1:154" ht="20.25" x14ac:dyDescent="0.2">
      <c r="A458" s="88"/>
      <c r="B458" s="89" t="s">
        <v>30</v>
      </c>
      <c r="C458" s="89"/>
      <c r="D458" s="89"/>
      <c r="E458" s="89"/>
      <c r="F458" s="89"/>
      <c r="G458" s="101" t="s">
        <v>236</v>
      </c>
      <c r="H458" s="139">
        <f>+H110</f>
        <v>0</v>
      </c>
      <c r="I458" s="139">
        <f>+I110</f>
        <v>0</v>
      </c>
      <c r="J458" s="139">
        <f t="shared" si="118"/>
        <v>0</v>
      </c>
      <c r="K458" s="180"/>
      <c r="L458" s="139">
        <f>+L110</f>
        <v>0</v>
      </c>
      <c r="M458" s="139">
        <f>+M110</f>
        <v>0</v>
      </c>
      <c r="N458" s="139">
        <f>+N110</f>
        <v>0</v>
      </c>
      <c r="O458" s="139">
        <f>+O110</f>
        <v>0</v>
      </c>
      <c r="P458" s="141">
        <f t="shared" si="122"/>
        <v>0</v>
      </c>
      <c r="Q458" s="142"/>
      <c r="R458" s="43"/>
      <c r="S458" s="14"/>
      <c r="T458" s="14"/>
      <c r="U458" s="14"/>
      <c r="V458" s="14"/>
      <c r="W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</row>
    <row r="459" spans="1:154" ht="20.25" x14ac:dyDescent="0.2">
      <c r="A459" s="500" t="s">
        <v>237</v>
      </c>
      <c r="B459" s="501"/>
      <c r="C459" s="501"/>
      <c r="D459" s="501"/>
      <c r="E459" s="501"/>
      <c r="F459" s="501"/>
      <c r="G459" s="101" t="s">
        <v>238</v>
      </c>
      <c r="H459" s="139">
        <f>H9-H82</f>
        <v>-2640700</v>
      </c>
      <c r="I459" s="139">
        <f>I9-I82</f>
        <v>-563558.81000000006</v>
      </c>
      <c r="J459" s="139">
        <f t="shared" si="118"/>
        <v>-2077141.19</v>
      </c>
      <c r="K459" s="180"/>
      <c r="L459" s="139">
        <f>L9-L82</f>
        <v>0</v>
      </c>
      <c r="M459" s="163">
        <f>M9-M82</f>
        <v>0</v>
      </c>
      <c r="N459" s="139">
        <f>N9-N82</f>
        <v>-563558.81000000006</v>
      </c>
      <c r="O459" s="141">
        <f>O9-O82</f>
        <v>-563558.81000000006</v>
      </c>
      <c r="P459" s="141">
        <f t="shared" si="122"/>
        <v>-2077141.19</v>
      </c>
      <c r="Q459" s="142"/>
      <c r="R459" s="43"/>
      <c r="S459" s="14"/>
      <c r="T459" s="14"/>
      <c r="U459" s="14"/>
      <c r="V459" s="14"/>
      <c r="W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</row>
    <row r="460" spans="1:154" ht="20.25" x14ac:dyDescent="0.2">
      <c r="A460" s="88"/>
      <c r="B460" s="89" t="s">
        <v>88</v>
      </c>
      <c r="C460" s="89"/>
      <c r="D460" s="89"/>
      <c r="E460" s="89"/>
      <c r="F460" s="89"/>
      <c r="G460" s="101" t="s">
        <v>239</v>
      </c>
      <c r="H460" s="139">
        <f>H60-H457</f>
        <v>-2640700</v>
      </c>
      <c r="I460" s="139">
        <f>I60-I457</f>
        <v>-1430294.78</v>
      </c>
      <c r="J460" s="139">
        <f t="shared" si="118"/>
        <v>-1210405.22</v>
      </c>
      <c r="K460" s="180"/>
      <c r="L460" s="139">
        <f>L60-L457</f>
        <v>0</v>
      </c>
      <c r="M460" s="163">
        <f>M60-M457</f>
        <v>0</v>
      </c>
      <c r="N460" s="139">
        <f>N60-N457</f>
        <v>-1430294.78</v>
      </c>
      <c r="O460" s="141">
        <f>O60-O457</f>
        <v>-1430294.78</v>
      </c>
      <c r="P460" s="141">
        <f t="shared" si="122"/>
        <v>-1210405.22</v>
      </c>
      <c r="Q460" s="142"/>
      <c r="R460" s="43"/>
      <c r="S460" s="14"/>
      <c r="T460" s="14"/>
      <c r="U460" s="14"/>
      <c r="V460" s="14"/>
      <c r="W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</row>
    <row r="461" spans="1:154" ht="21" thickBot="1" x14ac:dyDescent="0.25">
      <c r="A461" s="198"/>
      <c r="B461" s="199">
        <v>11</v>
      </c>
      <c r="C461" s="199"/>
      <c r="D461" s="199"/>
      <c r="E461" s="199"/>
      <c r="F461" s="199"/>
      <c r="G461" s="200" t="s">
        <v>240</v>
      </c>
      <c r="H461" s="201">
        <f>+H61-H458</f>
        <v>0</v>
      </c>
      <c r="I461" s="201">
        <f>+I61-I458</f>
        <v>866735.97</v>
      </c>
      <c r="J461" s="201">
        <f t="shared" si="118"/>
        <v>-866735.97</v>
      </c>
      <c r="K461" s="201"/>
      <c r="L461" s="201">
        <f>+L61-L458</f>
        <v>0</v>
      </c>
      <c r="M461" s="201">
        <f>+M61-M458</f>
        <v>0</v>
      </c>
      <c r="N461" s="201">
        <f>+N61-N458</f>
        <v>866735.97</v>
      </c>
      <c r="O461" s="201">
        <f>+O61-O458</f>
        <v>866735.97</v>
      </c>
      <c r="P461" s="201">
        <f t="shared" si="122"/>
        <v>-866735.97</v>
      </c>
      <c r="Q461" s="202"/>
      <c r="R461" s="43"/>
      <c r="S461" s="14"/>
      <c r="T461" s="14"/>
      <c r="U461" s="14"/>
      <c r="V461" s="14"/>
      <c r="W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</row>
    <row r="462" spans="1:154" x14ac:dyDescent="0.2">
      <c r="M462" s="31"/>
      <c r="N462" s="31"/>
      <c r="O462" s="31"/>
      <c r="P462" s="30"/>
      <c r="R462" s="44"/>
      <c r="S462" s="32"/>
      <c r="T462" s="32"/>
      <c r="U462" s="32"/>
    </row>
    <row r="463" spans="1:154" x14ac:dyDescent="0.2">
      <c r="M463" s="31"/>
      <c r="N463" s="31"/>
      <c r="O463" s="31"/>
      <c r="P463" s="30"/>
      <c r="R463" s="44"/>
      <c r="S463" s="32"/>
      <c r="T463" s="32"/>
      <c r="U463" s="32"/>
    </row>
    <row r="464" spans="1:154" x14ac:dyDescent="0.2">
      <c r="M464" s="31"/>
      <c r="N464" s="31"/>
      <c r="O464" s="31"/>
      <c r="P464" s="30"/>
      <c r="R464" s="44"/>
      <c r="S464" s="32"/>
      <c r="T464" s="32"/>
      <c r="U464" s="32"/>
    </row>
    <row r="465" spans="2:21" ht="16.5" customHeight="1" x14ac:dyDescent="0.2">
      <c r="B465" s="499" t="s">
        <v>433</v>
      </c>
      <c r="C465" s="499"/>
      <c r="D465" s="499"/>
      <c r="E465" s="499"/>
      <c r="F465" s="499"/>
      <c r="G465" s="210"/>
      <c r="H465" s="499" t="s">
        <v>435</v>
      </c>
      <c r="I465" s="499"/>
      <c r="J465" s="499"/>
      <c r="K465" s="210"/>
      <c r="L465" s="210"/>
      <c r="M465" s="499" t="s">
        <v>437</v>
      </c>
      <c r="N465" s="499"/>
      <c r="O465" s="499"/>
      <c r="P465" s="209"/>
      <c r="R465" s="44"/>
      <c r="S465" s="32"/>
      <c r="T465" s="32"/>
      <c r="U465" s="32"/>
    </row>
    <row r="466" spans="2:21" ht="16.5" customHeight="1" x14ac:dyDescent="0.2">
      <c r="B466" s="499" t="s">
        <v>434</v>
      </c>
      <c r="C466" s="499"/>
      <c r="D466" s="499"/>
      <c r="E466" s="499"/>
      <c r="F466" s="499"/>
      <c r="G466" s="210"/>
      <c r="H466" s="499" t="s">
        <v>436</v>
      </c>
      <c r="I466" s="499"/>
      <c r="J466" s="499"/>
      <c r="K466" s="210"/>
      <c r="L466" s="210"/>
      <c r="M466" s="499" t="s">
        <v>438</v>
      </c>
      <c r="N466" s="499"/>
      <c r="O466" s="499"/>
      <c r="P466" s="209"/>
      <c r="R466" s="44"/>
      <c r="S466" s="32"/>
      <c r="T466" s="32"/>
      <c r="U466" s="32"/>
    </row>
    <row r="467" spans="2:21" ht="16.5" customHeight="1" x14ac:dyDescent="0.2">
      <c r="B467" s="209"/>
      <c r="C467" s="209"/>
      <c r="D467" s="209"/>
      <c r="E467" s="209"/>
      <c r="F467" s="209"/>
      <c r="G467" s="209"/>
      <c r="H467" s="209"/>
      <c r="I467" s="209"/>
      <c r="J467" s="209"/>
      <c r="K467" s="209"/>
      <c r="L467" s="209"/>
      <c r="M467" s="209"/>
      <c r="N467" s="209"/>
      <c r="O467" s="209"/>
      <c r="P467" s="209"/>
      <c r="R467" s="44"/>
      <c r="S467" s="32"/>
      <c r="T467" s="32"/>
      <c r="U467" s="32"/>
    </row>
    <row r="468" spans="2:21" ht="16.5" customHeight="1" x14ac:dyDescent="0.2">
      <c r="B468" s="209"/>
      <c r="C468" s="209"/>
      <c r="D468" s="209"/>
      <c r="E468" s="209"/>
      <c r="F468" s="209"/>
      <c r="G468" s="209"/>
      <c r="H468" s="209"/>
      <c r="I468" s="209"/>
      <c r="J468" s="209"/>
      <c r="K468" s="209"/>
      <c r="L468" s="209"/>
      <c r="M468" s="209"/>
      <c r="N468" s="209"/>
      <c r="O468" s="209"/>
      <c r="P468" s="209"/>
      <c r="R468" s="44"/>
      <c r="S468" s="32"/>
      <c r="T468" s="32"/>
      <c r="U468" s="32"/>
    </row>
    <row r="469" spans="2:21" x14ac:dyDescent="0.2">
      <c r="M469" s="31"/>
      <c r="N469" s="31"/>
      <c r="O469" s="31"/>
      <c r="P469" s="30"/>
      <c r="R469" s="44"/>
      <c r="S469" s="32"/>
      <c r="T469" s="32"/>
      <c r="U469" s="32"/>
    </row>
    <row r="470" spans="2:21" x14ac:dyDescent="0.2">
      <c r="M470" s="31"/>
      <c r="N470" s="31"/>
      <c r="O470" s="31"/>
      <c r="P470" s="30"/>
      <c r="R470" s="44"/>
      <c r="S470" s="32"/>
      <c r="T470" s="32"/>
      <c r="U470" s="32"/>
    </row>
    <row r="471" spans="2:21" x14ac:dyDescent="0.2">
      <c r="M471" s="31"/>
      <c r="N471" s="31"/>
      <c r="O471" s="31"/>
      <c r="P471" s="30"/>
      <c r="R471" s="44"/>
      <c r="S471" s="32"/>
      <c r="T471" s="32"/>
      <c r="U471" s="32"/>
    </row>
    <row r="472" spans="2:21" x14ac:dyDescent="0.2">
      <c r="M472" s="31"/>
      <c r="N472" s="31"/>
      <c r="O472" s="31"/>
      <c r="P472" s="30"/>
      <c r="R472" s="44"/>
      <c r="S472" s="32"/>
      <c r="T472" s="32"/>
      <c r="U472" s="32"/>
    </row>
    <row r="473" spans="2:21" x14ac:dyDescent="0.2">
      <c r="M473" s="31"/>
      <c r="N473" s="31"/>
      <c r="O473" s="31"/>
      <c r="P473" s="30"/>
      <c r="R473" s="44"/>
      <c r="S473" s="32"/>
      <c r="T473" s="32"/>
      <c r="U473" s="32"/>
    </row>
    <row r="474" spans="2:21" x14ac:dyDescent="0.2">
      <c r="M474" s="31"/>
      <c r="N474" s="31"/>
      <c r="O474" s="31"/>
      <c r="P474" s="30"/>
      <c r="R474" s="44"/>
      <c r="S474" s="32"/>
      <c r="T474" s="32"/>
      <c r="U474" s="32"/>
    </row>
    <row r="475" spans="2:21" x14ac:dyDescent="0.2">
      <c r="M475" s="31"/>
      <c r="N475" s="31"/>
      <c r="O475" s="31"/>
      <c r="P475" s="30"/>
      <c r="R475" s="44"/>
      <c r="S475" s="32"/>
      <c r="T475" s="32"/>
      <c r="U475" s="32"/>
    </row>
    <row r="476" spans="2:21" x14ac:dyDescent="0.2">
      <c r="M476" s="31"/>
      <c r="N476" s="31"/>
      <c r="O476" s="31"/>
      <c r="P476" s="30"/>
      <c r="R476" s="44"/>
      <c r="S476" s="32"/>
      <c r="T476" s="32"/>
      <c r="U476" s="32"/>
    </row>
    <row r="477" spans="2:21" x14ac:dyDescent="0.2">
      <c r="M477" s="31"/>
      <c r="N477" s="31"/>
      <c r="O477" s="31"/>
      <c r="P477" s="30"/>
      <c r="R477" s="44"/>
      <c r="S477" s="32"/>
      <c r="T477" s="32"/>
      <c r="U477" s="32"/>
    </row>
    <row r="478" spans="2:21" x14ac:dyDescent="0.2">
      <c r="M478" s="31"/>
      <c r="N478" s="31"/>
      <c r="O478" s="31"/>
      <c r="P478" s="30"/>
      <c r="R478" s="44"/>
      <c r="S478" s="32"/>
      <c r="T478" s="32"/>
      <c r="U478" s="32"/>
    </row>
    <row r="479" spans="2:21" x14ac:dyDescent="0.2">
      <c r="M479" s="31"/>
      <c r="N479" s="31"/>
      <c r="O479" s="31"/>
      <c r="P479" s="30"/>
      <c r="R479" s="44"/>
      <c r="S479" s="32"/>
      <c r="T479" s="32"/>
      <c r="U479" s="32"/>
    </row>
    <row r="480" spans="2:21" x14ac:dyDescent="0.2">
      <c r="M480" s="31"/>
      <c r="N480" s="31"/>
      <c r="O480" s="31"/>
      <c r="P480" s="30"/>
      <c r="R480" s="44"/>
      <c r="S480" s="32"/>
      <c r="T480" s="32"/>
      <c r="U480" s="32"/>
    </row>
    <row r="481" spans="13:21" x14ac:dyDescent="0.2">
      <c r="M481" s="31"/>
      <c r="N481" s="31"/>
      <c r="O481" s="31"/>
      <c r="P481" s="30"/>
      <c r="R481" s="44"/>
      <c r="S481" s="32"/>
      <c r="T481" s="32"/>
      <c r="U481" s="32"/>
    </row>
    <row r="482" spans="13:21" x14ac:dyDescent="0.2">
      <c r="M482" s="31"/>
      <c r="N482" s="31"/>
      <c r="O482" s="31"/>
      <c r="P482" s="30"/>
      <c r="R482" s="44"/>
      <c r="S482" s="32"/>
      <c r="T482" s="32"/>
      <c r="U482" s="32"/>
    </row>
    <row r="483" spans="13:21" x14ac:dyDescent="0.2">
      <c r="M483" s="31"/>
      <c r="N483" s="31"/>
      <c r="O483" s="31"/>
      <c r="P483" s="30"/>
      <c r="R483" s="44"/>
      <c r="S483" s="32"/>
      <c r="T483" s="32"/>
      <c r="U483" s="32"/>
    </row>
    <row r="484" spans="13:21" x14ac:dyDescent="0.2">
      <c r="M484" s="31"/>
      <c r="N484" s="31"/>
      <c r="O484" s="31"/>
      <c r="P484" s="30"/>
      <c r="R484" s="44"/>
      <c r="S484" s="32"/>
      <c r="T484" s="32"/>
      <c r="U484" s="32"/>
    </row>
    <row r="485" spans="13:21" x14ac:dyDescent="0.2">
      <c r="M485" s="31"/>
      <c r="N485" s="31"/>
      <c r="O485" s="31"/>
      <c r="P485" s="30"/>
      <c r="R485" s="44"/>
      <c r="S485" s="32"/>
      <c r="T485" s="32"/>
      <c r="U485" s="32"/>
    </row>
    <row r="486" spans="13:21" x14ac:dyDescent="0.2">
      <c r="M486" s="31"/>
      <c r="N486" s="31"/>
      <c r="O486" s="31"/>
      <c r="P486" s="30"/>
      <c r="R486" s="44"/>
      <c r="S486" s="32"/>
      <c r="T486" s="32"/>
      <c r="U486" s="32"/>
    </row>
    <row r="487" spans="13:21" x14ac:dyDescent="0.2">
      <c r="M487" s="31"/>
      <c r="N487" s="31"/>
      <c r="O487" s="31"/>
      <c r="P487" s="30"/>
      <c r="R487" s="44"/>
      <c r="S487" s="32"/>
      <c r="T487" s="32"/>
      <c r="U487" s="32"/>
    </row>
    <row r="488" spans="13:21" x14ac:dyDescent="0.2">
      <c r="M488" s="31"/>
      <c r="N488" s="31"/>
      <c r="O488" s="31"/>
      <c r="P488" s="30"/>
      <c r="R488" s="44"/>
      <c r="S488" s="32"/>
      <c r="T488" s="32"/>
      <c r="U488" s="32"/>
    </row>
    <row r="489" spans="13:21" x14ac:dyDescent="0.2">
      <c r="M489" s="31"/>
      <c r="N489" s="31"/>
      <c r="O489" s="31"/>
      <c r="P489" s="30"/>
      <c r="R489" s="44"/>
      <c r="S489" s="32"/>
      <c r="T489" s="32"/>
      <c r="U489" s="32"/>
    </row>
    <row r="490" spans="13:21" x14ac:dyDescent="0.2">
      <c r="M490" s="31"/>
      <c r="N490" s="31"/>
      <c r="O490" s="31"/>
      <c r="P490" s="30"/>
      <c r="R490" s="44"/>
      <c r="S490" s="32"/>
      <c r="T490" s="32"/>
      <c r="U490" s="32"/>
    </row>
    <row r="491" spans="13:21" x14ac:dyDescent="0.2">
      <c r="M491" s="31"/>
      <c r="N491" s="31"/>
      <c r="O491" s="31"/>
      <c r="P491" s="30"/>
      <c r="R491" s="44"/>
      <c r="S491" s="32"/>
      <c r="T491" s="32"/>
      <c r="U491" s="32"/>
    </row>
    <row r="492" spans="13:21" x14ac:dyDescent="0.2">
      <c r="M492" s="31"/>
      <c r="N492" s="31"/>
      <c r="O492" s="31"/>
      <c r="P492" s="30"/>
      <c r="R492" s="44"/>
      <c r="S492" s="32"/>
      <c r="T492" s="32"/>
      <c r="U492" s="32"/>
    </row>
    <row r="493" spans="13:21" x14ac:dyDescent="0.2">
      <c r="M493" s="31"/>
      <c r="N493" s="31"/>
      <c r="O493" s="31"/>
      <c r="P493" s="30"/>
      <c r="R493" s="44"/>
      <c r="S493" s="32"/>
      <c r="T493" s="32"/>
      <c r="U493" s="32"/>
    </row>
    <row r="494" spans="13:21" x14ac:dyDescent="0.2">
      <c r="M494" s="31"/>
      <c r="N494" s="31"/>
      <c r="O494" s="31"/>
      <c r="P494" s="30"/>
      <c r="R494" s="44"/>
      <c r="S494" s="32"/>
      <c r="T494" s="32"/>
      <c r="U494" s="32"/>
    </row>
    <row r="495" spans="13:21" x14ac:dyDescent="0.2">
      <c r="M495" s="31"/>
      <c r="N495" s="31"/>
      <c r="O495" s="31"/>
      <c r="P495" s="30"/>
      <c r="R495" s="44"/>
      <c r="S495" s="32"/>
      <c r="T495" s="32"/>
      <c r="U495" s="32"/>
    </row>
    <row r="496" spans="13:21" x14ac:dyDescent="0.2">
      <c r="M496" s="31"/>
      <c r="N496" s="31"/>
      <c r="O496" s="31"/>
      <c r="P496" s="30"/>
      <c r="R496" s="44"/>
      <c r="S496" s="32"/>
      <c r="T496" s="32"/>
      <c r="U496" s="32"/>
    </row>
    <row r="497" spans="13:21" x14ac:dyDescent="0.2">
      <c r="M497" s="31"/>
      <c r="N497" s="31"/>
      <c r="O497" s="31"/>
      <c r="P497" s="30"/>
      <c r="R497" s="44"/>
      <c r="S497" s="32"/>
      <c r="T497" s="32"/>
      <c r="U497" s="32"/>
    </row>
    <row r="498" spans="13:21" x14ac:dyDescent="0.2">
      <c r="M498" s="31"/>
      <c r="N498" s="31"/>
      <c r="O498" s="31"/>
      <c r="P498" s="30"/>
      <c r="R498" s="44"/>
      <c r="S498" s="32"/>
      <c r="T498" s="32"/>
      <c r="U498" s="32"/>
    </row>
    <row r="499" spans="13:21" x14ac:dyDescent="0.2">
      <c r="M499" s="31"/>
      <c r="N499" s="31"/>
      <c r="O499" s="31"/>
      <c r="P499" s="30"/>
      <c r="R499" s="44"/>
      <c r="S499" s="32"/>
      <c r="T499" s="32"/>
      <c r="U499" s="32"/>
    </row>
    <row r="500" spans="13:21" x14ac:dyDescent="0.2">
      <c r="M500" s="31"/>
      <c r="N500" s="31"/>
      <c r="O500" s="31"/>
      <c r="P500" s="30"/>
      <c r="R500" s="44"/>
      <c r="S500" s="32"/>
      <c r="T500" s="32"/>
      <c r="U500" s="32"/>
    </row>
    <row r="501" spans="13:21" x14ac:dyDescent="0.2">
      <c r="M501" s="31"/>
      <c r="N501" s="31"/>
      <c r="O501" s="31"/>
      <c r="P501" s="30"/>
      <c r="R501" s="44"/>
      <c r="S501" s="32"/>
      <c r="T501" s="32"/>
      <c r="U501" s="32"/>
    </row>
    <row r="502" spans="13:21" x14ac:dyDescent="0.2">
      <c r="M502" s="31"/>
      <c r="N502" s="31"/>
      <c r="O502" s="31"/>
      <c r="P502" s="30"/>
      <c r="R502" s="44"/>
      <c r="S502" s="32"/>
      <c r="T502" s="32"/>
      <c r="U502" s="32"/>
    </row>
    <row r="503" spans="13:21" x14ac:dyDescent="0.2">
      <c r="M503" s="31"/>
      <c r="N503" s="31"/>
      <c r="O503" s="31"/>
      <c r="P503" s="30"/>
      <c r="R503" s="44"/>
      <c r="S503" s="32"/>
      <c r="T503" s="32"/>
      <c r="U503" s="32"/>
    </row>
    <row r="504" spans="13:21" x14ac:dyDescent="0.2">
      <c r="M504" s="31"/>
      <c r="N504" s="31"/>
      <c r="O504" s="31"/>
      <c r="P504" s="30"/>
      <c r="R504" s="44"/>
      <c r="S504" s="32"/>
      <c r="T504" s="32"/>
      <c r="U504" s="32"/>
    </row>
    <row r="505" spans="13:21" x14ac:dyDescent="0.2">
      <c r="M505" s="31"/>
      <c r="N505" s="31"/>
      <c r="O505" s="31"/>
      <c r="P505" s="30"/>
      <c r="R505" s="44"/>
      <c r="S505" s="32"/>
      <c r="T505" s="32"/>
      <c r="U505" s="32"/>
    </row>
    <row r="506" spans="13:21" x14ac:dyDescent="0.2">
      <c r="M506" s="31"/>
      <c r="N506" s="31"/>
      <c r="O506" s="31"/>
      <c r="P506" s="30"/>
      <c r="R506" s="44"/>
      <c r="S506" s="32"/>
      <c r="T506" s="32"/>
      <c r="U506" s="32"/>
    </row>
    <row r="507" spans="13:21" x14ac:dyDescent="0.2">
      <c r="M507" s="31"/>
      <c r="N507" s="31"/>
      <c r="O507" s="31"/>
      <c r="P507" s="30"/>
      <c r="R507" s="44"/>
      <c r="S507" s="32"/>
      <c r="T507" s="32"/>
      <c r="U507" s="32"/>
    </row>
    <row r="508" spans="13:21" x14ac:dyDescent="0.2">
      <c r="M508" s="31"/>
      <c r="N508" s="31"/>
      <c r="O508" s="31"/>
      <c r="P508" s="30"/>
      <c r="R508" s="44"/>
      <c r="S508" s="32"/>
      <c r="T508" s="32"/>
      <c r="U508" s="32"/>
    </row>
    <row r="509" spans="13:21" x14ac:dyDescent="0.2">
      <c r="M509" s="31"/>
      <c r="N509" s="31"/>
      <c r="O509" s="31"/>
      <c r="P509" s="30"/>
      <c r="R509" s="44"/>
      <c r="S509" s="32"/>
      <c r="T509" s="32"/>
      <c r="U509" s="32"/>
    </row>
    <row r="510" spans="13:21" x14ac:dyDescent="0.2">
      <c r="M510" s="31"/>
      <c r="N510" s="31"/>
      <c r="O510" s="31"/>
      <c r="P510" s="30"/>
      <c r="R510" s="44"/>
      <c r="S510" s="32"/>
      <c r="T510" s="32"/>
      <c r="U510" s="32"/>
    </row>
    <row r="511" spans="13:21" x14ac:dyDescent="0.2">
      <c r="M511" s="31"/>
      <c r="N511" s="31"/>
      <c r="O511" s="31"/>
      <c r="P511" s="30"/>
      <c r="R511" s="44"/>
      <c r="S511" s="32"/>
      <c r="T511" s="32"/>
      <c r="U511" s="32"/>
    </row>
    <row r="512" spans="13:21" x14ac:dyDescent="0.2">
      <c r="M512" s="31"/>
      <c r="N512" s="31"/>
      <c r="O512" s="31"/>
      <c r="P512" s="30"/>
      <c r="R512" s="44"/>
      <c r="S512" s="32"/>
      <c r="T512" s="32"/>
      <c r="U512" s="32"/>
    </row>
    <row r="513" spans="13:21" x14ac:dyDescent="0.2">
      <c r="M513" s="31"/>
      <c r="N513" s="31"/>
      <c r="O513" s="31"/>
      <c r="P513" s="30"/>
      <c r="R513" s="44"/>
      <c r="S513" s="32"/>
      <c r="T513" s="32"/>
      <c r="U513" s="32"/>
    </row>
    <row r="514" spans="13:21" x14ac:dyDescent="0.2">
      <c r="M514" s="31"/>
      <c r="N514" s="31"/>
      <c r="O514" s="31"/>
      <c r="P514" s="30"/>
      <c r="R514" s="44"/>
      <c r="S514" s="32"/>
      <c r="T514" s="32"/>
      <c r="U514" s="32"/>
    </row>
    <row r="515" spans="13:21" x14ac:dyDescent="0.2">
      <c r="M515" s="31"/>
      <c r="N515" s="31"/>
      <c r="O515" s="31"/>
      <c r="P515" s="30"/>
      <c r="R515" s="44"/>
      <c r="S515" s="32"/>
      <c r="T515" s="32"/>
      <c r="U515" s="32"/>
    </row>
    <row r="516" spans="13:21" x14ac:dyDescent="0.2">
      <c r="M516" s="31"/>
      <c r="N516" s="31"/>
      <c r="O516" s="31"/>
      <c r="P516" s="30"/>
      <c r="R516" s="44"/>
      <c r="S516" s="32"/>
      <c r="T516" s="32"/>
      <c r="U516" s="32"/>
    </row>
    <row r="517" spans="13:21" x14ac:dyDescent="0.2">
      <c r="M517" s="31"/>
      <c r="N517" s="31"/>
      <c r="O517" s="31"/>
      <c r="P517" s="30"/>
      <c r="R517" s="44"/>
      <c r="S517" s="32"/>
      <c r="T517" s="32"/>
      <c r="U517" s="32"/>
    </row>
    <row r="518" spans="13:21" x14ac:dyDescent="0.2">
      <c r="M518" s="31"/>
      <c r="N518" s="31"/>
      <c r="O518" s="31"/>
      <c r="P518" s="30"/>
      <c r="R518" s="44"/>
      <c r="S518" s="32"/>
      <c r="T518" s="32"/>
      <c r="U518" s="32"/>
    </row>
    <row r="519" spans="13:21" x14ac:dyDescent="0.2">
      <c r="M519" s="31"/>
      <c r="N519" s="31"/>
      <c r="O519" s="31"/>
      <c r="P519" s="30"/>
      <c r="R519" s="44"/>
      <c r="S519" s="32"/>
      <c r="T519" s="32"/>
      <c r="U519" s="32"/>
    </row>
    <row r="520" spans="13:21" x14ac:dyDescent="0.2">
      <c r="M520" s="31"/>
      <c r="N520" s="31"/>
      <c r="O520" s="31"/>
      <c r="P520" s="30"/>
      <c r="R520" s="44"/>
      <c r="S520" s="32"/>
      <c r="T520" s="32"/>
      <c r="U520" s="32"/>
    </row>
    <row r="521" spans="13:21" x14ac:dyDescent="0.2">
      <c r="M521" s="31"/>
      <c r="N521" s="31"/>
      <c r="O521" s="31"/>
      <c r="P521" s="30"/>
      <c r="R521" s="44"/>
      <c r="S521" s="32"/>
      <c r="T521" s="32"/>
      <c r="U521" s="32"/>
    </row>
    <row r="522" spans="13:21" x14ac:dyDescent="0.2">
      <c r="M522" s="31"/>
      <c r="N522" s="31"/>
      <c r="O522" s="31"/>
      <c r="P522" s="30"/>
      <c r="R522" s="44"/>
      <c r="S522" s="32"/>
      <c r="T522" s="32"/>
      <c r="U522" s="32"/>
    </row>
    <row r="523" spans="13:21" x14ac:dyDescent="0.2">
      <c r="M523" s="31"/>
      <c r="N523" s="31"/>
      <c r="O523" s="31"/>
      <c r="P523" s="30"/>
      <c r="R523" s="44"/>
      <c r="S523" s="32"/>
      <c r="T523" s="32"/>
      <c r="U523" s="32"/>
    </row>
    <row r="524" spans="13:21" x14ac:dyDescent="0.2">
      <c r="M524" s="31"/>
      <c r="N524" s="31"/>
      <c r="O524" s="31"/>
      <c r="P524" s="30"/>
      <c r="R524" s="44"/>
      <c r="S524" s="32"/>
      <c r="T524" s="32"/>
      <c r="U524" s="32"/>
    </row>
    <row r="525" spans="13:21" x14ac:dyDescent="0.2">
      <c r="M525" s="31"/>
      <c r="N525" s="31"/>
      <c r="O525" s="31"/>
      <c r="P525" s="30"/>
      <c r="R525" s="44"/>
      <c r="S525" s="32"/>
      <c r="T525" s="32"/>
      <c r="U525" s="32"/>
    </row>
    <row r="526" spans="13:21" x14ac:dyDescent="0.2">
      <c r="M526" s="31"/>
      <c r="N526" s="31"/>
      <c r="O526" s="31"/>
      <c r="P526" s="30"/>
      <c r="R526" s="44"/>
      <c r="S526" s="32"/>
      <c r="T526" s="32"/>
      <c r="U526" s="32"/>
    </row>
    <row r="527" spans="13:21" x14ac:dyDescent="0.2">
      <c r="M527" s="31"/>
      <c r="N527" s="31"/>
      <c r="O527" s="31"/>
      <c r="P527" s="30"/>
      <c r="R527" s="44"/>
      <c r="S527" s="32"/>
      <c r="T527" s="32"/>
      <c r="U527" s="32"/>
    </row>
    <row r="528" spans="13:21" x14ac:dyDescent="0.2">
      <c r="M528" s="31"/>
      <c r="N528" s="31"/>
      <c r="O528" s="31"/>
      <c r="P528" s="30"/>
      <c r="R528" s="44"/>
      <c r="S528" s="32"/>
      <c r="T528" s="32"/>
      <c r="U528" s="32"/>
    </row>
    <row r="529" spans="13:21" x14ac:dyDescent="0.2">
      <c r="M529" s="31"/>
      <c r="N529" s="31"/>
      <c r="O529" s="31"/>
      <c r="P529" s="30"/>
      <c r="R529" s="44"/>
      <c r="S529" s="32"/>
      <c r="T529" s="32"/>
      <c r="U529" s="32"/>
    </row>
    <row r="530" spans="13:21" x14ac:dyDescent="0.2">
      <c r="M530" s="31"/>
      <c r="N530" s="31"/>
      <c r="O530" s="31"/>
      <c r="P530" s="30"/>
      <c r="R530" s="44"/>
      <c r="S530" s="32"/>
      <c r="T530" s="32"/>
      <c r="U530" s="32"/>
    </row>
    <row r="531" spans="13:21" x14ac:dyDescent="0.2">
      <c r="M531" s="31"/>
      <c r="N531" s="31"/>
      <c r="O531" s="31"/>
      <c r="P531" s="30"/>
      <c r="R531" s="44"/>
      <c r="S531" s="32"/>
      <c r="T531" s="32"/>
      <c r="U531" s="32"/>
    </row>
    <row r="532" spans="13:21" x14ac:dyDescent="0.2">
      <c r="M532" s="31"/>
      <c r="N532" s="31"/>
      <c r="O532" s="31"/>
      <c r="P532" s="30"/>
      <c r="R532" s="44"/>
      <c r="S532" s="32"/>
      <c r="T532" s="32"/>
      <c r="U532" s="32"/>
    </row>
    <row r="533" spans="13:21" x14ac:dyDescent="0.2">
      <c r="M533" s="31"/>
      <c r="N533" s="31"/>
      <c r="O533" s="31"/>
      <c r="P533" s="30"/>
      <c r="R533" s="44"/>
      <c r="S533" s="32"/>
      <c r="T533" s="32"/>
      <c r="U533" s="32"/>
    </row>
    <row r="534" spans="13:21" x14ac:dyDescent="0.2">
      <c r="M534" s="31"/>
      <c r="N534" s="31"/>
      <c r="O534" s="31"/>
      <c r="P534" s="30"/>
      <c r="R534" s="44"/>
      <c r="S534" s="32"/>
      <c r="T534" s="32"/>
      <c r="U534" s="32"/>
    </row>
    <row r="535" spans="13:21" x14ac:dyDescent="0.2">
      <c r="M535" s="31"/>
      <c r="N535" s="31"/>
      <c r="O535" s="31"/>
      <c r="P535" s="30"/>
      <c r="R535" s="44"/>
      <c r="S535" s="32"/>
      <c r="T535" s="32"/>
      <c r="U535" s="32"/>
    </row>
    <row r="536" spans="13:21" x14ac:dyDescent="0.2">
      <c r="M536" s="31"/>
      <c r="N536" s="31"/>
      <c r="O536" s="31"/>
      <c r="P536" s="30"/>
      <c r="R536" s="44"/>
      <c r="S536" s="32"/>
      <c r="T536" s="32"/>
      <c r="U536" s="32"/>
    </row>
    <row r="537" spans="13:21" x14ac:dyDescent="0.2">
      <c r="M537" s="31"/>
      <c r="N537" s="31"/>
      <c r="O537" s="31"/>
      <c r="P537" s="30"/>
      <c r="R537" s="44"/>
      <c r="S537" s="32"/>
      <c r="T537" s="32"/>
      <c r="U537" s="32"/>
    </row>
    <row r="538" spans="13:21" x14ac:dyDescent="0.2">
      <c r="M538" s="31"/>
      <c r="N538" s="31"/>
      <c r="O538" s="31"/>
      <c r="P538" s="30"/>
      <c r="R538" s="44"/>
      <c r="S538" s="32"/>
      <c r="T538" s="32"/>
      <c r="U538" s="32"/>
    </row>
    <row r="539" spans="13:21" x14ac:dyDescent="0.2">
      <c r="M539" s="31"/>
      <c r="N539" s="31"/>
      <c r="O539" s="31"/>
      <c r="P539" s="30"/>
      <c r="R539" s="44"/>
      <c r="S539" s="32"/>
      <c r="T539" s="32"/>
      <c r="U539" s="32"/>
    </row>
    <row r="540" spans="13:21" x14ac:dyDescent="0.2">
      <c r="M540" s="31"/>
      <c r="N540" s="31"/>
      <c r="O540" s="31"/>
      <c r="P540" s="30"/>
      <c r="R540" s="44"/>
      <c r="S540" s="32"/>
      <c r="T540" s="32"/>
      <c r="U540" s="32"/>
    </row>
    <row r="541" spans="13:21" x14ac:dyDescent="0.2">
      <c r="M541" s="31"/>
      <c r="N541" s="31"/>
      <c r="O541" s="31"/>
      <c r="P541" s="30"/>
      <c r="R541" s="44"/>
      <c r="S541" s="32"/>
      <c r="T541" s="32"/>
      <c r="U541" s="32"/>
    </row>
    <row r="542" spans="13:21" x14ac:dyDescent="0.2">
      <c r="M542" s="31"/>
      <c r="N542" s="31"/>
      <c r="O542" s="31"/>
      <c r="P542" s="30"/>
      <c r="R542" s="44"/>
      <c r="S542" s="32"/>
      <c r="T542" s="32"/>
      <c r="U542" s="32"/>
    </row>
    <row r="543" spans="13:21" x14ac:dyDescent="0.2">
      <c r="M543" s="31"/>
      <c r="N543" s="31"/>
      <c r="O543" s="31"/>
      <c r="P543" s="30"/>
      <c r="R543" s="44"/>
      <c r="S543" s="32"/>
      <c r="T543" s="32"/>
      <c r="U543" s="32"/>
    </row>
    <row r="544" spans="13:21" x14ac:dyDescent="0.2">
      <c r="M544" s="31"/>
      <c r="N544" s="31"/>
      <c r="O544" s="31"/>
      <c r="P544" s="30"/>
      <c r="R544" s="44"/>
      <c r="S544" s="32"/>
      <c r="T544" s="32"/>
      <c r="U544" s="32"/>
    </row>
    <row r="545" spans="13:21" x14ac:dyDescent="0.2">
      <c r="M545" s="31"/>
      <c r="N545" s="31"/>
      <c r="O545" s="31"/>
      <c r="P545" s="30"/>
      <c r="R545" s="44"/>
      <c r="S545" s="32"/>
      <c r="T545" s="32"/>
      <c r="U545" s="32"/>
    </row>
    <row r="546" spans="13:21" x14ac:dyDescent="0.2">
      <c r="M546" s="31"/>
      <c r="N546" s="31"/>
      <c r="O546" s="31"/>
      <c r="P546" s="30"/>
      <c r="R546" s="44"/>
      <c r="S546" s="32"/>
      <c r="T546" s="32"/>
      <c r="U546" s="32"/>
    </row>
    <row r="547" spans="13:21" x14ac:dyDescent="0.2">
      <c r="M547" s="31"/>
      <c r="N547" s="31"/>
      <c r="O547" s="31"/>
      <c r="P547" s="30"/>
      <c r="R547" s="44"/>
      <c r="S547" s="32"/>
      <c r="T547" s="32"/>
      <c r="U547" s="32"/>
    </row>
    <row r="548" spans="13:21" x14ac:dyDescent="0.2">
      <c r="M548" s="31"/>
      <c r="N548" s="31"/>
      <c r="O548" s="31"/>
      <c r="P548" s="30"/>
      <c r="R548" s="44"/>
      <c r="S548" s="32"/>
      <c r="T548" s="32"/>
      <c r="U548" s="32"/>
    </row>
    <row r="549" spans="13:21" x14ac:dyDescent="0.2">
      <c r="M549" s="31"/>
      <c r="N549" s="31"/>
      <c r="O549" s="31"/>
      <c r="P549" s="30"/>
      <c r="R549" s="44"/>
      <c r="S549" s="32"/>
      <c r="T549" s="32"/>
      <c r="U549" s="32"/>
    </row>
    <row r="550" spans="13:21" x14ac:dyDescent="0.2">
      <c r="M550" s="31"/>
      <c r="N550" s="31"/>
      <c r="O550" s="31"/>
      <c r="P550" s="30"/>
      <c r="R550" s="44"/>
      <c r="S550" s="32"/>
      <c r="T550" s="32"/>
      <c r="U550" s="32"/>
    </row>
    <row r="551" spans="13:21" x14ac:dyDescent="0.2">
      <c r="M551" s="31"/>
      <c r="N551" s="31"/>
      <c r="O551" s="31"/>
      <c r="P551" s="30"/>
      <c r="R551" s="44"/>
      <c r="S551" s="32"/>
      <c r="T551" s="32"/>
      <c r="U551" s="32"/>
    </row>
    <row r="552" spans="13:21" x14ac:dyDescent="0.2">
      <c r="M552" s="31"/>
      <c r="N552" s="31"/>
      <c r="O552" s="31"/>
      <c r="P552" s="30"/>
      <c r="R552" s="44"/>
      <c r="S552" s="32"/>
      <c r="T552" s="32"/>
      <c r="U552" s="32"/>
    </row>
    <row r="553" spans="13:21" x14ac:dyDescent="0.2">
      <c r="M553" s="31"/>
      <c r="N553" s="31"/>
      <c r="O553" s="31"/>
      <c r="P553" s="30"/>
      <c r="R553" s="44"/>
      <c r="S553" s="32"/>
      <c r="T553" s="32"/>
      <c r="U553" s="32"/>
    </row>
    <row r="554" spans="13:21" x14ac:dyDescent="0.2">
      <c r="M554" s="31"/>
      <c r="N554" s="31"/>
      <c r="O554" s="31"/>
      <c r="P554" s="30"/>
      <c r="R554" s="44"/>
      <c r="S554" s="32"/>
      <c r="T554" s="32"/>
      <c r="U554" s="32"/>
    </row>
    <row r="555" spans="13:21" x14ac:dyDescent="0.2">
      <c r="M555" s="31"/>
      <c r="N555" s="31"/>
      <c r="O555" s="31"/>
      <c r="P555" s="30"/>
      <c r="R555" s="44"/>
      <c r="S555" s="32"/>
      <c r="T555" s="32"/>
      <c r="U555" s="32"/>
    </row>
    <row r="556" spans="13:21" x14ac:dyDescent="0.2">
      <c r="M556" s="31"/>
      <c r="N556" s="31"/>
      <c r="O556" s="31"/>
      <c r="P556" s="30"/>
      <c r="R556" s="44"/>
      <c r="S556" s="32"/>
      <c r="T556" s="32"/>
      <c r="U556" s="32"/>
    </row>
    <row r="557" spans="13:21" x14ac:dyDescent="0.2">
      <c r="M557" s="31"/>
      <c r="N557" s="31"/>
      <c r="O557" s="31"/>
      <c r="P557" s="30"/>
      <c r="R557" s="44"/>
      <c r="S557" s="32"/>
      <c r="T557" s="32"/>
      <c r="U557" s="32"/>
    </row>
    <row r="558" spans="13:21" x14ac:dyDescent="0.2">
      <c r="M558" s="31"/>
      <c r="N558" s="31"/>
      <c r="O558" s="31"/>
      <c r="P558" s="30"/>
      <c r="R558" s="44"/>
      <c r="S558" s="32"/>
      <c r="T558" s="32"/>
      <c r="U558" s="32"/>
    </row>
    <row r="559" spans="13:21" x14ac:dyDescent="0.2">
      <c r="M559" s="31"/>
      <c r="N559" s="31"/>
      <c r="O559" s="31"/>
      <c r="P559" s="30"/>
      <c r="R559" s="44"/>
      <c r="S559" s="32"/>
      <c r="T559" s="32"/>
      <c r="U559" s="32"/>
    </row>
    <row r="560" spans="13:21" x14ac:dyDescent="0.2">
      <c r="M560" s="31"/>
      <c r="N560" s="31"/>
      <c r="O560" s="31"/>
      <c r="P560" s="30"/>
      <c r="R560" s="44"/>
      <c r="S560" s="32"/>
      <c r="T560" s="32"/>
      <c r="U560" s="32"/>
    </row>
    <row r="561" spans="13:21" x14ac:dyDescent="0.2">
      <c r="M561" s="31"/>
      <c r="N561" s="31"/>
      <c r="O561" s="31"/>
      <c r="P561" s="30"/>
      <c r="R561" s="44"/>
      <c r="S561" s="32"/>
      <c r="T561" s="32"/>
      <c r="U561" s="32"/>
    </row>
    <row r="562" spans="13:21" x14ac:dyDescent="0.2">
      <c r="M562" s="31"/>
      <c r="N562" s="31"/>
      <c r="O562" s="31"/>
      <c r="P562" s="30"/>
      <c r="R562" s="44"/>
      <c r="S562" s="32"/>
      <c r="T562" s="32"/>
      <c r="U562" s="32"/>
    </row>
    <row r="563" spans="13:21" x14ac:dyDescent="0.2">
      <c r="M563" s="31"/>
      <c r="N563" s="31"/>
      <c r="O563" s="31"/>
      <c r="P563" s="30"/>
      <c r="R563" s="44"/>
      <c r="S563" s="32"/>
      <c r="T563" s="32"/>
      <c r="U563" s="32"/>
    </row>
    <row r="564" spans="13:21" x14ac:dyDescent="0.2">
      <c r="M564" s="31"/>
      <c r="N564" s="31"/>
      <c r="O564" s="31"/>
      <c r="P564" s="30"/>
      <c r="R564" s="44"/>
      <c r="S564" s="32"/>
      <c r="T564" s="32"/>
      <c r="U564" s="32"/>
    </row>
    <row r="565" spans="13:21" x14ac:dyDescent="0.2">
      <c r="M565" s="31"/>
      <c r="N565" s="31"/>
      <c r="O565" s="31"/>
      <c r="P565" s="30"/>
      <c r="R565" s="44"/>
      <c r="S565" s="32"/>
      <c r="T565" s="32"/>
      <c r="U565" s="32"/>
    </row>
    <row r="566" spans="13:21" x14ac:dyDescent="0.2">
      <c r="M566" s="31"/>
      <c r="N566" s="31"/>
      <c r="O566" s="31"/>
      <c r="P566" s="30"/>
      <c r="R566" s="44"/>
      <c r="S566" s="32"/>
      <c r="T566" s="32"/>
      <c r="U566" s="32"/>
    </row>
    <row r="567" spans="13:21" x14ac:dyDescent="0.2">
      <c r="M567" s="31"/>
      <c r="N567" s="31"/>
      <c r="O567" s="31"/>
      <c r="P567" s="30"/>
      <c r="R567" s="44"/>
      <c r="S567" s="32"/>
      <c r="T567" s="32"/>
      <c r="U567" s="32"/>
    </row>
    <row r="568" spans="13:21" x14ac:dyDescent="0.2">
      <c r="M568" s="31"/>
      <c r="N568" s="31"/>
      <c r="O568" s="31"/>
      <c r="P568" s="30"/>
      <c r="R568" s="44"/>
      <c r="S568" s="32"/>
      <c r="T568" s="32"/>
      <c r="U568" s="32"/>
    </row>
    <row r="569" spans="13:21" x14ac:dyDescent="0.2">
      <c r="M569" s="31"/>
      <c r="N569" s="31"/>
      <c r="O569" s="31"/>
      <c r="P569" s="30"/>
      <c r="R569" s="44"/>
      <c r="S569" s="32"/>
      <c r="T569" s="32"/>
      <c r="U569" s="32"/>
    </row>
    <row r="570" spans="13:21" x14ac:dyDescent="0.2">
      <c r="M570" s="31"/>
      <c r="N570" s="31"/>
      <c r="O570" s="31"/>
      <c r="P570" s="30"/>
      <c r="R570" s="44"/>
      <c r="S570" s="32"/>
      <c r="T570" s="32"/>
      <c r="U570" s="32"/>
    </row>
    <row r="571" spans="13:21" x14ac:dyDescent="0.2">
      <c r="M571" s="31"/>
      <c r="N571" s="31"/>
      <c r="O571" s="31"/>
      <c r="P571" s="30"/>
      <c r="R571" s="44"/>
      <c r="S571" s="32"/>
      <c r="T571" s="32"/>
      <c r="U571" s="32"/>
    </row>
    <row r="572" spans="13:21" x14ac:dyDescent="0.2">
      <c r="M572" s="31"/>
      <c r="N572" s="31"/>
      <c r="O572" s="31"/>
      <c r="P572" s="30"/>
      <c r="R572" s="44"/>
      <c r="S572" s="32"/>
      <c r="T572" s="32"/>
      <c r="U572" s="32"/>
    </row>
    <row r="573" spans="13:21" x14ac:dyDescent="0.2">
      <c r="M573" s="31"/>
      <c r="N573" s="31"/>
      <c r="O573" s="31"/>
      <c r="P573" s="30"/>
      <c r="R573" s="44"/>
      <c r="S573" s="32"/>
      <c r="T573" s="32"/>
      <c r="U573" s="32"/>
    </row>
    <row r="574" spans="13:21" x14ac:dyDescent="0.2">
      <c r="M574" s="31"/>
      <c r="N574" s="31"/>
      <c r="O574" s="31"/>
      <c r="P574" s="30"/>
      <c r="R574" s="44"/>
      <c r="S574" s="32"/>
      <c r="T574" s="32"/>
      <c r="U574" s="32"/>
    </row>
    <row r="575" spans="13:21" x14ac:dyDescent="0.2">
      <c r="M575" s="31"/>
      <c r="N575" s="31"/>
      <c r="O575" s="31"/>
      <c r="P575" s="30"/>
      <c r="R575" s="44"/>
      <c r="S575" s="32"/>
      <c r="T575" s="32"/>
      <c r="U575" s="32"/>
    </row>
    <row r="576" spans="13:21" x14ac:dyDescent="0.2">
      <c r="M576" s="31"/>
      <c r="N576" s="31"/>
      <c r="O576" s="31"/>
      <c r="P576" s="30"/>
      <c r="R576" s="44"/>
      <c r="S576" s="32"/>
      <c r="T576" s="32"/>
      <c r="U576" s="32"/>
    </row>
    <row r="577" spans="13:21" x14ac:dyDescent="0.2">
      <c r="M577" s="31"/>
      <c r="N577" s="31"/>
      <c r="O577" s="31"/>
      <c r="P577" s="30"/>
      <c r="R577" s="44"/>
      <c r="S577" s="32"/>
      <c r="T577" s="32"/>
      <c r="U577" s="32"/>
    </row>
    <row r="578" spans="13:21" x14ac:dyDescent="0.2">
      <c r="M578" s="31"/>
      <c r="N578" s="31"/>
      <c r="O578" s="31"/>
      <c r="P578" s="30"/>
      <c r="R578" s="44"/>
      <c r="S578" s="32"/>
      <c r="T578" s="32"/>
      <c r="U578" s="32"/>
    </row>
    <row r="579" spans="13:21" x14ac:dyDescent="0.2">
      <c r="M579" s="31"/>
      <c r="N579" s="31"/>
      <c r="O579" s="31"/>
      <c r="P579" s="30"/>
      <c r="R579" s="44"/>
      <c r="S579" s="32"/>
      <c r="T579" s="32"/>
      <c r="U579" s="32"/>
    </row>
    <row r="580" spans="13:21" x14ac:dyDescent="0.2">
      <c r="M580" s="31"/>
      <c r="N580" s="31"/>
      <c r="O580" s="31"/>
      <c r="P580" s="30"/>
      <c r="R580" s="44"/>
      <c r="S580" s="32"/>
      <c r="T580" s="32"/>
      <c r="U580" s="32"/>
    </row>
    <row r="581" spans="13:21" x14ac:dyDescent="0.2">
      <c r="M581" s="31"/>
      <c r="N581" s="31"/>
      <c r="O581" s="31"/>
      <c r="P581" s="30"/>
      <c r="R581" s="44"/>
      <c r="S581" s="32"/>
      <c r="T581" s="32"/>
      <c r="U581" s="32"/>
    </row>
    <row r="582" spans="13:21" x14ac:dyDescent="0.2">
      <c r="M582" s="31"/>
      <c r="N582" s="31"/>
      <c r="O582" s="31"/>
      <c r="P582" s="30"/>
      <c r="R582" s="44"/>
      <c r="S582" s="32"/>
      <c r="T582" s="32"/>
      <c r="U582" s="32"/>
    </row>
    <row r="583" spans="13:21" x14ac:dyDescent="0.2">
      <c r="M583" s="31"/>
      <c r="N583" s="31"/>
      <c r="O583" s="31"/>
      <c r="P583" s="30"/>
      <c r="R583" s="44"/>
      <c r="S583" s="32"/>
      <c r="T583" s="32"/>
      <c r="U583" s="32"/>
    </row>
    <row r="584" spans="13:21" x14ac:dyDescent="0.2">
      <c r="M584" s="31"/>
      <c r="N584" s="31"/>
      <c r="O584" s="31"/>
      <c r="P584" s="30"/>
      <c r="R584" s="44"/>
      <c r="S584" s="32"/>
      <c r="T584" s="32"/>
      <c r="U584" s="32"/>
    </row>
    <row r="585" spans="13:21" x14ac:dyDescent="0.2">
      <c r="M585" s="31"/>
      <c r="N585" s="31"/>
      <c r="O585" s="31"/>
      <c r="P585" s="30"/>
      <c r="R585" s="44"/>
      <c r="S585" s="32"/>
      <c r="T585" s="32"/>
      <c r="U585" s="32"/>
    </row>
    <row r="586" spans="13:21" x14ac:dyDescent="0.2">
      <c r="M586" s="31"/>
      <c r="N586" s="31"/>
      <c r="O586" s="31"/>
      <c r="P586" s="30"/>
      <c r="R586" s="44"/>
      <c r="S586" s="32"/>
      <c r="T586" s="32"/>
      <c r="U586" s="32"/>
    </row>
    <row r="587" spans="13:21" x14ac:dyDescent="0.2">
      <c r="M587" s="31"/>
      <c r="N587" s="31"/>
      <c r="O587" s="31"/>
      <c r="P587" s="30"/>
      <c r="R587" s="44"/>
      <c r="S587" s="32"/>
      <c r="T587" s="32"/>
      <c r="U587" s="32"/>
    </row>
    <row r="588" spans="13:21" x14ac:dyDescent="0.2">
      <c r="M588" s="31"/>
      <c r="N588" s="31"/>
      <c r="O588" s="31"/>
      <c r="P588" s="30"/>
      <c r="R588" s="44"/>
      <c r="S588" s="32"/>
      <c r="T588" s="32"/>
      <c r="U588" s="32"/>
    </row>
    <row r="589" spans="13:21" x14ac:dyDescent="0.2">
      <c r="M589" s="31"/>
      <c r="N589" s="31"/>
      <c r="O589" s="31"/>
      <c r="P589" s="30"/>
      <c r="R589" s="44"/>
      <c r="S589" s="32"/>
      <c r="T589" s="32"/>
      <c r="U589" s="32"/>
    </row>
    <row r="590" spans="13:21" x14ac:dyDescent="0.2">
      <c r="M590" s="31"/>
      <c r="N590" s="31"/>
      <c r="O590" s="31"/>
      <c r="P590" s="30"/>
      <c r="R590" s="44"/>
      <c r="S590" s="32"/>
      <c r="T590" s="32"/>
      <c r="U590" s="32"/>
    </row>
    <row r="591" spans="13:21" x14ac:dyDescent="0.2">
      <c r="M591" s="31"/>
      <c r="N591" s="31"/>
      <c r="O591" s="31"/>
      <c r="P591" s="30"/>
      <c r="R591" s="44"/>
      <c r="S591" s="32"/>
      <c r="T591" s="32"/>
      <c r="U591" s="32"/>
    </row>
    <row r="592" spans="13:21" x14ac:dyDescent="0.2">
      <c r="M592" s="31"/>
      <c r="N592" s="31"/>
      <c r="O592" s="31"/>
      <c r="P592" s="30"/>
      <c r="R592" s="44"/>
      <c r="S592" s="32"/>
      <c r="T592" s="32"/>
      <c r="U592" s="32"/>
    </row>
    <row r="593" spans="13:21" x14ac:dyDescent="0.2">
      <c r="M593" s="31"/>
      <c r="N593" s="31"/>
      <c r="O593" s="31"/>
      <c r="P593" s="30"/>
      <c r="R593" s="44"/>
      <c r="S593" s="32"/>
      <c r="T593" s="32"/>
      <c r="U593" s="32"/>
    </row>
    <row r="594" spans="13:21" x14ac:dyDescent="0.2">
      <c r="M594" s="31"/>
      <c r="N594" s="31"/>
      <c r="O594" s="31"/>
      <c r="P594" s="30"/>
      <c r="R594" s="44"/>
      <c r="S594" s="32"/>
      <c r="T594" s="32"/>
      <c r="U594" s="32"/>
    </row>
    <row r="595" spans="13:21" x14ac:dyDescent="0.2">
      <c r="M595" s="31"/>
      <c r="N595" s="31"/>
      <c r="O595" s="31"/>
      <c r="P595" s="30"/>
      <c r="R595" s="44"/>
      <c r="S595" s="32"/>
      <c r="T595" s="32"/>
      <c r="U595" s="32"/>
    </row>
    <row r="596" spans="13:21" x14ac:dyDescent="0.2">
      <c r="M596" s="31"/>
      <c r="N596" s="31"/>
      <c r="O596" s="31"/>
      <c r="P596" s="30"/>
      <c r="R596" s="44"/>
      <c r="S596" s="32"/>
      <c r="T596" s="32"/>
      <c r="U596" s="32"/>
    </row>
    <row r="597" spans="13:21" x14ac:dyDescent="0.2">
      <c r="M597" s="31"/>
      <c r="N597" s="31"/>
      <c r="O597" s="31"/>
      <c r="P597" s="30"/>
      <c r="R597" s="44"/>
      <c r="S597" s="32"/>
      <c r="T597" s="32"/>
      <c r="U597" s="32"/>
    </row>
    <row r="598" spans="13:21" x14ac:dyDescent="0.2">
      <c r="M598" s="31"/>
      <c r="N598" s="31"/>
      <c r="O598" s="31"/>
      <c r="P598" s="30"/>
      <c r="R598" s="44"/>
      <c r="S598" s="32"/>
      <c r="T598" s="32"/>
      <c r="U598" s="32"/>
    </row>
    <row r="599" spans="13:21" x14ac:dyDescent="0.2">
      <c r="M599" s="31"/>
      <c r="N599" s="31"/>
      <c r="O599" s="31"/>
      <c r="P599" s="30"/>
      <c r="R599" s="44"/>
      <c r="S599" s="32"/>
      <c r="T599" s="32"/>
      <c r="U599" s="32"/>
    </row>
    <row r="600" spans="13:21" x14ac:dyDescent="0.2">
      <c r="M600" s="31"/>
      <c r="N600" s="31"/>
      <c r="O600" s="31"/>
      <c r="P600" s="30"/>
      <c r="R600" s="44"/>
      <c r="S600" s="32"/>
      <c r="T600" s="32"/>
      <c r="U600" s="32"/>
    </row>
    <row r="601" spans="13:21" x14ac:dyDescent="0.2">
      <c r="M601" s="31"/>
      <c r="N601" s="31"/>
      <c r="O601" s="31"/>
      <c r="P601" s="30"/>
      <c r="R601" s="44"/>
      <c r="S601" s="32"/>
      <c r="T601" s="32"/>
      <c r="U601" s="32"/>
    </row>
    <row r="602" spans="13:21" x14ac:dyDescent="0.2">
      <c r="M602" s="31"/>
      <c r="N602" s="31"/>
      <c r="O602" s="31"/>
      <c r="P602" s="30"/>
      <c r="R602" s="44"/>
      <c r="S602" s="32"/>
      <c r="T602" s="32"/>
      <c r="U602" s="32"/>
    </row>
    <row r="603" spans="13:21" x14ac:dyDescent="0.2">
      <c r="M603" s="31"/>
      <c r="N603" s="31"/>
      <c r="O603" s="31"/>
      <c r="P603" s="30"/>
      <c r="R603" s="44"/>
      <c r="S603" s="32"/>
      <c r="T603" s="32"/>
      <c r="U603" s="32"/>
    </row>
    <row r="604" spans="13:21" x14ac:dyDescent="0.2">
      <c r="M604" s="31"/>
      <c r="N604" s="31"/>
      <c r="O604" s="31"/>
      <c r="P604" s="30"/>
      <c r="R604" s="44"/>
      <c r="S604" s="32"/>
      <c r="T604" s="32"/>
      <c r="U604" s="32"/>
    </row>
    <row r="605" spans="13:21" x14ac:dyDescent="0.2">
      <c r="M605" s="31"/>
      <c r="N605" s="31"/>
      <c r="O605" s="31"/>
      <c r="P605" s="30"/>
      <c r="R605" s="44"/>
      <c r="S605" s="32"/>
      <c r="T605" s="32"/>
      <c r="U605" s="32"/>
    </row>
    <row r="606" spans="13:21" x14ac:dyDescent="0.2">
      <c r="M606" s="31"/>
      <c r="N606" s="31"/>
      <c r="O606" s="31"/>
      <c r="P606" s="30"/>
      <c r="R606" s="44"/>
      <c r="S606" s="32"/>
      <c r="T606" s="32"/>
      <c r="U606" s="32"/>
    </row>
    <row r="607" spans="13:21" x14ac:dyDescent="0.2">
      <c r="M607" s="31"/>
      <c r="N607" s="31"/>
      <c r="O607" s="31"/>
      <c r="P607" s="30"/>
      <c r="R607" s="44"/>
      <c r="S607" s="32"/>
      <c r="T607" s="32"/>
      <c r="U607" s="32"/>
    </row>
    <row r="608" spans="13:21" x14ac:dyDescent="0.2">
      <c r="M608" s="31"/>
      <c r="N608" s="31"/>
      <c r="O608" s="31"/>
      <c r="P608" s="30"/>
      <c r="R608" s="44"/>
      <c r="S608" s="32"/>
      <c r="T608" s="32"/>
      <c r="U608" s="32"/>
    </row>
    <row r="609" spans="13:21" x14ac:dyDescent="0.2">
      <c r="M609" s="31"/>
      <c r="N609" s="31"/>
      <c r="O609" s="31"/>
      <c r="P609" s="30"/>
      <c r="R609" s="44"/>
      <c r="S609" s="32"/>
      <c r="T609" s="32"/>
      <c r="U609" s="32"/>
    </row>
    <row r="610" spans="13:21" x14ac:dyDescent="0.2">
      <c r="M610" s="31"/>
      <c r="N610" s="31"/>
      <c r="O610" s="31"/>
      <c r="P610" s="30"/>
      <c r="R610" s="44"/>
      <c r="S610" s="32"/>
      <c r="T610" s="32"/>
      <c r="U610" s="32"/>
    </row>
    <row r="611" spans="13:21" x14ac:dyDescent="0.2">
      <c r="M611" s="31"/>
      <c r="N611" s="31"/>
      <c r="O611" s="31"/>
      <c r="P611" s="30"/>
      <c r="R611" s="44"/>
      <c r="S611" s="32"/>
      <c r="T611" s="32"/>
      <c r="U611" s="32"/>
    </row>
    <row r="612" spans="13:21" x14ac:dyDescent="0.2">
      <c r="M612" s="31"/>
      <c r="N612" s="31"/>
      <c r="O612" s="31"/>
      <c r="P612" s="30"/>
      <c r="R612" s="44"/>
      <c r="S612" s="32"/>
      <c r="T612" s="32"/>
      <c r="U612" s="32"/>
    </row>
    <row r="613" spans="13:21" x14ac:dyDescent="0.2">
      <c r="M613" s="31"/>
      <c r="N613" s="31"/>
      <c r="O613" s="31"/>
      <c r="P613" s="30"/>
      <c r="R613" s="44"/>
      <c r="S613" s="32"/>
      <c r="T613" s="32"/>
      <c r="U613" s="32"/>
    </row>
    <row r="614" spans="13:21" x14ac:dyDescent="0.2">
      <c r="M614" s="31"/>
      <c r="N614" s="31"/>
      <c r="O614" s="31"/>
      <c r="P614" s="30"/>
      <c r="R614" s="44"/>
      <c r="S614" s="32"/>
      <c r="T614" s="32"/>
      <c r="U614" s="32"/>
    </row>
    <row r="615" spans="13:21" x14ac:dyDescent="0.2">
      <c r="M615" s="31"/>
      <c r="N615" s="31"/>
      <c r="O615" s="31"/>
      <c r="P615" s="30"/>
      <c r="R615" s="44"/>
      <c r="S615" s="32"/>
      <c r="T615" s="32"/>
      <c r="U615" s="32"/>
    </row>
    <row r="616" spans="13:21" x14ac:dyDescent="0.2">
      <c r="M616" s="31"/>
      <c r="N616" s="31"/>
      <c r="O616" s="31"/>
      <c r="P616" s="30"/>
      <c r="R616" s="44"/>
      <c r="S616" s="32"/>
      <c r="T616" s="32"/>
      <c r="U616" s="32"/>
    </row>
    <row r="617" spans="13:21" x14ac:dyDescent="0.2">
      <c r="M617" s="31"/>
      <c r="N617" s="31"/>
      <c r="O617" s="31"/>
      <c r="P617" s="30"/>
      <c r="R617" s="44"/>
      <c r="S617" s="32"/>
      <c r="T617" s="32"/>
      <c r="U617" s="32"/>
    </row>
    <row r="618" spans="13:21" x14ac:dyDescent="0.2">
      <c r="M618" s="31"/>
      <c r="N618" s="31"/>
      <c r="O618" s="31"/>
      <c r="P618" s="30"/>
      <c r="R618" s="44"/>
      <c r="S618" s="32"/>
      <c r="T618" s="32"/>
      <c r="U618" s="32"/>
    </row>
    <row r="619" spans="13:21" x14ac:dyDescent="0.2">
      <c r="M619" s="31"/>
      <c r="N619" s="31"/>
      <c r="O619" s="31"/>
      <c r="P619" s="30"/>
      <c r="R619" s="44"/>
      <c r="S619" s="32"/>
      <c r="T619" s="32"/>
      <c r="U619" s="32"/>
    </row>
    <row r="620" spans="13:21" x14ac:dyDescent="0.2">
      <c r="M620" s="31"/>
      <c r="N620" s="31"/>
      <c r="O620" s="31"/>
      <c r="P620" s="30"/>
      <c r="R620" s="44"/>
      <c r="S620" s="32"/>
      <c r="T620" s="32"/>
      <c r="U620" s="32"/>
    </row>
    <row r="621" spans="13:21" x14ac:dyDescent="0.2">
      <c r="M621" s="31"/>
      <c r="N621" s="31"/>
      <c r="O621" s="31"/>
      <c r="P621" s="30"/>
      <c r="R621" s="44"/>
      <c r="S621" s="32"/>
      <c r="T621" s="32"/>
      <c r="U621" s="32"/>
    </row>
    <row r="622" spans="13:21" x14ac:dyDescent="0.2">
      <c r="M622" s="31"/>
      <c r="N622" s="31"/>
      <c r="O622" s="31"/>
      <c r="P622" s="30"/>
      <c r="R622" s="44"/>
      <c r="S622" s="32"/>
      <c r="T622" s="32"/>
      <c r="U622" s="32"/>
    </row>
    <row r="623" spans="13:21" x14ac:dyDescent="0.2">
      <c r="M623" s="31"/>
      <c r="N623" s="31"/>
      <c r="O623" s="31"/>
      <c r="P623" s="30"/>
      <c r="R623" s="44"/>
      <c r="S623" s="32"/>
      <c r="T623" s="32"/>
      <c r="U623" s="32"/>
    </row>
    <row r="624" spans="13:21" x14ac:dyDescent="0.2">
      <c r="M624" s="31"/>
      <c r="N624" s="31"/>
      <c r="O624" s="31"/>
      <c r="P624" s="30"/>
      <c r="R624" s="44"/>
      <c r="S624" s="32"/>
      <c r="T624" s="32"/>
      <c r="U624" s="32"/>
    </row>
    <row r="625" spans="13:21" x14ac:dyDescent="0.2">
      <c r="M625" s="31"/>
      <c r="N625" s="31"/>
      <c r="O625" s="31"/>
      <c r="P625" s="30"/>
      <c r="R625" s="44"/>
      <c r="S625" s="32"/>
      <c r="T625" s="32"/>
      <c r="U625" s="32"/>
    </row>
    <row r="626" spans="13:21" x14ac:dyDescent="0.2">
      <c r="M626" s="31"/>
      <c r="N626" s="31"/>
      <c r="O626" s="31"/>
      <c r="P626" s="30"/>
      <c r="R626" s="44"/>
      <c r="S626" s="32"/>
      <c r="T626" s="32"/>
      <c r="U626" s="32"/>
    </row>
    <row r="627" spans="13:21" x14ac:dyDescent="0.2">
      <c r="M627" s="31"/>
      <c r="N627" s="31"/>
      <c r="O627" s="31"/>
      <c r="P627" s="30"/>
      <c r="R627" s="44"/>
      <c r="S627" s="32"/>
      <c r="T627" s="32"/>
      <c r="U627" s="32"/>
    </row>
    <row r="628" spans="13:21" x14ac:dyDescent="0.2">
      <c r="M628" s="31"/>
      <c r="N628" s="31"/>
      <c r="O628" s="31"/>
      <c r="P628" s="30"/>
      <c r="R628" s="44"/>
      <c r="S628" s="32"/>
      <c r="T628" s="32"/>
      <c r="U628" s="32"/>
    </row>
    <row r="629" spans="13:21" x14ac:dyDescent="0.2">
      <c r="M629" s="31"/>
      <c r="N629" s="31"/>
      <c r="O629" s="31"/>
      <c r="P629" s="30"/>
      <c r="R629" s="44"/>
      <c r="S629" s="32"/>
      <c r="T629" s="32"/>
      <c r="U629" s="32"/>
    </row>
    <row r="630" spans="13:21" x14ac:dyDescent="0.2">
      <c r="M630" s="31"/>
      <c r="N630" s="31"/>
      <c r="O630" s="31"/>
      <c r="P630" s="30"/>
      <c r="R630" s="44"/>
      <c r="S630" s="32"/>
      <c r="T630" s="32"/>
      <c r="U630" s="32"/>
    </row>
    <row r="631" spans="13:21" x14ac:dyDescent="0.2">
      <c r="M631" s="31"/>
      <c r="N631" s="31"/>
      <c r="O631" s="31"/>
      <c r="P631" s="30"/>
      <c r="R631" s="44"/>
      <c r="S631" s="32"/>
      <c r="T631" s="32"/>
      <c r="U631" s="32"/>
    </row>
    <row r="632" spans="13:21" x14ac:dyDescent="0.2">
      <c r="M632" s="31"/>
      <c r="N632" s="31"/>
      <c r="O632" s="31"/>
      <c r="P632" s="30"/>
      <c r="R632" s="44"/>
      <c r="S632" s="32"/>
      <c r="T632" s="32"/>
      <c r="U632" s="32"/>
    </row>
    <row r="633" spans="13:21" x14ac:dyDescent="0.2">
      <c r="M633" s="31"/>
      <c r="N633" s="31"/>
      <c r="O633" s="31"/>
      <c r="P633" s="30"/>
      <c r="R633" s="44"/>
      <c r="S633" s="32"/>
      <c r="T633" s="32"/>
      <c r="U633" s="32"/>
    </row>
    <row r="634" spans="13:21" x14ac:dyDescent="0.2">
      <c r="M634" s="31"/>
      <c r="N634" s="31"/>
      <c r="O634" s="31"/>
      <c r="P634" s="30"/>
      <c r="R634" s="44"/>
      <c r="S634" s="32"/>
      <c r="T634" s="32"/>
      <c r="U634" s="32"/>
    </row>
    <row r="635" spans="13:21" x14ac:dyDescent="0.2">
      <c r="M635" s="31"/>
      <c r="N635" s="31"/>
      <c r="O635" s="31"/>
      <c r="P635" s="30"/>
      <c r="R635" s="44"/>
      <c r="S635" s="32"/>
      <c r="T635" s="32"/>
      <c r="U635" s="32"/>
    </row>
    <row r="636" spans="13:21" x14ac:dyDescent="0.2">
      <c r="M636" s="31"/>
      <c r="N636" s="31"/>
      <c r="O636" s="31"/>
      <c r="P636" s="30"/>
      <c r="R636" s="44"/>
      <c r="S636" s="32"/>
      <c r="T636" s="32"/>
      <c r="U636" s="32"/>
    </row>
    <row r="637" spans="13:21" x14ac:dyDescent="0.2">
      <c r="M637" s="31"/>
      <c r="N637" s="31"/>
      <c r="O637" s="31"/>
      <c r="P637" s="30"/>
      <c r="R637" s="44"/>
      <c r="S637" s="32"/>
      <c r="T637" s="32"/>
      <c r="U637" s="32"/>
    </row>
    <row r="638" spans="13:21" x14ac:dyDescent="0.2">
      <c r="M638" s="31"/>
      <c r="N638" s="31"/>
      <c r="O638" s="31"/>
      <c r="P638" s="30"/>
      <c r="R638" s="44"/>
      <c r="S638" s="32"/>
      <c r="T638" s="32"/>
      <c r="U638" s="32"/>
    </row>
    <row r="639" spans="13:21" x14ac:dyDescent="0.2">
      <c r="M639" s="31"/>
      <c r="N639" s="31"/>
      <c r="O639" s="31"/>
      <c r="P639" s="30"/>
      <c r="R639" s="44"/>
      <c r="S639" s="32"/>
      <c r="T639" s="32"/>
      <c r="U639" s="32"/>
    </row>
    <row r="640" spans="13:21" x14ac:dyDescent="0.2">
      <c r="M640" s="31"/>
      <c r="N640" s="31"/>
      <c r="O640" s="31"/>
      <c r="P640" s="30"/>
      <c r="R640" s="44"/>
      <c r="S640" s="32"/>
      <c r="T640" s="32"/>
      <c r="U640" s="32"/>
    </row>
    <row r="641" spans="13:21" x14ac:dyDescent="0.2">
      <c r="M641" s="31"/>
      <c r="N641" s="31"/>
      <c r="O641" s="31"/>
      <c r="P641" s="30"/>
      <c r="R641" s="44"/>
      <c r="S641" s="32"/>
      <c r="T641" s="32"/>
      <c r="U641" s="32"/>
    </row>
    <row r="642" spans="13:21" x14ac:dyDescent="0.2">
      <c r="M642" s="31"/>
      <c r="N642" s="31"/>
      <c r="O642" s="31"/>
      <c r="P642" s="30"/>
      <c r="R642" s="44"/>
      <c r="S642" s="32"/>
      <c r="T642" s="32"/>
      <c r="U642" s="32"/>
    </row>
    <row r="643" spans="13:21" x14ac:dyDescent="0.2">
      <c r="M643" s="31"/>
      <c r="N643" s="31"/>
      <c r="O643" s="31"/>
      <c r="P643" s="30"/>
      <c r="R643" s="44"/>
      <c r="S643" s="32"/>
      <c r="T643" s="32"/>
      <c r="U643" s="32"/>
    </row>
    <row r="644" spans="13:21" x14ac:dyDescent="0.2">
      <c r="M644" s="31"/>
      <c r="N644" s="31"/>
      <c r="O644" s="31"/>
      <c r="P644" s="30"/>
      <c r="R644" s="44"/>
      <c r="S644" s="32"/>
      <c r="T644" s="32"/>
      <c r="U644" s="32"/>
    </row>
    <row r="645" spans="13:21" x14ac:dyDescent="0.2">
      <c r="M645" s="31"/>
      <c r="N645" s="31"/>
      <c r="O645" s="31"/>
      <c r="P645" s="30"/>
      <c r="R645" s="44"/>
      <c r="S645" s="32"/>
      <c r="T645" s="32"/>
      <c r="U645" s="32"/>
    </row>
    <row r="646" spans="13:21" x14ac:dyDescent="0.2">
      <c r="M646" s="31"/>
      <c r="N646" s="31"/>
      <c r="O646" s="31"/>
      <c r="P646" s="30"/>
      <c r="R646" s="44"/>
      <c r="S646" s="32"/>
      <c r="T646" s="32"/>
      <c r="U646" s="32"/>
    </row>
    <row r="647" spans="13:21" x14ac:dyDescent="0.2">
      <c r="M647" s="31"/>
      <c r="N647" s="31"/>
      <c r="O647" s="31"/>
      <c r="P647" s="30"/>
      <c r="R647" s="44"/>
      <c r="S647" s="32"/>
      <c r="T647" s="32"/>
      <c r="U647" s="32"/>
    </row>
    <row r="648" spans="13:21" x14ac:dyDescent="0.2">
      <c r="M648" s="31"/>
      <c r="N648" s="31"/>
      <c r="O648" s="31"/>
      <c r="P648" s="30"/>
      <c r="R648" s="44"/>
      <c r="S648" s="32"/>
      <c r="T648" s="32"/>
      <c r="U648" s="32"/>
    </row>
    <row r="649" spans="13:21" x14ac:dyDescent="0.2">
      <c r="M649" s="31"/>
      <c r="N649" s="31"/>
      <c r="O649" s="31"/>
      <c r="P649" s="30"/>
      <c r="R649" s="44"/>
      <c r="S649" s="32"/>
      <c r="T649" s="32"/>
      <c r="U649" s="32"/>
    </row>
    <row r="650" spans="13:21" x14ac:dyDescent="0.2">
      <c r="M650" s="31"/>
      <c r="N650" s="31"/>
      <c r="O650" s="31"/>
      <c r="P650" s="30"/>
      <c r="R650" s="44"/>
      <c r="S650" s="32"/>
      <c r="T650" s="32"/>
      <c r="U650" s="32"/>
    </row>
    <row r="651" spans="13:21" x14ac:dyDescent="0.2">
      <c r="M651" s="31"/>
      <c r="N651" s="31"/>
      <c r="O651" s="31"/>
      <c r="P651" s="30"/>
      <c r="R651" s="44"/>
      <c r="S651" s="32"/>
      <c r="T651" s="32"/>
      <c r="U651" s="32"/>
    </row>
    <row r="652" spans="13:21" x14ac:dyDescent="0.2">
      <c r="M652" s="31"/>
      <c r="N652" s="31"/>
      <c r="O652" s="31"/>
      <c r="P652" s="30"/>
      <c r="R652" s="44"/>
      <c r="S652" s="32"/>
      <c r="T652" s="32"/>
      <c r="U652" s="32"/>
    </row>
    <row r="653" spans="13:21" x14ac:dyDescent="0.2">
      <c r="M653" s="31"/>
      <c r="N653" s="31"/>
      <c r="O653" s="31"/>
      <c r="P653" s="30"/>
      <c r="R653" s="44"/>
      <c r="S653" s="32"/>
      <c r="T653" s="32"/>
      <c r="U653" s="32"/>
    </row>
    <row r="654" spans="13:21" x14ac:dyDescent="0.2">
      <c r="M654" s="31"/>
      <c r="N654" s="31"/>
      <c r="O654" s="31"/>
      <c r="P654" s="30"/>
      <c r="R654" s="44"/>
      <c r="S654" s="32"/>
      <c r="T654" s="32"/>
      <c r="U654" s="32"/>
    </row>
    <row r="655" spans="13:21" x14ac:dyDescent="0.2">
      <c r="M655" s="31"/>
      <c r="N655" s="31"/>
      <c r="O655" s="31"/>
      <c r="P655" s="30"/>
      <c r="R655" s="44"/>
      <c r="S655" s="32"/>
      <c r="T655" s="32"/>
      <c r="U655" s="32"/>
    </row>
    <row r="656" spans="13:21" x14ac:dyDescent="0.2">
      <c r="M656" s="31"/>
      <c r="N656" s="31"/>
      <c r="O656" s="31"/>
      <c r="P656" s="30"/>
      <c r="R656" s="44"/>
      <c r="S656" s="32"/>
      <c r="T656" s="32"/>
      <c r="U656" s="32"/>
    </row>
    <row r="657" spans="13:21" x14ac:dyDescent="0.2">
      <c r="M657" s="31"/>
      <c r="N657" s="31"/>
      <c r="O657" s="31"/>
      <c r="P657" s="30"/>
      <c r="R657" s="44"/>
      <c r="S657" s="32"/>
      <c r="T657" s="32"/>
      <c r="U657" s="32"/>
    </row>
    <row r="658" spans="13:21" x14ac:dyDescent="0.2">
      <c r="M658" s="31"/>
      <c r="N658" s="31"/>
      <c r="O658" s="31"/>
      <c r="P658" s="30"/>
      <c r="R658" s="44"/>
      <c r="S658" s="32"/>
      <c r="T658" s="32"/>
      <c r="U658" s="32"/>
    </row>
    <row r="659" spans="13:21" x14ac:dyDescent="0.2">
      <c r="M659" s="31"/>
      <c r="N659" s="31"/>
      <c r="O659" s="31"/>
      <c r="P659" s="30"/>
      <c r="R659" s="44"/>
      <c r="S659" s="32"/>
      <c r="T659" s="32"/>
      <c r="U659" s="32"/>
    </row>
    <row r="660" spans="13:21" x14ac:dyDescent="0.2">
      <c r="M660" s="31"/>
      <c r="N660" s="31"/>
      <c r="O660" s="31"/>
      <c r="P660" s="30"/>
      <c r="R660" s="44"/>
      <c r="S660" s="32"/>
      <c r="T660" s="32"/>
      <c r="U660" s="32"/>
    </row>
    <row r="661" spans="13:21" x14ac:dyDescent="0.2">
      <c r="M661" s="31"/>
      <c r="N661" s="31"/>
      <c r="O661" s="31"/>
      <c r="P661" s="30"/>
      <c r="R661" s="44"/>
      <c r="S661" s="32"/>
      <c r="T661" s="32"/>
      <c r="U661" s="32"/>
    </row>
    <row r="662" spans="13:21" x14ac:dyDescent="0.2">
      <c r="M662" s="31"/>
      <c r="N662" s="31"/>
      <c r="O662" s="31"/>
      <c r="P662" s="30"/>
      <c r="R662" s="44"/>
      <c r="S662" s="32"/>
      <c r="T662" s="32"/>
      <c r="U662" s="32"/>
    </row>
    <row r="663" spans="13:21" x14ac:dyDescent="0.2">
      <c r="M663" s="31"/>
      <c r="N663" s="31"/>
      <c r="O663" s="31"/>
      <c r="P663" s="30"/>
      <c r="R663" s="44"/>
      <c r="S663" s="32"/>
      <c r="T663" s="32"/>
      <c r="U663" s="32"/>
    </row>
    <row r="664" spans="13:21" x14ac:dyDescent="0.2">
      <c r="M664" s="31"/>
      <c r="N664" s="31"/>
      <c r="O664" s="31"/>
      <c r="P664" s="30"/>
      <c r="R664" s="44"/>
      <c r="S664" s="32"/>
      <c r="T664" s="32"/>
      <c r="U664" s="32"/>
    </row>
    <row r="665" spans="13:21" x14ac:dyDescent="0.2">
      <c r="M665" s="31"/>
      <c r="N665" s="31"/>
      <c r="O665" s="31"/>
      <c r="P665" s="30"/>
      <c r="R665" s="44"/>
      <c r="S665" s="32"/>
      <c r="T665" s="32"/>
      <c r="U665" s="32"/>
    </row>
    <row r="666" spans="13:21" x14ac:dyDescent="0.2">
      <c r="M666" s="31"/>
      <c r="N666" s="31"/>
      <c r="O666" s="31"/>
      <c r="P666" s="30"/>
      <c r="R666" s="44"/>
      <c r="S666" s="32"/>
      <c r="T666" s="32"/>
      <c r="U666" s="32"/>
    </row>
    <row r="667" spans="13:21" x14ac:dyDescent="0.2">
      <c r="M667" s="31"/>
      <c r="N667" s="31"/>
      <c r="O667" s="31"/>
      <c r="P667" s="30"/>
      <c r="R667" s="44"/>
      <c r="S667" s="32"/>
      <c r="T667" s="32"/>
      <c r="U667" s="32"/>
    </row>
    <row r="668" spans="13:21" x14ac:dyDescent="0.2">
      <c r="M668" s="31"/>
      <c r="N668" s="31"/>
      <c r="O668" s="31"/>
      <c r="P668" s="30"/>
      <c r="R668" s="44"/>
      <c r="S668" s="32"/>
      <c r="T668" s="32"/>
      <c r="U668" s="32"/>
    </row>
    <row r="669" spans="13:21" x14ac:dyDescent="0.2">
      <c r="M669" s="31"/>
      <c r="N669" s="31"/>
      <c r="O669" s="31"/>
      <c r="P669" s="30"/>
      <c r="R669" s="44"/>
      <c r="S669" s="32"/>
      <c r="T669" s="32"/>
      <c r="U669" s="32"/>
    </row>
    <row r="670" spans="13:21" x14ac:dyDescent="0.2">
      <c r="M670" s="31"/>
      <c r="N670" s="31"/>
      <c r="O670" s="31"/>
      <c r="P670" s="30"/>
      <c r="R670" s="44"/>
      <c r="S670" s="32"/>
      <c r="T670" s="32"/>
      <c r="U670" s="32"/>
    </row>
    <row r="671" spans="13:21" x14ac:dyDescent="0.2">
      <c r="M671" s="31"/>
      <c r="N671" s="31"/>
      <c r="O671" s="31"/>
      <c r="P671" s="30"/>
      <c r="R671" s="44"/>
      <c r="S671" s="32"/>
      <c r="T671" s="32"/>
      <c r="U671" s="32"/>
    </row>
    <row r="672" spans="13:21" x14ac:dyDescent="0.2">
      <c r="M672" s="31"/>
      <c r="N672" s="31"/>
      <c r="O672" s="31"/>
      <c r="P672" s="30"/>
      <c r="R672" s="44"/>
      <c r="S672" s="32"/>
      <c r="T672" s="32"/>
      <c r="U672" s="32"/>
    </row>
    <row r="673" spans="13:21" x14ac:dyDescent="0.2">
      <c r="M673" s="31"/>
      <c r="N673" s="31"/>
      <c r="O673" s="31"/>
      <c r="P673" s="30"/>
      <c r="R673" s="44"/>
      <c r="S673" s="32"/>
      <c r="T673" s="32"/>
      <c r="U673" s="32"/>
    </row>
    <row r="674" spans="13:21" x14ac:dyDescent="0.2">
      <c r="M674" s="31"/>
      <c r="N674" s="31"/>
      <c r="O674" s="31"/>
      <c r="P674" s="30"/>
      <c r="R674" s="44"/>
      <c r="S674" s="32"/>
      <c r="T674" s="32"/>
      <c r="U674" s="32"/>
    </row>
    <row r="675" spans="13:21" x14ac:dyDescent="0.2">
      <c r="M675" s="31"/>
      <c r="N675" s="31"/>
      <c r="O675" s="31"/>
      <c r="P675" s="30"/>
      <c r="R675" s="44"/>
      <c r="S675" s="32"/>
      <c r="T675" s="32"/>
      <c r="U675" s="32"/>
    </row>
    <row r="676" spans="13:21" x14ac:dyDescent="0.2">
      <c r="M676" s="31"/>
      <c r="N676" s="31"/>
      <c r="O676" s="31"/>
      <c r="P676" s="30"/>
      <c r="R676" s="44"/>
      <c r="S676" s="32"/>
      <c r="T676" s="32"/>
      <c r="U676" s="32"/>
    </row>
    <row r="677" spans="13:21" x14ac:dyDescent="0.2">
      <c r="M677" s="31"/>
      <c r="N677" s="31"/>
      <c r="O677" s="31"/>
      <c r="P677" s="30"/>
      <c r="R677" s="44"/>
      <c r="S677" s="32"/>
      <c r="T677" s="32"/>
      <c r="U677" s="32"/>
    </row>
    <row r="678" spans="13:21" x14ac:dyDescent="0.2">
      <c r="M678" s="31"/>
      <c r="N678" s="31"/>
      <c r="O678" s="31"/>
      <c r="P678" s="30"/>
      <c r="R678" s="44"/>
      <c r="S678" s="32"/>
      <c r="T678" s="32"/>
      <c r="U678" s="32"/>
    </row>
    <row r="679" spans="13:21" x14ac:dyDescent="0.2">
      <c r="M679" s="31"/>
      <c r="N679" s="31"/>
      <c r="O679" s="31"/>
      <c r="P679" s="30"/>
      <c r="R679" s="44"/>
      <c r="S679" s="32"/>
      <c r="T679" s="32"/>
      <c r="U679" s="32"/>
    </row>
    <row r="680" spans="13:21" x14ac:dyDescent="0.2">
      <c r="M680" s="31"/>
      <c r="N680" s="31"/>
      <c r="O680" s="31"/>
      <c r="P680" s="30"/>
      <c r="R680" s="44"/>
      <c r="S680" s="32"/>
      <c r="T680" s="32"/>
      <c r="U680" s="32"/>
    </row>
    <row r="681" spans="13:21" x14ac:dyDescent="0.2">
      <c r="M681" s="31"/>
      <c r="N681" s="31"/>
      <c r="O681" s="31"/>
      <c r="P681" s="30"/>
      <c r="R681" s="44"/>
      <c r="S681" s="32"/>
      <c r="T681" s="32"/>
      <c r="U681" s="32"/>
    </row>
    <row r="682" spans="13:21" x14ac:dyDescent="0.2">
      <c r="M682" s="31"/>
      <c r="N682" s="31"/>
      <c r="O682" s="31"/>
      <c r="P682" s="30"/>
      <c r="R682" s="44"/>
      <c r="S682" s="32"/>
      <c r="T682" s="32"/>
      <c r="U682" s="32"/>
    </row>
    <row r="683" spans="13:21" x14ac:dyDescent="0.2">
      <c r="M683" s="31"/>
      <c r="N683" s="31"/>
      <c r="O683" s="31"/>
      <c r="P683" s="30"/>
      <c r="R683" s="44"/>
      <c r="S683" s="32"/>
      <c r="T683" s="32"/>
      <c r="U683" s="32"/>
    </row>
    <row r="684" spans="13:21" x14ac:dyDescent="0.2">
      <c r="M684" s="31"/>
      <c r="N684" s="31"/>
      <c r="O684" s="31"/>
      <c r="P684" s="30"/>
      <c r="R684" s="44"/>
      <c r="S684" s="32"/>
      <c r="T684" s="32"/>
      <c r="U684" s="32"/>
    </row>
    <row r="685" spans="13:21" x14ac:dyDescent="0.2">
      <c r="M685" s="31"/>
      <c r="N685" s="31"/>
      <c r="O685" s="31"/>
      <c r="P685" s="30"/>
      <c r="R685" s="44"/>
      <c r="S685" s="32"/>
      <c r="T685" s="32"/>
      <c r="U685" s="32"/>
    </row>
    <row r="686" spans="13:21" x14ac:dyDescent="0.2">
      <c r="M686" s="31"/>
      <c r="N686" s="31"/>
      <c r="O686" s="31"/>
      <c r="P686" s="30"/>
      <c r="R686" s="44"/>
      <c r="S686" s="32"/>
      <c r="T686" s="32"/>
      <c r="U686" s="32"/>
    </row>
    <row r="687" spans="13:21" x14ac:dyDescent="0.2">
      <c r="M687" s="31"/>
      <c r="N687" s="31"/>
      <c r="O687" s="31"/>
      <c r="P687" s="30"/>
      <c r="R687" s="44"/>
      <c r="S687" s="32"/>
      <c r="T687" s="32"/>
      <c r="U687" s="32"/>
    </row>
    <row r="688" spans="13:21" x14ac:dyDescent="0.2">
      <c r="M688" s="31"/>
      <c r="N688" s="31"/>
      <c r="O688" s="31"/>
      <c r="P688" s="30"/>
      <c r="R688" s="44"/>
      <c r="S688" s="32"/>
      <c r="T688" s="32"/>
      <c r="U688" s="32"/>
    </row>
    <row r="689" spans="13:21" x14ac:dyDescent="0.2">
      <c r="M689" s="31"/>
      <c r="N689" s="31"/>
      <c r="O689" s="31"/>
      <c r="P689" s="30"/>
      <c r="R689" s="44"/>
      <c r="S689" s="32"/>
      <c r="T689" s="32"/>
      <c r="U689" s="32"/>
    </row>
    <row r="690" spans="13:21" x14ac:dyDescent="0.2">
      <c r="M690" s="31"/>
      <c r="N690" s="31"/>
      <c r="O690" s="31"/>
      <c r="P690" s="30"/>
      <c r="R690" s="44"/>
      <c r="S690" s="32"/>
      <c r="T690" s="32"/>
      <c r="U690" s="32"/>
    </row>
    <row r="691" spans="13:21" x14ac:dyDescent="0.2">
      <c r="M691" s="31"/>
      <c r="N691" s="31"/>
      <c r="O691" s="31"/>
      <c r="P691" s="30"/>
      <c r="R691" s="44"/>
      <c r="S691" s="32"/>
      <c r="T691" s="32"/>
      <c r="U691" s="32"/>
    </row>
    <row r="692" spans="13:21" x14ac:dyDescent="0.2">
      <c r="M692" s="31"/>
      <c r="N692" s="31"/>
      <c r="O692" s="31"/>
      <c r="P692" s="30"/>
      <c r="R692" s="44"/>
      <c r="S692" s="32"/>
      <c r="T692" s="32"/>
      <c r="U692" s="32"/>
    </row>
    <row r="693" spans="13:21" x14ac:dyDescent="0.2">
      <c r="M693" s="31"/>
      <c r="N693" s="31"/>
      <c r="O693" s="31"/>
      <c r="P693" s="30"/>
      <c r="R693" s="44"/>
      <c r="S693" s="32"/>
      <c r="T693" s="32"/>
      <c r="U693" s="32"/>
    </row>
    <row r="694" spans="13:21" x14ac:dyDescent="0.2">
      <c r="M694" s="31"/>
      <c r="N694" s="31"/>
      <c r="O694" s="31"/>
      <c r="P694" s="30"/>
      <c r="R694" s="44"/>
      <c r="S694" s="32"/>
      <c r="T694" s="32"/>
      <c r="U694" s="32"/>
    </row>
    <row r="695" spans="13:21" x14ac:dyDescent="0.2">
      <c r="M695" s="31"/>
      <c r="N695" s="31"/>
      <c r="O695" s="31"/>
      <c r="P695" s="30"/>
      <c r="R695" s="44"/>
      <c r="S695" s="32"/>
      <c r="T695" s="32"/>
      <c r="U695" s="32"/>
    </row>
    <row r="696" spans="13:21" x14ac:dyDescent="0.2">
      <c r="M696" s="31"/>
      <c r="N696" s="31"/>
      <c r="O696" s="31"/>
      <c r="P696" s="30"/>
      <c r="R696" s="44"/>
      <c r="S696" s="32"/>
      <c r="T696" s="32"/>
      <c r="U696" s="32"/>
    </row>
    <row r="697" spans="13:21" x14ac:dyDescent="0.2">
      <c r="M697" s="31"/>
      <c r="N697" s="31"/>
      <c r="O697" s="31"/>
      <c r="P697" s="30"/>
      <c r="R697" s="44"/>
      <c r="S697" s="32"/>
      <c r="T697" s="32"/>
      <c r="U697" s="32"/>
    </row>
    <row r="698" spans="13:21" x14ac:dyDescent="0.2">
      <c r="M698" s="31"/>
      <c r="N698" s="31"/>
      <c r="O698" s="31"/>
      <c r="P698" s="30"/>
      <c r="R698" s="44"/>
      <c r="S698" s="32"/>
      <c r="T698" s="32"/>
      <c r="U698" s="32"/>
    </row>
    <row r="699" spans="13:21" x14ac:dyDescent="0.2">
      <c r="M699" s="31"/>
      <c r="N699" s="31"/>
      <c r="O699" s="31"/>
      <c r="P699" s="30"/>
      <c r="R699" s="44"/>
      <c r="S699" s="32"/>
      <c r="T699" s="32"/>
      <c r="U699" s="32"/>
    </row>
    <row r="700" spans="13:21" x14ac:dyDescent="0.2">
      <c r="M700" s="31"/>
      <c r="N700" s="31"/>
      <c r="O700" s="31"/>
      <c r="P700" s="30"/>
      <c r="R700" s="44"/>
      <c r="S700" s="32"/>
      <c r="T700" s="32"/>
      <c r="U700" s="32"/>
    </row>
    <row r="701" spans="13:21" x14ac:dyDescent="0.2">
      <c r="M701" s="31"/>
      <c r="N701" s="31"/>
      <c r="O701" s="31"/>
      <c r="P701" s="30"/>
      <c r="R701" s="44"/>
      <c r="S701" s="32"/>
      <c r="T701" s="32"/>
      <c r="U701" s="32"/>
    </row>
    <row r="702" spans="13:21" x14ac:dyDescent="0.2">
      <c r="M702" s="31"/>
      <c r="N702" s="31"/>
      <c r="O702" s="31"/>
      <c r="P702" s="30"/>
      <c r="R702" s="44"/>
      <c r="S702" s="32"/>
      <c r="T702" s="32"/>
      <c r="U702" s="32"/>
    </row>
    <row r="703" spans="13:21" x14ac:dyDescent="0.2">
      <c r="M703" s="31"/>
      <c r="N703" s="31"/>
      <c r="O703" s="31"/>
      <c r="P703" s="30"/>
      <c r="R703" s="44"/>
      <c r="S703" s="32"/>
      <c r="T703" s="32"/>
      <c r="U703" s="32"/>
    </row>
    <row r="704" spans="13:21" x14ac:dyDescent="0.2">
      <c r="M704" s="31"/>
      <c r="N704" s="31"/>
      <c r="O704" s="31"/>
      <c r="P704" s="30"/>
      <c r="R704" s="44"/>
      <c r="S704" s="32"/>
      <c r="T704" s="32"/>
      <c r="U704" s="32"/>
    </row>
    <row r="705" spans="13:21" x14ac:dyDescent="0.2">
      <c r="M705" s="31"/>
      <c r="N705" s="31"/>
      <c r="O705" s="31"/>
      <c r="P705" s="30"/>
      <c r="R705" s="44"/>
      <c r="S705" s="32"/>
      <c r="T705" s="32"/>
      <c r="U705" s="32"/>
    </row>
    <row r="706" spans="13:21" x14ac:dyDescent="0.2">
      <c r="M706" s="31"/>
      <c r="N706" s="31"/>
      <c r="O706" s="31"/>
      <c r="P706" s="30"/>
      <c r="R706" s="44"/>
      <c r="S706" s="32"/>
      <c r="T706" s="32"/>
      <c r="U706" s="32"/>
    </row>
    <row r="707" spans="13:21" x14ac:dyDescent="0.2">
      <c r="M707" s="31"/>
      <c r="N707" s="31"/>
      <c r="O707" s="31"/>
      <c r="P707" s="30"/>
      <c r="R707" s="44"/>
      <c r="S707" s="32"/>
      <c r="T707" s="32"/>
      <c r="U707" s="32"/>
    </row>
    <row r="708" spans="13:21" x14ac:dyDescent="0.2">
      <c r="M708" s="31"/>
      <c r="N708" s="31"/>
      <c r="O708" s="31"/>
      <c r="P708" s="30"/>
      <c r="R708" s="44"/>
      <c r="S708" s="32"/>
      <c r="T708" s="32"/>
      <c r="U708" s="32"/>
    </row>
    <row r="709" spans="13:21" x14ac:dyDescent="0.2">
      <c r="M709" s="31"/>
      <c r="N709" s="31"/>
      <c r="O709" s="31"/>
      <c r="P709" s="30"/>
      <c r="R709" s="44"/>
      <c r="S709" s="32"/>
      <c r="T709" s="32"/>
      <c r="U709" s="32"/>
    </row>
    <row r="710" spans="13:21" x14ac:dyDescent="0.2">
      <c r="M710" s="31"/>
      <c r="N710" s="31"/>
      <c r="O710" s="31"/>
      <c r="P710" s="30"/>
      <c r="R710" s="44"/>
      <c r="S710" s="32"/>
      <c r="T710" s="32"/>
      <c r="U710" s="32"/>
    </row>
    <row r="711" spans="13:21" x14ac:dyDescent="0.2">
      <c r="M711" s="31"/>
      <c r="N711" s="31"/>
      <c r="O711" s="31"/>
      <c r="P711" s="30"/>
      <c r="R711" s="44"/>
      <c r="S711" s="32"/>
      <c r="T711" s="32"/>
      <c r="U711" s="32"/>
    </row>
    <row r="712" spans="13:21" x14ac:dyDescent="0.2">
      <c r="M712" s="31"/>
      <c r="N712" s="31"/>
      <c r="O712" s="31"/>
      <c r="P712" s="30"/>
      <c r="R712" s="44"/>
      <c r="S712" s="32"/>
      <c r="T712" s="32"/>
      <c r="U712" s="32"/>
    </row>
    <row r="713" spans="13:21" x14ac:dyDescent="0.2">
      <c r="M713" s="31"/>
      <c r="N713" s="31"/>
      <c r="O713" s="31"/>
      <c r="P713" s="30"/>
      <c r="R713" s="44"/>
      <c r="S713" s="32"/>
      <c r="T713" s="32"/>
      <c r="U713" s="32"/>
    </row>
    <row r="714" spans="13:21" x14ac:dyDescent="0.2">
      <c r="M714" s="31"/>
      <c r="N714" s="31"/>
      <c r="O714" s="31"/>
      <c r="P714" s="30"/>
      <c r="R714" s="44"/>
      <c r="S714" s="32"/>
      <c r="T714" s="32"/>
      <c r="U714" s="32"/>
    </row>
    <row r="715" spans="13:21" x14ac:dyDescent="0.2">
      <c r="M715" s="31"/>
      <c r="N715" s="31"/>
      <c r="O715" s="31"/>
      <c r="P715" s="30"/>
      <c r="R715" s="44"/>
      <c r="S715" s="32"/>
      <c r="T715" s="32"/>
      <c r="U715" s="32"/>
    </row>
    <row r="716" spans="13:21" x14ac:dyDescent="0.2">
      <c r="M716" s="31"/>
      <c r="N716" s="31"/>
      <c r="O716" s="31"/>
      <c r="P716" s="30"/>
      <c r="R716" s="44"/>
      <c r="S716" s="32"/>
      <c r="T716" s="32"/>
      <c r="U716" s="32"/>
    </row>
    <row r="717" spans="13:21" x14ac:dyDescent="0.2">
      <c r="M717" s="31"/>
      <c r="N717" s="31"/>
      <c r="O717" s="31"/>
      <c r="P717" s="30"/>
      <c r="R717" s="44"/>
      <c r="S717" s="32"/>
      <c r="T717" s="32"/>
      <c r="U717" s="32"/>
    </row>
    <row r="718" spans="13:21" x14ac:dyDescent="0.2">
      <c r="M718" s="31"/>
      <c r="N718" s="31"/>
      <c r="O718" s="31"/>
      <c r="P718" s="30"/>
      <c r="R718" s="44"/>
      <c r="S718" s="32"/>
      <c r="T718" s="32"/>
      <c r="U718" s="32"/>
    </row>
    <row r="719" spans="13:21" x14ac:dyDescent="0.2">
      <c r="M719" s="31"/>
      <c r="N719" s="31"/>
      <c r="O719" s="31"/>
      <c r="P719" s="30"/>
      <c r="R719" s="44"/>
      <c r="S719" s="32"/>
      <c r="T719" s="32"/>
      <c r="U719" s="32"/>
    </row>
    <row r="720" spans="13:21" x14ac:dyDescent="0.2">
      <c r="M720" s="31"/>
      <c r="N720" s="31"/>
      <c r="O720" s="31"/>
      <c r="P720" s="30"/>
      <c r="R720" s="44"/>
      <c r="S720" s="32"/>
      <c r="T720" s="32"/>
      <c r="U720" s="32"/>
    </row>
    <row r="721" spans="13:21" x14ac:dyDescent="0.2">
      <c r="M721" s="31"/>
      <c r="N721" s="31"/>
      <c r="O721" s="31"/>
      <c r="P721" s="30"/>
      <c r="R721" s="44"/>
      <c r="S721" s="32"/>
      <c r="T721" s="32"/>
      <c r="U721" s="32"/>
    </row>
    <row r="722" spans="13:21" x14ac:dyDescent="0.2">
      <c r="M722" s="31"/>
      <c r="N722" s="31"/>
      <c r="O722" s="31"/>
      <c r="P722" s="30"/>
      <c r="R722" s="44"/>
      <c r="S722" s="32"/>
      <c r="T722" s="32"/>
      <c r="U722" s="32"/>
    </row>
    <row r="723" spans="13:21" x14ac:dyDescent="0.2">
      <c r="M723" s="31"/>
      <c r="N723" s="31"/>
      <c r="O723" s="31"/>
      <c r="P723" s="30"/>
      <c r="R723" s="44"/>
      <c r="S723" s="32"/>
      <c r="T723" s="32"/>
      <c r="U723" s="32"/>
    </row>
    <row r="724" spans="13:21" x14ac:dyDescent="0.2">
      <c r="M724" s="31"/>
      <c r="N724" s="31"/>
      <c r="O724" s="31"/>
      <c r="P724" s="30"/>
      <c r="R724" s="44"/>
      <c r="S724" s="32"/>
      <c r="T724" s="32"/>
      <c r="U724" s="32"/>
    </row>
    <row r="725" spans="13:21" x14ac:dyDescent="0.2">
      <c r="M725" s="31"/>
      <c r="N725" s="31"/>
      <c r="O725" s="31"/>
      <c r="P725" s="30"/>
      <c r="R725" s="44"/>
      <c r="S725" s="32"/>
      <c r="T725" s="32"/>
      <c r="U725" s="32"/>
    </row>
    <row r="726" spans="13:21" x14ac:dyDescent="0.2">
      <c r="M726" s="31"/>
      <c r="N726" s="31"/>
      <c r="O726" s="31"/>
      <c r="P726" s="30"/>
      <c r="R726" s="44"/>
      <c r="S726" s="32"/>
      <c r="T726" s="32"/>
      <c r="U726" s="32"/>
    </row>
    <row r="727" spans="13:21" x14ac:dyDescent="0.2">
      <c r="M727" s="31"/>
      <c r="N727" s="31"/>
      <c r="O727" s="31"/>
      <c r="P727" s="30"/>
      <c r="R727" s="44"/>
      <c r="S727" s="32"/>
      <c r="T727" s="32"/>
      <c r="U727" s="32"/>
    </row>
    <row r="728" spans="13:21" x14ac:dyDescent="0.2">
      <c r="M728" s="31"/>
      <c r="N728" s="31"/>
      <c r="O728" s="31"/>
      <c r="P728" s="30"/>
      <c r="R728" s="44"/>
      <c r="S728" s="32"/>
      <c r="T728" s="32"/>
      <c r="U728" s="32"/>
    </row>
    <row r="729" spans="13:21" x14ac:dyDescent="0.2">
      <c r="M729" s="31"/>
      <c r="N729" s="31"/>
      <c r="O729" s="31"/>
      <c r="P729" s="30"/>
      <c r="R729" s="44"/>
      <c r="S729" s="32"/>
      <c r="T729" s="32"/>
      <c r="U729" s="32"/>
    </row>
    <row r="730" spans="13:21" x14ac:dyDescent="0.2">
      <c r="M730" s="31"/>
      <c r="N730" s="31"/>
      <c r="O730" s="31"/>
      <c r="P730" s="30"/>
      <c r="R730" s="44"/>
      <c r="S730" s="32"/>
      <c r="T730" s="32"/>
      <c r="U730" s="32"/>
    </row>
    <row r="731" spans="13:21" x14ac:dyDescent="0.2">
      <c r="M731" s="31"/>
      <c r="N731" s="31"/>
      <c r="O731" s="31"/>
      <c r="P731" s="30"/>
      <c r="R731" s="44"/>
      <c r="S731" s="32"/>
      <c r="T731" s="32"/>
      <c r="U731" s="32"/>
    </row>
    <row r="732" spans="13:21" x14ac:dyDescent="0.2">
      <c r="M732" s="31"/>
      <c r="N732" s="31"/>
      <c r="O732" s="31"/>
      <c r="P732" s="30"/>
      <c r="R732" s="44"/>
      <c r="S732" s="32"/>
      <c r="T732" s="32"/>
      <c r="U732" s="32"/>
    </row>
    <row r="733" spans="13:21" x14ac:dyDescent="0.2">
      <c r="M733" s="31"/>
      <c r="N733" s="31"/>
      <c r="O733" s="31"/>
      <c r="P733" s="30"/>
      <c r="R733" s="44"/>
      <c r="S733" s="32"/>
      <c r="T733" s="32"/>
      <c r="U733" s="32"/>
    </row>
    <row r="734" spans="13:21" x14ac:dyDescent="0.2">
      <c r="M734" s="31"/>
      <c r="N734" s="31"/>
      <c r="O734" s="31"/>
      <c r="P734" s="30"/>
      <c r="R734" s="44"/>
      <c r="S734" s="32"/>
      <c r="T734" s="32"/>
      <c r="U734" s="32"/>
    </row>
    <row r="735" spans="13:21" x14ac:dyDescent="0.2">
      <c r="M735" s="31"/>
      <c r="N735" s="31"/>
      <c r="O735" s="31"/>
      <c r="P735" s="30"/>
      <c r="R735" s="44"/>
      <c r="S735" s="32"/>
      <c r="T735" s="32"/>
      <c r="U735" s="32"/>
    </row>
    <row r="736" spans="13:21" x14ac:dyDescent="0.2">
      <c r="M736" s="31"/>
      <c r="N736" s="31"/>
      <c r="O736" s="31"/>
      <c r="P736" s="30"/>
      <c r="R736" s="44"/>
      <c r="S736" s="32"/>
      <c r="T736" s="32"/>
      <c r="U736" s="32"/>
    </row>
    <row r="737" spans="13:21" x14ac:dyDescent="0.2">
      <c r="M737" s="31"/>
      <c r="N737" s="31"/>
      <c r="O737" s="31"/>
      <c r="P737" s="30"/>
      <c r="R737" s="44"/>
      <c r="S737" s="32"/>
      <c r="T737" s="32"/>
      <c r="U737" s="32"/>
    </row>
    <row r="738" spans="13:21" x14ac:dyDescent="0.2">
      <c r="M738" s="31"/>
      <c r="N738" s="31"/>
      <c r="O738" s="31"/>
      <c r="P738" s="30"/>
      <c r="R738" s="44"/>
      <c r="S738" s="32"/>
      <c r="T738" s="32"/>
      <c r="U738" s="32"/>
    </row>
    <row r="739" spans="13:21" x14ac:dyDescent="0.2">
      <c r="M739" s="31"/>
      <c r="N739" s="31"/>
      <c r="O739" s="31"/>
      <c r="P739" s="30"/>
      <c r="R739" s="44"/>
      <c r="S739" s="32"/>
      <c r="T739" s="32"/>
      <c r="U739" s="32"/>
    </row>
    <row r="740" spans="13:21" x14ac:dyDescent="0.2">
      <c r="M740" s="31"/>
      <c r="N740" s="31"/>
      <c r="O740" s="31"/>
      <c r="P740" s="30"/>
      <c r="R740" s="44"/>
      <c r="S740" s="32"/>
      <c r="T740" s="32"/>
      <c r="U740" s="32"/>
    </row>
    <row r="741" spans="13:21" x14ac:dyDescent="0.2">
      <c r="M741" s="31"/>
      <c r="N741" s="31"/>
      <c r="O741" s="31"/>
      <c r="P741" s="30"/>
      <c r="R741" s="44"/>
      <c r="S741" s="32"/>
      <c r="T741" s="32"/>
      <c r="U741" s="32"/>
    </row>
    <row r="742" spans="13:21" x14ac:dyDescent="0.2">
      <c r="M742" s="31"/>
      <c r="N742" s="31"/>
      <c r="O742" s="31"/>
      <c r="P742" s="30"/>
      <c r="R742" s="44"/>
      <c r="S742" s="32"/>
      <c r="T742" s="32"/>
      <c r="U742" s="32"/>
    </row>
    <row r="743" spans="13:21" x14ac:dyDescent="0.2">
      <c r="M743" s="31"/>
      <c r="N743" s="31"/>
      <c r="O743" s="31"/>
      <c r="P743" s="30"/>
      <c r="R743" s="44"/>
      <c r="S743" s="32"/>
      <c r="T743" s="32"/>
      <c r="U743" s="32"/>
    </row>
    <row r="744" spans="13:21" x14ac:dyDescent="0.2">
      <c r="M744" s="31"/>
      <c r="N744" s="31"/>
      <c r="O744" s="31"/>
      <c r="P744" s="30"/>
      <c r="R744" s="44"/>
      <c r="S744" s="32"/>
      <c r="T744" s="32"/>
      <c r="U744" s="32"/>
    </row>
    <row r="745" spans="13:21" x14ac:dyDescent="0.2">
      <c r="M745" s="31"/>
      <c r="N745" s="31"/>
      <c r="O745" s="31"/>
      <c r="P745" s="30"/>
      <c r="R745" s="44"/>
      <c r="S745" s="32"/>
      <c r="T745" s="32"/>
      <c r="U745" s="32"/>
    </row>
    <row r="746" spans="13:21" x14ac:dyDescent="0.2">
      <c r="M746" s="31"/>
      <c r="N746" s="31"/>
      <c r="O746" s="31"/>
      <c r="P746" s="30"/>
      <c r="R746" s="44"/>
      <c r="S746" s="32"/>
      <c r="T746" s="32"/>
      <c r="U746" s="32"/>
    </row>
    <row r="747" spans="13:21" x14ac:dyDescent="0.2">
      <c r="M747" s="31"/>
      <c r="N747" s="31"/>
      <c r="O747" s="31"/>
      <c r="P747" s="30"/>
      <c r="R747" s="44"/>
      <c r="S747" s="32"/>
      <c r="T747" s="32"/>
      <c r="U747" s="32"/>
    </row>
    <row r="748" spans="13:21" x14ac:dyDescent="0.2">
      <c r="M748" s="31"/>
      <c r="N748" s="31"/>
      <c r="O748" s="31"/>
      <c r="P748" s="30"/>
      <c r="R748" s="44"/>
      <c r="S748" s="32"/>
      <c r="T748" s="32"/>
      <c r="U748" s="32"/>
    </row>
    <row r="749" spans="13:21" x14ac:dyDescent="0.2">
      <c r="M749" s="31"/>
      <c r="N749" s="31"/>
      <c r="O749" s="31"/>
      <c r="P749" s="30"/>
      <c r="R749" s="44"/>
      <c r="S749" s="32"/>
      <c r="T749" s="32"/>
      <c r="U749" s="32"/>
    </row>
    <row r="750" spans="13:21" x14ac:dyDescent="0.2">
      <c r="M750" s="31"/>
      <c r="N750" s="31"/>
      <c r="O750" s="31"/>
      <c r="P750" s="30"/>
      <c r="R750" s="44"/>
      <c r="S750" s="32"/>
      <c r="T750" s="32"/>
      <c r="U750" s="32"/>
    </row>
    <row r="751" spans="13:21" x14ac:dyDescent="0.2">
      <c r="M751" s="31"/>
      <c r="N751" s="31"/>
      <c r="O751" s="31"/>
      <c r="P751" s="30"/>
      <c r="R751" s="44"/>
      <c r="S751" s="32"/>
      <c r="T751" s="32"/>
      <c r="U751" s="32"/>
    </row>
    <row r="752" spans="13:21" x14ac:dyDescent="0.2">
      <c r="M752" s="31"/>
      <c r="N752" s="31"/>
      <c r="O752" s="31"/>
      <c r="P752" s="30"/>
      <c r="R752" s="44"/>
      <c r="S752" s="32"/>
      <c r="T752" s="32"/>
      <c r="U752" s="32"/>
    </row>
    <row r="753" spans="13:21" x14ac:dyDescent="0.2">
      <c r="M753" s="31"/>
      <c r="N753" s="31"/>
      <c r="O753" s="31"/>
      <c r="P753" s="30"/>
      <c r="R753" s="44"/>
      <c r="S753" s="32"/>
      <c r="T753" s="32"/>
      <c r="U753" s="32"/>
    </row>
    <row r="754" spans="13:21" x14ac:dyDescent="0.2">
      <c r="M754" s="31"/>
      <c r="N754" s="31"/>
      <c r="O754" s="31"/>
      <c r="P754" s="30"/>
      <c r="R754" s="44"/>
      <c r="S754" s="32"/>
      <c r="T754" s="32"/>
      <c r="U754" s="32"/>
    </row>
    <row r="755" spans="13:21" x14ac:dyDescent="0.2">
      <c r="M755" s="31"/>
      <c r="N755" s="31"/>
      <c r="O755" s="31"/>
      <c r="P755" s="30"/>
      <c r="R755" s="44"/>
      <c r="S755" s="32"/>
      <c r="T755" s="32"/>
      <c r="U755" s="32"/>
    </row>
    <row r="756" spans="13:21" x14ac:dyDescent="0.2">
      <c r="M756" s="31"/>
      <c r="N756" s="31"/>
      <c r="O756" s="31"/>
      <c r="P756" s="30"/>
      <c r="R756" s="44"/>
      <c r="S756" s="32"/>
      <c r="T756" s="32"/>
      <c r="U756" s="32"/>
    </row>
    <row r="757" spans="13:21" x14ac:dyDescent="0.2">
      <c r="M757" s="31"/>
      <c r="N757" s="31"/>
      <c r="O757" s="31"/>
      <c r="P757" s="30"/>
      <c r="R757" s="44"/>
      <c r="S757" s="32"/>
      <c r="T757" s="32"/>
      <c r="U757" s="32"/>
    </row>
    <row r="758" spans="13:21" x14ac:dyDescent="0.2">
      <c r="M758" s="31"/>
      <c r="N758" s="31"/>
      <c r="O758" s="31"/>
      <c r="P758" s="30"/>
      <c r="R758" s="44"/>
      <c r="S758" s="32"/>
      <c r="T758" s="32"/>
      <c r="U758" s="32"/>
    </row>
    <row r="759" spans="13:21" x14ac:dyDescent="0.2">
      <c r="M759" s="31"/>
      <c r="N759" s="31"/>
      <c r="O759" s="31"/>
      <c r="P759" s="30"/>
      <c r="R759" s="44"/>
      <c r="S759" s="32"/>
      <c r="T759" s="32"/>
      <c r="U759" s="32"/>
    </row>
    <row r="760" spans="13:21" x14ac:dyDescent="0.2">
      <c r="M760" s="31"/>
      <c r="N760" s="31"/>
      <c r="O760" s="31"/>
      <c r="P760" s="30"/>
      <c r="R760" s="44"/>
      <c r="S760" s="32"/>
      <c r="T760" s="32"/>
      <c r="U760" s="32"/>
    </row>
    <row r="761" spans="13:21" x14ac:dyDescent="0.2">
      <c r="M761" s="31"/>
      <c r="N761" s="31"/>
      <c r="O761" s="31"/>
      <c r="P761" s="30"/>
      <c r="R761" s="44"/>
      <c r="S761" s="32"/>
      <c r="T761" s="32"/>
      <c r="U761" s="32"/>
    </row>
    <row r="762" spans="13:21" x14ac:dyDescent="0.2">
      <c r="M762" s="31"/>
      <c r="N762" s="31"/>
      <c r="O762" s="31"/>
      <c r="P762" s="30"/>
      <c r="R762" s="44"/>
      <c r="S762" s="32"/>
      <c r="T762" s="32"/>
      <c r="U762" s="32"/>
    </row>
    <row r="763" spans="13:21" x14ac:dyDescent="0.2">
      <c r="M763" s="31"/>
      <c r="N763" s="31"/>
      <c r="O763" s="31"/>
      <c r="P763" s="30"/>
      <c r="R763" s="44"/>
      <c r="S763" s="32"/>
      <c r="T763" s="32"/>
      <c r="U763" s="32"/>
    </row>
    <row r="764" spans="13:21" x14ac:dyDescent="0.2">
      <c r="M764" s="31"/>
      <c r="N764" s="31"/>
      <c r="O764" s="31"/>
      <c r="P764" s="30"/>
      <c r="R764" s="44"/>
      <c r="S764" s="32"/>
      <c r="T764" s="32"/>
      <c r="U764" s="32"/>
    </row>
    <row r="765" spans="13:21" x14ac:dyDescent="0.2">
      <c r="M765" s="31"/>
      <c r="N765" s="31"/>
      <c r="O765" s="31"/>
      <c r="P765" s="30"/>
      <c r="R765" s="44"/>
      <c r="S765" s="32"/>
      <c r="T765" s="32"/>
      <c r="U765" s="32"/>
    </row>
    <row r="766" spans="13:21" x14ac:dyDescent="0.2">
      <c r="M766" s="31"/>
      <c r="N766" s="31"/>
      <c r="O766" s="31"/>
      <c r="P766" s="30"/>
      <c r="R766" s="44"/>
      <c r="S766" s="32"/>
      <c r="T766" s="32"/>
      <c r="U766" s="32"/>
    </row>
    <row r="767" spans="13:21" x14ac:dyDescent="0.2">
      <c r="M767" s="31"/>
      <c r="N767" s="31"/>
      <c r="O767" s="31"/>
      <c r="P767" s="30"/>
      <c r="R767" s="44"/>
      <c r="S767" s="32"/>
      <c r="T767" s="32"/>
      <c r="U767" s="32"/>
    </row>
    <row r="768" spans="13:21" x14ac:dyDescent="0.2">
      <c r="M768" s="31"/>
      <c r="N768" s="31"/>
      <c r="O768" s="31"/>
      <c r="P768" s="30"/>
      <c r="R768" s="44"/>
      <c r="S768" s="32"/>
      <c r="T768" s="32"/>
      <c r="U768" s="32"/>
    </row>
    <row r="769" spans="13:21" x14ac:dyDescent="0.2">
      <c r="M769" s="31"/>
      <c r="N769" s="31"/>
      <c r="O769" s="31"/>
      <c r="P769" s="30"/>
      <c r="R769" s="44"/>
      <c r="S769" s="32"/>
      <c r="T769" s="32"/>
      <c r="U769" s="32"/>
    </row>
    <row r="770" spans="13:21" x14ac:dyDescent="0.2">
      <c r="M770" s="31"/>
      <c r="N770" s="31"/>
      <c r="O770" s="31"/>
      <c r="P770" s="30"/>
      <c r="R770" s="44"/>
      <c r="S770" s="32"/>
      <c r="T770" s="32"/>
      <c r="U770" s="32"/>
    </row>
    <row r="771" spans="13:21" x14ac:dyDescent="0.2">
      <c r="M771" s="31"/>
      <c r="N771" s="31"/>
      <c r="O771" s="31"/>
      <c r="P771" s="30"/>
      <c r="R771" s="44"/>
      <c r="S771" s="32"/>
      <c r="T771" s="32"/>
      <c r="U771" s="32"/>
    </row>
    <row r="772" spans="13:21" x14ac:dyDescent="0.2">
      <c r="M772" s="31"/>
      <c r="N772" s="31"/>
      <c r="O772" s="31"/>
      <c r="P772" s="30"/>
      <c r="R772" s="44"/>
      <c r="S772" s="32"/>
      <c r="T772" s="32"/>
      <c r="U772" s="32"/>
    </row>
    <row r="773" spans="13:21" x14ac:dyDescent="0.2">
      <c r="M773" s="31"/>
      <c r="N773" s="31"/>
      <c r="O773" s="31"/>
      <c r="P773" s="30"/>
      <c r="R773" s="44"/>
      <c r="S773" s="32"/>
      <c r="T773" s="32"/>
      <c r="U773" s="32"/>
    </row>
    <row r="774" spans="13:21" x14ac:dyDescent="0.2">
      <c r="M774" s="31"/>
      <c r="N774" s="31"/>
      <c r="O774" s="31"/>
      <c r="P774" s="30"/>
      <c r="R774" s="44"/>
      <c r="S774" s="32"/>
      <c r="T774" s="32"/>
      <c r="U774" s="32"/>
    </row>
    <row r="775" spans="13:21" x14ac:dyDescent="0.2">
      <c r="M775" s="31"/>
      <c r="N775" s="31"/>
      <c r="O775" s="31"/>
      <c r="P775" s="30"/>
      <c r="R775" s="44"/>
      <c r="S775" s="32"/>
      <c r="T775" s="32"/>
      <c r="U775" s="32"/>
    </row>
    <row r="776" spans="13:21" x14ac:dyDescent="0.2">
      <c r="M776" s="31"/>
      <c r="N776" s="31"/>
      <c r="O776" s="31"/>
      <c r="P776" s="30"/>
      <c r="R776" s="44"/>
      <c r="S776" s="32"/>
      <c r="T776" s="32"/>
      <c r="U776" s="32"/>
    </row>
    <row r="777" spans="13:21" x14ac:dyDescent="0.2">
      <c r="M777" s="31"/>
      <c r="N777" s="31"/>
      <c r="O777" s="31"/>
      <c r="P777" s="30"/>
      <c r="R777" s="44"/>
      <c r="S777" s="32"/>
      <c r="T777" s="32"/>
      <c r="U777" s="32"/>
    </row>
    <row r="778" spans="13:21" x14ac:dyDescent="0.2">
      <c r="M778" s="31"/>
      <c r="N778" s="31"/>
      <c r="O778" s="31"/>
      <c r="P778" s="30"/>
      <c r="R778" s="44"/>
      <c r="S778" s="32"/>
      <c r="T778" s="32"/>
      <c r="U778" s="32"/>
    </row>
    <row r="779" spans="13:21" x14ac:dyDescent="0.2">
      <c r="M779" s="31"/>
      <c r="N779" s="31"/>
      <c r="O779" s="31"/>
      <c r="P779" s="30"/>
      <c r="R779" s="44"/>
      <c r="S779" s="32"/>
      <c r="T779" s="32"/>
      <c r="U779" s="32"/>
    </row>
    <row r="780" spans="13:21" x14ac:dyDescent="0.2">
      <c r="M780" s="31"/>
      <c r="N780" s="31"/>
      <c r="O780" s="31"/>
      <c r="P780" s="30"/>
      <c r="R780" s="44"/>
      <c r="S780" s="32"/>
      <c r="T780" s="32"/>
      <c r="U780" s="32"/>
    </row>
    <row r="781" spans="13:21" x14ac:dyDescent="0.2">
      <c r="M781" s="31"/>
      <c r="N781" s="31"/>
      <c r="O781" s="31"/>
      <c r="P781" s="30"/>
      <c r="R781" s="44"/>
      <c r="S781" s="32"/>
      <c r="T781" s="32"/>
      <c r="U781" s="32"/>
    </row>
    <row r="782" spans="13:21" x14ac:dyDescent="0.2">
      <c r="M782" s="31"/>
      <c r="N782" s="31"/>
      <c r="O782" s="31"/>
      <c r="P782" s="30"/>
      <c r="R782" s="44"/>
      <c r="S782" s="32"/>
      <c r="T782" s="32"/>
      <c r="U782" s="32"/>
    </row>
    <row r="783" spans="13:21" x14ac:dyDescent="0.2">
      <c r="M783" s="31"/>
      <c r="N783" s="31"/>
      <c r="O783" s="31"/>
      <c r="P783" s="30"/>
      <c r="R783" s="44"/>
      <c r="S783" s="32"/>
      <c r="T783" s="32"/>
      <c r="U783" s="32"/>
    </row>
    <row r="784" spans="13:21" x14ac:dyDescent="0.2">
      <c r="M784" s="31"/>
      <c r="N784" s="31"/>
      <c r="O784" s="31"/>
      <c r="P784" s="30"/>
      <c r="R784" s="44"/>
      <c r="S784" s="32"/>
      <c r="T784" s="32"/>
      <c r="U784" s="32"/>
    </row>
    <row r="785" spans="13:21" x14ac:dyDescent="0.2">
      <c r="M785" s="31"/>
      <c r="N785" s="31"/>
      <c r="O785" s="31"/>
      <c r="P785" s="30"/>
      <c r="R785" s="44"/>
      <c r="S785" s="32"/>
      <c r="T785" s="32"/>
      <c r="U785" s="32"/>
    </row>
    <row r="786" spans="13:21" x14ac:dyDescent="0.2">
      <c r="M786" s="31"/>
      <c r="N786" s="31"/>
      <c r="O786" s="31"/>
      <c r="P786" s="30"/>
      <c r="R786" s="44"/>
      <c r="S786" s="32"/>
      <c r="T786" s="32"/>
      <c r="U786" s="32"/>
    </row>
    <row r="787" spans="13:21" x14ac:dyDescent="0.2">
      <c r="M787" s="31"/>
      <c r="N787" s="31"/>
      <c r="O787" s="31"/>
      <c r="P787" s="30"/>
      <c r="R787" s="44"/>
      <c r="S787" s="32"/>
      <c r="T787" s="32"/>
      <c r="U787" s="32"/>
    </row>
    <row r="788" spans="13:21" x14ac:dyDescent="0.2">
      <c r="M788" s="31"/>
      <c r="N788" s="31"/>
      <c r="O788" s="31"/>
      <c r="P788" s="30"/>
      <c r="R788" s="44"/>
      <c r="S788" s="32"/>
      <c r="T788" s="32"/>
      <c r="U788" s="32"/>
    </row>
    <row r="789" spans="13:21" x14ac:dyDescent="0.2">
      <c r="M789" s="31"/>
      <c r="N789" s="31"/>
      <c r="O789" s="31"/>
      <c r="P789" s="30"/>
      <c r="R789" s="44"/>
      <c r="S789" s="32"/>
      <c r="T789" s="32"/>
      <c r="U789" s="32"/>
    </row>
    <row r="790" spans="13:21" x14ac:dyDescent="0.2">
      <c r="M790" s="31"/>
      <c r="N790" s="31"/>
      <c r="O790" s="31"/>
      <c r="P790" s="30"/>
      <c r="R790" s="44"/>
      <c r="S790" s="32"/>
      <c r="T790" s="32"/>
      <c r="U790" s="32"/>
    </row>
    <row r="791" spans="13:21" x14ac:dyDescent="0.2">
      <c r="M791" s="31"/>
      <c r="N791" s="31"/>
      <c r="O791" s="31"/>
      <c r="P791" s="30"/>
      <c r="R791" s="44"/>
      <c r="S791" s="32"/>
      <c r="T791" s="32"/>
      <c r="U791" s="32"/>
    </row>
    <row r="792" spans="13:21" x14ac:dyDescent="0.2">
      <c r="M792" s="31"/>
      <c r="N792" s="31"/>
      <c r="O792" s="31"/>
      <c r="P792" s="30"/>
      <c r="R792" s="44"/>
      <c r="S792" s="32"/>
      <c r="T792" s="32"/>
      <c r="U792" s="32"/>
    </row>
    <row r="793" spans="13:21" x14ac:dyDescent="0.2">
      <c r="M793" s="31"/>
      <c r="N793" s="31"/>
      <c r="O793" s="31"/>
      <c r="P793" s="30"/>
      <c r="R793" s="44"/>
      <c r="S793" s="32"/>
      <c r="T793" s="32"/>
      <c r="U793" s="32"/>
    </row>
    <row r="794" spans="13:21" x14ac:dyDescent="0.2">
      <c r="M794" s="31"/>
      <c r="N794" s="31"/>
      <c r="O794" s="31"/>
      <c r="P794" s="30"/>
      <c r="R794" s="44"/>
      <c r="S794" s="32"/>
      <c r="T794" s="32"/>
      <c r="U794" s="32"/>
    </row>
    <row r="795" spans="13:21" x14ac:dyDescent="0.2">
      <c r="M795" s="31"/>
      <c r="N795" s="31"/>
      <c r="O795" s="31"/>
      <c r="P795" s="30"/>
      <c r="R795" s="44"/>
      <c r="S795" s="32"/>
      <c r="T795" s="32"/>
      <c r="U795" s="32"/>
    </row>
    <row r="796" spans="13:21" x14ac:dyDescent="0.2">
      <c r="M796" s="31"/>
      <c r="N796" s="31"/>
      <c r="O796" s="31"/>
      <c r="P796" s="30"/>
      <c r="R796" s="44"/>
      <c r="S796" s="32"/>
      <c r="T796" s="32"/>
      <c r="U796" s="32"/>
    </row>
    <row r="797" spans="13:21" x14ac:dyDescent="0.2">
      <c r="M797" s="31"/>
      <c r="N797" s="31"/>
      <c r="O797" s="31"/>
      <c r="P797" s="30"/>
      <c r="R797" s="44"/>
      <c r="S797" s="32"/>
      <c r="T797" s="32"/>
      <c r="U797" s="32"/>
    </row>
    <row r="798" spans="13:21" x14ac:dyDescent="0.2">
      <c r="M798" s="31"/>
      <c r="N798" s="31"/>
      <c r="O798" s="31"/>
      <c r="P798" s="30"/>
      <c r="R798" s="44"/>
      <c r="S798" s="32"/>
      <c r="T798" s="32"/>
      <c r="U798" s="32"/>
    </row>
    <row r="799" spans="13:21" x14ac:dyDescent="0.2">
      <c r="M799" s="31"/>
      <c r="N799" s="31"/>
      <c r="O799" s="31"/>
      <c r="P799" s="30"/>
      <c r="R799" s="44"/>
      <c r="S799" s="32"/>
      <c r="T799" s="32"/>
      <c r="U799" s="32"/>
    </row>
    <row r="800" spans="13:21" x14ac:dyDescent="0.2">
      <c r="M800" s="31"/>
      <c r="N800" s="31"/>
      <c r="O800" s="31"/>
      <c r="P800" s="30"/>
      <c r="R800" s="44"/>
      <c r="S800" s="32"/>
      <c r="T800" s="32"/>
      <c r="U800" s="32"/>
    </row>
    <row r="801" spans="13:21" x14ac:dyDescent="0.2">
      <c r="M801" s="31"/>
      <c r="N801" s="31"/>
      <c r="O801" s="31"/>
      <c r="P801" s="30"/>
      <c r="R801" s="44"/>
      <c r="S801" s="32"/>
      <c r="T801" s="32"/>
      <c r="U801" s="32"/>
    </row>
    <row r="802" spans="13:21" x14ac:dyDescent="0.2">
      <c r="M802" s="31"/>
      <c r="N802" s="31"/>
      <c r="O802" s="31"/>
      <c r="P802" s="30"/>
      <c r="R802" s="44"/>
      <c r="S802" s="32"/>
      <c r="T802" s="32"/>
      <c r="U802" s="32"/>
    </row>
    <row r="803" spans="13:21" x14ac:dyDescent="0.2">
      <c r="M803" s="31"/>
      <c r="N803" s="31"/>
      <c r="O803" s="31"/>
      <c r="P803" s="30"/>
      <c r="R803" s="44"/>
      <c r="S803" s="32"/>
      <c r="T803" s="32"/>
      <c r="U803" s="32"/>
    </row>
    <row r="804" spans="13:21" x14ac:dyDescent="0.2">
      <c r="M804" s="31"/>
      <c r="N804" s="31"/>
      <c r="O804" s="31"/>
      <c r="P804" s="30"/>
      <c r="R804" s="44"/>
      <c r="S804" s="32"/>
      <c r="T804" s="32"/>
      <c r="U804" s="32"/>
    </row>
    <row r="805" spans="13:21" x14ac:dyDescent="0.2">
      <c r="M805" s="31"/>
      <c r="N805" s="31"/>
      <c r="O805" s="31"/>
      <c r="P805" s="30"/>
      <c r="R805" s="44"/>
      <c r="S805" s="32"/>
      <c r="T805" s="32"/>
      <c r="U805" s="32"/>
    </row>
    <row r="806" spans="13:21" x14ac:dyDescent="0.2">
      <c r="M806" s="31"/>
      <c r="N806" s="31"/>
      <c r="O806" s="31"/>
      <c r="P806" s="30"/>
      <c r="R806" s="44"/>
      <c r="S806" s="32"/>
      <c r="T806" s="32"/>
      <c r="U806" s="32"/>
    </row>
    <row r="807" spans="13:21" x14ac:dyDescent="0.2">
      <c r="M807" s="31"/>
      <c r="N807" s="31"/>
      <c r="O807" s="31"/>
      <c r="P807" s="30"/>
      <c r="R807" s="44"/>
      <c r="S807" s="32"/>
      <c r="T807" s="32"/>
      <c r="U807" s="32"/>
    </row>
    <row r="808" spans="13:21" x14ac:dyDescent="0.2">
      <c r="M808" s="31"/>
      <c r="N808" s="31"/>
      <c r="O808" s="31"/>
      <c r="P808" s="30"/>
      <c r="R808" s="44"/>
      <c r="S808" s="32"/>
      <c r="T808" s="32"/>
      <c r="U808" s="32"/>
    </row>
    <row r="809" spans="13:21" x14ac:dyDescent="0.2">
      <c r="M809" s="31"/>
      <c r="N809" s="31"/>
      <c r="O809" s="31"/>
      <c r="P809" s="30"/>
      <c r="R809" s="44"/>
      <c r="S809" s="32"/>
      <c r="T809" s="32"/>
      <c r="U809" s="32"/>
    </row>
    <row r="810" spans="13:21" x14ac:dyDescent="0.2">
      <c r="M810" s="31"/>
      <c r="N810" s="31"/>
      <c r="O810" s="31"/>
      <c r="P810" s="30"/>
      <c r="R810" s="44"/>
      <c r="S810" s="32"/>
      <c r="T810" s="32"/>
      <c r="U810" s="32"/>
    </row>
    <row r="811" spans="13:21" x14ac:dyDescent="0.2">
      <c r="M811" s="31"/>
      <c r="N811" s="31"/>
      <c r="O811" s="31"/>
      <c r="P811" s="30"/>
      <c r="R811" s="44"/>
      <c r="S811" s="32"/>
      <c r="T811" s="32"/>
      <c r="U811" s="32"/>
    </row>
    <row r="812" spans="13:21" x14ac:dyDescent="0.2">
      <c r="M812" s="31"/>
      <c r="N812" s="31"/>
      <c r="O812" s="31"/>
      <c r="P812" s="30"/>
      <c r="R812" s="44"/>
      <c r="S812" s="32"/>
      <c r="T812" s="32"/>
      <c r="U812" s="32"/>
    </row>
    <row r="813" spans="13:21" x14ac:dyDescent="0.2">
      <c r="M813" s="31"/>
      <c r="N813" s="31"/>
      <c r="O813" s="31"/>
      <c r="P813" s="30"/>
      <c r="R813" s="44"/>
      <c r="S813" s="32"/>
      <c r="T813" s="32"/>
      <c r="U813" s="32"/>
    </row>
    <row r="814" spans="13:21" x14ac:dyDescent="0.2">
      <c r="M814" s="31"/>
      <c r="N814" s="31"/>
      <c r="O814" s="31"/>
      <c r="P814" s="30"/>
      <c r="R814" s="44"/>
      <c r="S814" s="32"/>
      <c r="T814" s="32"/>
      <c r="U814" s="32"/>
    </row>
    <row r="815" spans="13:21" x14ac:dyDescent="0.2">
      <c r="M815" s="31"/>
      <c r="N815" s="31"/>
      <c r="O815" s="31"/>
      <c r="P815" s="30"/>
      <c r="R815" s="44"/>
      <c r="S815" s="32"/>
      <c r="T815" s="32"/>
      <c r="U815" s="32"/>
    </row>
    <row r="816" spans="13:21" x14ac:dyDescent="0.2">
      <c r="M816" s="31"/>
      <c r="N816" s="31"/>
      <c r="O816" s="31"/>
      <c r="P816" s="30"/>
      <c r="R816" s="44"/>
      <c r="S816" s="32"/>
      <c r="T816" s="32"/>
      <c r="U816" s="32"/>
    </row>
    <row r="817" spans="13:21" x14ac:dyDescent="0.2">
      <c r="M817" s="31"/>
      <c r="N817" s="31"/>
      <c r="O817" s="31"/>
      <c r="P817" s="30"/>
      <c r="R817" s="44"/>
      <c r="S817" s="32"/>
      <c r="T817" s="32"/>
      <c r="U817" s="32"/>
    </row>
    <row r="818" spans="13:21" x14ac:dyDescent="0.2">
      <c r="M818" s="31"/>
      <c r="N818" s="31"/>
      <c r="O818" s="31"/>
      <c r="P818" s="30"/>
      <c r="R818" s="44"/>
      <c r="S818" s="32"/>
      <c r="T818" s="32"/>
      <c r="U818" s="32"/>
    </row>
    <row r="819" spans="13:21" x14ac:dyDescent="0.2">
      <c r="M819" s="31"/>
      <c r="N819" s="31"/>
      <c r="O819" s="31"/>
      <c r="P819" s="30"/>
      <c r="R819" s="44"/>
      <c r="S819" s="32"/>
      <c r="T819" s="32"/>
      <c r="U819" s="32"/>
    </row>
    <row r="820" spans="13:21" x14ac:dyDescent="0.2">
      <c r="M820" s="31"/>
      <c r="N820" s="31"/>
      <c r="O820" s="31"/>
      <c r="P820" s="30"/>
      <c r="R820" s="44"/>
      <c r="S820" s="32"/>
      <c r="T820" s="32"/>
      <c r="U820" s="32"/>
    </row>
    <row r="821" spans="13:21" x14ac:dyDescent="0.2">
      <c r="M821" s="31"/>
      <c r="N821" s="31"/>
      <c r="O821" s="31"/>
      <c r="P821" s="30"/>
      <c r="R821" s="44"/>
      <c r="S821" s="32"/>
      <c r="T821" s="32"/>
      <c r="U821" s="32"/>
    </row>
    <row r="822" spans="13:21" x14ac:dyDescent="0.2">
      <c r="M822" s="31"/>
      <c r="N822" s="31"/>
      <c r="O822" s="31"/>
      <c r="P822" s="30"/>
      <c r="R822" s="44"/>
      <c r="S822" s="32"/>
      <c r="T822" s="32"/>
      <c r="U822" s="32"/>
    </row>
    <row r="823" spans="13:21" x14ac:dyDescent="0.2">
      <c r="M823" s="31"/>
      <c r="N823" s="31"/>
      <c r="O823" s="31"/>
      <c r="P823" s="30"/>
      <c r="R823" s="44"/>
      <c r="S823" s="32"/>
      <c r="T823" s="32"/>
      <c r="U823" s="32"/>
    </row>
    <row r="824" spans="13:21" x14ac:dyDescent="0.2">
      <c r="M824" s="31"/>
      <c r="N824" s="31"/>
      <c r="O824" s="31"/>
      <c r="P824" s="30"/>
      <c r="R824" s="44"/>
      <c r="S824" s="32"/>
      <c r="T824" s="32"/>
      <c r="U824" s="32"/>
    </row>
    <row r="825" spans="13:21" x14ac:dyDescent="0.2">
      <c r="M825" s="31"/>
      <c r="N825" s="31"/>
      <c r="O825" s="31"/>
      <c r="P825" s="30"/>
      <c r="R825" s="44"/>
      <c r="S825" s="32"/>
      <c r="T825" s="32"/>
      <c r="U825" s="32"/>
    </row>
    <row r="826" spans="13:21" x14ac:dyDescent="0.2">
      <c r="M826" s="31"/>
      <c r="N826" s="31"/>
      <c r="O826" s="31"/>
      <c r="P826" s="30"/>
      <c r="R826" s="44"/>
      <c r="S826" s="32"/>
      <c r="T826" s="32"/>
      <c r="U826" s="32"/>
    </row>
    <row r="827" spans="13:21" x14ac:dyDescent="0.2">
      <c r="M827" s="31"/>
      <c r="N827" s="31"/>
      <c r="O827" s="31"/>
      <c r="P827" s="30"/>
      <c r="R827" s="44"/>
      <c r="S827" s="32"/>
      <c r="T827" s="32"/>
      <c r="U827" s="32"/>
    </row>
    <row r="828" spans="13:21" x14ac:dyDescent="0.2">
      <c r="M828" s="31"/>
      <c r="N828" s="31"/>
      <c r="O828" s="31"/>
      <c r="P828" s="30"/>
      <c r="R828" s="44"/>
      <c r="S828" s="32"/>
      <c r="T828" s="32"/>
      <c r="U828" s="32"/>
    </row>
    <row r="829" spans="13:21" x14ac:dyDescent="0.2">
      <c r="M829" s="31"/>
      <c r="N829" s="31"/>
      <c r="O829" s="31"/>
      <c r="P829" s="30"/>
      <c r="R829" s="44"/>
      <c r="S829" s="32"/>
      <c r="T829" s="32"/>
      <c r="U829" s="32"/>
    </row>
    <row r="830" spans="13:21" x14ac:dyDescent="0.2">
      <c r="M830" s="31"/>
      <c r="N830" s="31"/>
      <c r="O830" s="31"/>
      <c r="P830" s="30"/>
      <c r="R830" s="44"/>
      <c r="S830" s="32"/>
      <c r="T830" s="32"/>
      <c r="U830" s="32"/>
    </row>
    <row r="831" spans="13:21" x14ac:dyDescent="0.2">
      <c r="M831" s="31"/>
      <c r="N831" s="31"/>
      <c r="O831" s="31"/>
      <c r="P831" s="30"/>
      <c r="R831" s="44"/>
      <c r="S831" s="32"/>
      <c r="T831" s="32"/>
      <c r="U831" s="32"/>
    </row>
    <row r="832" spans="13:21" x14ac:dyDescent="0.2">
      <c r="M832" s="31"/>
      <c r="N832" s="31"/>
      <c r="O832" s="31"/>
      <c r="P832" s="30"/>
      <c r="R832" s="44"/>
      <c r="S832" s="32"/>
      <c r="T832" s="32"/>
      <c r="U832" s="32"/>
    </row>
    <row r="833" spans="13:21" x14ac:dyDescent="0.2">
      <c r="M833" s="31"/>
      <c r="N833" s="31"/>
      <c r="O833" s="31"/>
      <c r="P833" s="30"/>
      <c r="R833" s="44"/>
      <c r="S833" s="32"/>
      <c r="T833" s="32"/>
      <c r="U833" s="32"/>
    </row>
    <row r="834" spans="13:21" x14ac:dyDescent="0.2">
      <c r="M834" s="31"/>
      <c r="N834" s="31"/>
      <c r="O834" s="31"/>
      <c r="P834" s="30"/>
      <c r="R834" s="44"/>
      <c r="S834" s="32"/>
      <c r="T834" s="32"/>
      <c r="U834" s="32"/>
    </row>
    <row r="835" spans="13:21" x14ac:dyDescent="0.2">
      <c r="M835" s="31"/>
      <c r="N835" s="31"/>
      <c r="O835" s="31"/>
      <c r="P835" s="30"/>
      <c r="R835" s="44"/>
      <c r="S835" s="32"/>
      <c r="T835" s="32"/>
      <c r="U835" s="32"/>
    </row>
    <row r="836" spans="13:21" x14ac:dyDescent="0.2">
      <c r="M836" s="31"/>
      <c r="N836" s="31"/>
      <c r="O836" s="31"/>
      <c r="P836" s="30"/>
      <c r="R836" s="44"/>
      <c r="S836" s="32"/>
      <c r="T836" s="32"/>
      <c r="U836" s="32"/>
    </row>
    <row r="837" spans="13:21" x14ac:dyDescent="0.2">
      <c r="M837" s="31"/>
      <c r="N837" s="31"/>
      <c r="O837" s="31"/>
      <c r="P837" s="30"/>
      <c r="R837" s="44"/>
      <c r="S837" s="32"/>
      <c r="T837" s="32"/>
      <c r="U837" s="32"/>
    </row>
    <row r="838" spans="13:21" x14ac:dyDescent="0.2">
      <c r="M838" s="31"/>
      <c r="N838" s="31"/>
      <c r="O838" s="31"/>
      <c r="P838" s="30"/>
      <c r="R838" s="44"/>
      <c r="S838" s="32"/>
      <c r="T838" s="32"/>
      <c r="U838" s="32"/>
    </row>
    <row r="839" spans="13:21" x14ac:dyDescent="0.2">
      <c r="M839" s="31"/>
      <c r="N839" s="31"/>
      <c r="O839" s="31"/>
      <c r="P839" s="30"/>
      <c r="R839" s="44"/>
      <c r="S839" s="32"/>
      <c r="T839" s="32"/>
      <c r="U839" s="32"/>
    </row>
    <row r="840" spans="13:21" x14ac:dyDescent="0.2">
      <c r="M840" s="31"/>
      <c r="N840" s="31"/>
      <c r="O840" s="31"/>
      <c r="P840" s="30"/>
      <c r="R840" s="44"/>
      <c r="S840" s="32"/>
      <c r="T840" s="32"/>
      <c r="U840" s="32"/>
    </row>
    <row r="841" spans="13:21" x14ac:dyDescent="0.2">
      <c r="M841" s="31"/>
      <c r="N841" s="31"/>
      <c r="O841" s="31"/>
      <c r="P841" s="30"/>
      <c r="R841" s="44"/>
      <c r="S841" s="32"/>
      <c r="T841" s="32"/>
      <c r="U841" s="32"/>
    </row>
  </sheetData>
  <mergeCells count="25">
    <mergeCell ref="B466:F466"/>
    <mergeCell ref="H466:J466"/>
    <mergeCell ref="M466:O466"/>
    <mergeCell ref="A262:F262"/>
    <mergeCell ref="A387:F387"/>
    <mergeCell ref="A459:F459"/>
    <mergeCell ref="B465:F465"/>
    <mergeCell ref="H465:J465"/>
    <mergeCell ref="M465:O465"/>
    <mergeCell ref="P6:P7"/>
    <mergeCell ref="Q6:Q7"/>
    <mergeCell ref="A67:F67"/>
    <mergeCell ref="A82:F82"/>
    <mergeCell ref="A110:F110"/>
    <mergeCell ref="A177:F177"/>
    <mergeCell ref="G5:N5"/>
    <mergeCell ref="A6:A7"/>
    <mergeCell ref="B6:B7"/>
    <mergeCell ref="C6:C7"/>
    <mergeCell ref="D6:D7"/>
    <mergeCell ref="E6:E7"/>
    <mergeCell ref="F6:F7"/>
    <mergeCell ref="G6:G7"/>
    <mergeCell ref="H6:K6"/>
    <mergeCell ref="L6:O6"/>
  </mergeCells>
  <printOptions horizontalCentered="1"/>
  <pageMargins left="0" right="0" top="0" bottom="0" header="0" footer="0"/>
  <pageSetup paperSize="9" scale="41" fitToHeight="15" orientation="landscape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126A-C82D-4AB4-A6C9-54A7A1702CF4}">
  <sheetPr>
    <tabColor rgb="FF92D050"/>
    <pageSetUpPr fitToPage="1"/>
  </sheetPr>
  <dimension ref="A1:EX841"/>
  <sheetViews>
    <sheetView zoomScale="54" zoomScaleNormal="54" workbookViewId="0">
      <selection activeCell="V18" sqref="V18"/>
    </sheetView>
  </sheetViews>
  <sheetFormatPr defaultColWidth="10.625" defaultRowHeight="16.5" x14ac:dyDescent="0.2"/>
  <cols>
    <col min="1" max="1" width="14.625" style="1" customWidth="1"/>
    <col min="2" max="2" width="11.25" style="1" bestFit="1" customWidth="1"/>
    <col min="3" max="3" width="13.375" style="1" bestFit="1" customWidth="1"/>
    <col min="4" max="4" width="7.375" style="1" customWidth="1"/>
    <col min="5" max="6" width="6.375" style="1" bestFit="1" customWidth="1"/>
    <col min="7" max="7" width="60.375" style="2" customWidth="1"/>
    <col min="8" max="8" width="23.25" style="3" customWidth="1"/>
    <col min="9" max="9" width="19.875" style="4" customWidth="1"/>
    <col min="10" max="10" width="20.5" style="3" customWidth="1"/>
    <col min="11" max="11" width="17" style="5" customWidth="1"/>
    <col min="12" max="12" width="21.125" style="3" customWidth="1"/>
    <col min="13" max="13" width="22" style="3" customWidth="1"/>
    <col min="14" max="14" width="17.625" style="3" customWidth="1"/>
    <col min="15" max="15" width="18.625" style="3" customWidth="1"/>
    <col min="16" max="16" width="22.375" style="6" customWidth="1"/>
    <col min="17" max="17" width="18.375" style="7" customWidth="1"/>
    <col min="18" max="18" width="10.625" style="41"/>
    <col min="19" max="16384" width="10.625" style="10"/>
  </cols>
  <sheetData>
    <row r="1" spans="1:154" ht="18" x14ac:dyDescent="0.2">
      <c r="A1" s="35"/>
      <c r="B1" s="35"/>
      <c r="C1" s="35"/>
      <c r="D1" s="35"/>
      <c r="E1" s="35"/>
      <c r="F1" s="35"/>
      <c r="G1" s="36"/>
      <c r="H1" s="36"/>
      <c r="I1" s="35"/>
      <c r="J1" s="36"/>
      <c r="K1" s="37"/>
      <c r="L1" s="36"/>
      <c r="M1" s="36"/>
      <c r="N1" s="36"/>
      <c r="O1" s="36"/>
      <c r="P1" s="38"/>
      <c r="Q1" s="39"/>
    </row>
    <row r="2" spans="1:154" ht="20.25" x14ac:dyDescent="0.2">
      <c r="A2" s="47"/>
      <c r="B2" s="47"/>
      <c r="C2" s="47"/>
      <c r="D2" s="47"/>
      <c r="E2" s="47"/>
      <c r="F2" s="47"/>
      <c r="G2" s="48"/>
      <c r="H2" s="48"/>
      <c r="I2" s="47"/>
      <c r="J2" s="48"/>
      <c r="K2" s="49"/>
      <c r="L2" s="48"/>
      <c r="M2" s="48"/>
      <c r="N2" s="48"/>
      <c r="O2" s="48"/>
      <c r="P2" s="50"/>
      <c r="Q2" s="51"/>
    </row>
    <row r="3" spans="1:154" ht="20.25" x14ac:dyDescent="0.2">
      <c r="A3" s="48"/>
      <c r="B3" s="47"/>
      <c r="C3" s="47"/>
      <c r="D3" s="47"/>
      <c r="E3" s="47"/>
      <c r="F3" s="47"/>
      <c r="G3" s="48"/>
      <c r="H3" s="48"/>
      <c r="I3" s="47"/>
      <c r="J3" s="48"/>
      <c r="K3" s="49"/>
      <c r="L3" s="48"/>
      <c r="M3" s="48"/>
      <c r="N3" s="48"/>
      <c r="O3" s="48"/>
      <c r="P3" s="50"/>
      <c r="Q3" s="51"/>
    </row>
    <row r="4" spans="1:154" ht="20.25" x14ac:dyDescent="0.2">
      <c r="A4" s="52" t="s">
        <v>432</v>
      </c>
      <c r="B4" s="47"/>
      <c r="C4" s="53"/>
      <c r="D4" s="203"/>
      <c r="E4" s="203"/>
      <c r="F4" s="203"/>
      <c r="G4" s="48"/>
      <c r="H4" s="48"/>
      <c r="I4" s="47"/>
      <c r="J4" s="48"/>
      <c r="K4" s="49"/>
      <c r="L4" s="48"/>
      <c r="M4" s="48"/>
      <c r="N4" s="48"/>
      <c r="O4" s="48"/>
      <c r="P4" s="50"/>
      <c r="Q4" s="51"/>
      <c r="R4" s="45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</row>
    <row r="5" spans="1:154" ht="36" customHeight="1" thickBot="1" x14ac:dyDescent="0.25">
      <c r="A5" s="53"/>
      <c r="B5" s="53"/>
      <c r="C5" s="53"/>
      <c r="D5" s="53"/>
      <c r="E5" s="53"/>
      <c r="F5" s="53"/>
      <c r="G5" s="477" t="s">
        <v>440</v>
      </c>
      <c r="H5" s="477"/>
      <c r="I5" s="477"/>
      <c r="J5" s="477"/>
      <c r="K5" s="477"/>
      <c r="L5" s="477"/>
      <c r="M5" s="478"/>
      <c r="N5" s="477"/>
      <c r="O5" s="54"/>
      <c r="P5" s="50"/>
      <c r="Q5" s="51"/>
      <c r="R5" s="45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</row>
    <row r="6" spans="1:154" ht="21" thickBot="1" x14ac:dyDescent="0.25">
      <c r="A6" s="479" t="s">
        <v>0</v>
      </c>
      <c r="B6" s="481" t="s">
        <v>1</v>
      </c>
      <c r="C6" s="481" t="s">
        <v>2</v>
      </c>
      <c r="D6" s="481" t="s">
        <v>3</v>
      </c>
      <c r="E6" s="481" t="s">
        <v>4</v>
      </c>
      <c r="F6" s="481" t="s">
        <v>5</v>
      </c>
      <c r="G6" s="483" t="s">
        <v>6</v>
      </c>
      <c r="H6" s="485" t="s">
        <v>7</v>
      </c>
      <c r="I6" s="486"/>
      <c r="J6" s="486"/>
      <c r="K6" s="487"/>
      <c r="L6" s="488" t="s">
        <v>8</v>
      </c>
      <c r="M6" s="489"/>
      <c r="N6" s="489"/>
      <c r="O6" s="490"/>
      <c r="P6" s="491" t="s">
        <v>9</v>
      </c>
      <c r="Q6" s="493" t="s">
        <v>241</v>
      </c>
      <c r="R6" s="45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</row>
    <row r="7" spans="1:154" s="12" customFormat="1" ht="91.15" customHeight="1" thickBot="1" x14ac:dyDescent="0.3">
      <c r="A7" s="480"/>
      <c r="B7" s="482"/>
      <c r="C7" s="482"/>
      <c r="D7" s="482"/>
      <c r="E7" s="482"/>
      <c r="F7" s="482"/>
      <c r="G7" s="484"/>
      <c r="H7" s="55" t="s">
        <v>10</v>
      </c>
      <c r="I7" s="56" t="s">
        <v>11</v>
      </c>
      <c r="J7" s="57" t="s">
        <v>12</v>
      </c>
      <c r="K7" s="58" t="s">
        <v>13</v>
      </c>
      <c r="L7" s="59" t="s">
        <v>14</v>
      </c>
      <c r="M7" s="57" t="s">
        <v>15</v>
      </c>
      <c r="N7" s="57" t="s">
        <v>16</v>
      </c>
      <c r="O7" s="60" t="s">
        <v>17</v>
      </c>
      <c r="P7" s="492"/>
      <c r="Q7" s="494"/>
      <c r="R7" s="42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</row>
    <row r="8" spans="1:154" ht="21" thickBot="1" x14ac:dyDescent="0.25">
      <c r="A8" s="61"/>
      <c r="B8" s="62"/>
      <c r="C8" s="62"/>
      <c r="D8" s="62"/>
      <c r="E8" s="62"/>
      <c r="F8" s="62"/>
      <c r="G8" s="63">
        <v>1</v>
      </c>
      <c r="H8" s="64">
        <v>2</v>
      </c>
      <c r="I8" s="62">
        <v>3</v>
      </c>
      <c r="J8" s="65">
        <v>4</v>
      </c>
      <c r="K8" s="66" t="s">
        <v>18</v>
      </c>
      <c r="L8" s="67">
        <v>6</v>
      </c>
      <c r="M8" s="65">
        <v>7</v>
      </c>
      <c r="N8" s="65">
        <v>8</v>
      </c>
      <c r="O8" s="68" t="s">
        <v>19</v>
      </c>
      <c r="P8" s="69" t="s">
        <v>20</v>
      </c>
      <c r="Q8" s="70" t="s">
        <v>21</v>
      </c>
      <c r="R8" s="42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</row>
    <row r="9" spans="1:154" ht="21" thickBot="1" x14ac:dyDescent="0.25">
      <c r="A9" s="71"/>
      <c r="B9" s="72" t="s">
        <v>22</v>
      </c>
      <c r="C9" s="72"/>
      <c r="D9" s="72"/>
      <c r="E9" s="72"/>
      <c r="F9" s="72"/>
      <c r="G9" s="73" t="s">
        <v>23</v>
      </c>
      <c r="H9" s="74">
        <f>+H10+H54</f>
        <v>0</v>
      </c>
      <c r="I9" s="74">
        <f>+I10+I54</f>
        <v>3914303.98</v>
      </c>
      <c r="J9" s="75"/>
      <c r="K9" s="76" t="s">
        <v>24</v>
      </c>
      <c r="L9" s="77">
        <f>+L10+L54</f>
        <v>0</v>
      </c>
      <c r="M9" s="75">
        <f>+M10+M54</f>
        <v>1991866.96</v>
      </c>
      <c r="N9" s="75">
        <f>+N10+N54</f>
        <v>1922437.0200000003</v>
      </c>
      <c r="O9" s="78">
        <f>+O10+O54</f>
        <v>3914303.98</v>
      </c>
      <c r="P9" s="79">
        <f>+P10+P34</f>
        <v>-3914303.98</v>
      </c>
      <c r="Q9" s="80"/>
      <c r="R9" s="43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</row>
    <row r="10" spans="1:154" ht="20.25" x14ac:dyDescent="0.2">
      <c r="A10" s="81" t="s">
        <v>382</v>
      </c>
      <c r="B10" s="82"/>
      <c r="C10" s="82"/>
      <c r="D10" s="82"/>
      <c r="E10" s="82"/>
      <c r="F10" s="82"/>
      <c r="G10" s="83" t="s">
        <v>383</v>
      </c>
      <c r="H10" s="84">
        <f>H12+H13+H25+H11+H34+H41+H52+H36+H58</f>
        <v>0</v>
      </c>
      <c r="I10" s="84">
        <f>I12+I13+I25+I11+I41+I52+I36+I58</f>
        <v>3914303.98</v>
      </c>
      <c r="J10" s="85">
        <f>H10-I10</f>
        <v>-3914303.98</v>
      </c>
      <c r="K10" s="86" t="e">
        <f>I10/H10*100</f>
        <v>#DIV/0!</v>
      </c>
      <c r="L10" s="84">
        <f>L12+L13+L25+L11+L41+L52+L36+L58</f>
        <v>0</v>
      </c>
      <c r="M10" s="84">
        <f>M12+M13+M25+M11+M41+M52+M36+M58</f>
        <v>1991866.96</v>
      </c>
      <c r="N10" s="84">
        <f>N12+N13+N25+N11+N41+N52+N36+N58</f>
        <v>1922437.0200000003</v>
      </c>
      <c r="O10" s="84">
        <f>O12+O13+O25+O11+O41+O52+O36+O58</f>
        <v>3914303.98</v>
      </c>
      <c r="P10" s="87">
        <f>L10-O10</f>
        <v>-3914303.98</v>
      </c>
      <c r="Q10" s="86" t="e">
        <f>ROUND(O10/L10*100,2)</f>
        <v>#DIV/0!</v>
      </c>
      <c r="R10" s="43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</row>
    <row r="11" spans="1:154" ht="40.5" x14ac:dyDescent="0.2">
      <c r="A11" s="88">
        <v>1600</v>
      </c>
      <c r="B11" s="89"/>
      <c r="C11" s="89"/>
      <c r="D11" s="89"/>
      <c r="E11" s="89"/>
      <c r="F11" s="89"/>
      <c r="G11" s="90" t="s">
        <v>25</v>
      </c>
      <c r="H11" s="91">
        <f>H12</f>
        <v>0</v>
      </c>
      <c r="I11" s="91">
        <f>I12</f>
        <v>0</v>
      </c>
      <c r="J11" s="92">
        <f t="shared" ref="J11:J65" si="0">H11-I11</f>
        <v>0</v>
      </c>
      <c r="K11" s="93" t="e">
        <f t="shared" ref="K11:K65" si="1">I11/H11*100</f>
        <v>#DIV/0!</v>
      </c>
      <c r="L11" s="91">
        <f>L12</f>
        <v>0</v>
      </c>
      <c r="M11" s="91">
        <f>M12</f>
        <v>0</v>
      </c>
      <c r="N11" s="91">
        <f>N12</f>
        <v>0</v>
      </c>
      <c r="O11" s="94">
        <f>+M11+N11</f>
        <v>0</v>
      </c>
      <c r="P11" s="95">
        <f t="shared" ref="P11:P65" si="2">L11-O11</f>
        <v>0</v>
      </c>
      <c r="Q11" s="93" t="e">
        <f t="shared" ref="Q11:Q65" si="3">ROUND(O11/L11*100,2)</f>
        <v>#DIV/0!</v>
      </c>
      <c r="R11" s="43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</row>
    <row r="12" spans="1:154" ht="40.5" x14ac:dyDescent="0.2">
      <c r="A12" s="88"/>
      <c r="B12" s="96" t="s">
        <v>400</v>
      </c>
      <c r="C12" s="89"/>
      <c r="D12" s="89"/>
      <c r="E12" s="89"/>
      <c r="F12" s="89"/>
      <c r="G12" s="90" t="s">
        <v>27</v>
      </c>
      <c r="H12" s="91">
        <v>0</v>
      </c>
      <c r="I12" s="91">
        <v>0</v>
      </c>
      <c r="J12" s="92">
        <f t="shared" si="0"/>
        <v>0</v>
      </c>
      <c r="K12" s="93" t="e">
        <f t="shared" si="1"/>
        <v>#DIV/0!</v>
      </c>
      <c r="L12" s="91">
        <v>0</v>
      </c>
      <c r="M12" s="91">
        <v>0</v>
      </c>
      <c r="N12" s="91">
        <v>0</v>
      </c>
      <c r="O12" s="97">
        <f>+M12+N12</f>
        <v>0</v>
      </c>
      <c r="P12" s="95">
        <f t="shared" si="2"/>
        <v>0</v>
      </c>
      <c r="Q12" s="93" t="e">
        <f t="shared" si="3"/>
        <v>#DIV/0!</v>
      </c>
      <c r="R12" s="43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</row>
    <row r="13" spans="1:154" ht="20.25" x14ac:dyDescent="0.2">
      <c r="A13" s="88">
        <v>2000</v>
      </c>
      <c r="B13" s="89"/>
      <c r="C13" s="89"/>
      <c r="D13" s="89"/>
      <c r="E13" s="89"/>
      <c r="F13" s="89"/>
      <c r="G13" s="98" t="s">
        <v>28</v>
      </c>
      <c r="H13" s="91">
        <f>+H14+H19</f>
        <v>0</v>
      </c>
      <c r="I13" s="91">
        <f>+I14+I19</f>
        <v>3914175.11</v>
      </c>
      <c r="J13" s="92">
        <f t="shared" si="0"/>
        <v>-3914175.11</v>
      </c>
      <c r="K13" s="93" t="e">
        <f t="shared" si="1"/>
        <v>#DIV/0!</v>
      </c>
      <c r="L13" s="91">
        <f>+L14+L19</f>
        <v>0</v>
      </c>
      <c r="M13" s="91">
        <f>+M14+M19</f>
        <v>1991851.93</v>
      </c>
      <c r="N13" s="91">
        <f>+N14+N19</f>
        <v>1922323.1800000002</v>
      </c>
      <c r="O13" s="94">
        <f>+O14+O19</f>
        <v>3914175.11</v>
      </c>
      <c r="P13" s="95">
        <f t="shared" si="2"/>
        <v>-3914175.11</v>
      </c>
      <c r="Q13" s="93" t="e">
        <f t="shared" si="3"/>
        <v>#DIV/0!</v>
      </c>
      <c r="R13" s="43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</row>
    <row r="14" spans="1:154" ht="20.25" x14ac:dyDescent="0.2">
      <c r="A14" s="88">
        <v>2000</v>
      </c>
      <c r="B14" s="89"/>
      <c r="C14" s="89"/>
      <c r="D14" s="89"/>
      <c r="E14" s="89"/>
      <c r="F14" s="89"/>
      <c r="G14" s="98" t="s">
        <v>29</v>
      </c>
      <c r="H14" s="91">
        <f>+H15+H16+H17+H18</f>
        <v>0</v>
      </c>
      <c r="I14" s="91">
        <f>+I15+I16+I17+I18</f>
        <v>3914039.11</v>
      </c>
      <c r="J14" s="92">
        <f t="shared" si="0"/>
        <v>-3914039.11</v>
      </c>
      <c r="K14" s="93" t="e">
        <f t="shared" si="1"/>
        <v>#DIV/0!</v>
      </c>
      <c r="L14" s="91">
        <f>+L15+L16+L17+L18</f>
        <v>0</v>
      </c>
      <c r="M14" s="91">
        <f>+M15+M16+M17+M18</f>
        <v>1991841.93</v>
      </c>
      <c r="N14" s="91">
        <f>+N15+N16+N17+N18</f>
        <v>1922197.1800000002</v>
      </c>
      <c r="O14" s="94">
        <f>+O15+O16+O17+O18</f>
        <v>3914039.11</v>
      </c>
      <c r="P14" s="95">
        <f t="shared" si="2"/>
        <v>-3914039.11</v>
      </c>
      <c r="Q14" s="93" t="e">
        <f t="shared" si="3"/>
        <v>#DIV/0!</v>
      </c>
      <c r="R14" s="43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</row>
    <row r="15" spans="1:154" s="18" customFormat="1" ht="20.25" x14ac:dyDescent="0.25">
      <c r="A15" s="88"/>
      <c r="B15" s="99" t="s">
        <v>370</v>
      </c>
      <c r="C15" s="99" t="s">
        <v>369</v>
      </c>
      <c r="D15" s="89"/>
      <c r="E15" s="89"/>
      <c r="F15" s="89"/>
      <c r="G15" s="90" t="s">
        <v>31</v>
      </c>
      <c r="H15" s="91"/>
      <c r="I15" s="91">
        <f>O15</f>
        <v>225</v>
      </c>
      <c r="J15" s="92">
        <f t="shared" si="0"/>
        <v>-225</v>
      </c>
      <c r="K15" s="93" t="e">
        <f t="shared" si="1"/>
        <v>#DIV/0!</v>
      </c>
      <c r="L15" s="91"/>
      <c r="M15" s="91">
        <v>18</v>
      </c>
      <c r="N15" s="91">
        <v>207</v>
      </c>
      <c r="O15" s="97">
        <f>+M15+N15</f>
        <v>225</v>
      </c>
      <c r="P15" s="95">
        <f t="shared" si="2"/>
        <v>-225</v>
      </c>
      <c r="Q15" s="93" t="e">
        <f t="shared" si="3"/>
        <v>#DIV/0!</v>
      </c>
      <c r="R15" s="43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</row>
    <row r="16" spans="1:154" ht="40.5" x14ac:dyDescent="0.2">
      <c r="A16" s="100"/>
      <c r="B16" s="99" t="s">
        <v>371</v>
      </c>
      <c r="C16" s="99"/>
      <c r="D16" s="99"/>
      <c r="E16" s="99"/>
      <c r="F16" s="99"/>
      <c r="G16" s="90" t="s">
        <v>34</v>
      </c>
      <c r="H16" s="91"/>
      <c r="I16" s="91">
        <f>O16</f>
        <v>91</v>
      </c>
      <c r="J16" s="92">
        <f t="shared" si="0"/>
        <v>-91</v>
      </c>
      <c r="K16" s="93" t="e">
        <f t="shared" si="1"/>
        <v>#DIV/0!</v>
      </c>
      <c r="L16" s="91"/>
      <c r="M16" s="91">
        <v>15</v>
      </c>
      <c r="N16" s="91">
        <v>76</v>
      </c>
      <c r="O16" s="97">
        <f>+M16+N16</f>
        <v>91</v>
      </c>
      <c r="P16" s="95">
        <f t="shared" si="2"/>
        <v>-91</v>
      </c>
      <c r="Q16" s="93" t="e">
        <f t="shared" si="3"/>
        <v>#DIV/0!</v>
      </c>
      <c r="R16" s="43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</row>
    <row r="17" spans="1:154" ht="40.5" x14ac:dyDescent="0.2">
      <c r="A17" s="100"/>
      <c r="B17" s="99" t="s">
        <v>372</v>
      </c>
      <c r="C17" s="99"/>
      <c r="D17" s="99"/>
      <c r="E17" s="99"/>
      <c r="F17" s="99"/>
      <c r="G17" s="90" t="s">
        <v>373</v>
      </c>
      <c r="H17" s="91"/>
      <c r="I17" s="91">
        <f>O17</f>
        <v>2223416.06</v>
      </c>
      <c r="J17" s="92">
        <f t="shared" si="0"/>
        <v>-2223416.06</v>
      </c>
      <c r="K17" s="93" t="e">
        <f t="shared" si="1"/>
        <v>#DIV/0!</v>
      </c>
      <c r="L17" s="91"/>
      <c r="M17" s="91">
        <v>1125087.96</v>
      </c>
      <c r="N17" s="91">
        <v>1098328.1000000001</v>
      </c>
      <c r="O17" s="97">
        <f>+M17+N17</f>
        <v>2223416.06</v>
      </c>
      <c r="P17" s="95">
        <f t="shared" si="2"/>
        <v>-2223416.06</v>
      </c>
      <c r="Q17" s="93" t="e">
        <f t="shared" si="3"/>
        <v>#DIV/0!</v>
      </c>
      <c r="R17" s="43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</row>
    <row r="18" spans="1:154" ht="60.75" x14ac:dyDescent="0.2">
      <c r="A18" s="100"/>
      <c r="B18" s="99" t="s">
        <v>374</v>
      </c>
      <c r="C18" s="99"/>
      <c r="D18" s="99"/>
      <c r="E18" s="99"/>
      <c r="F18" s="99"/>
      <c r="G18" s="90" t="s">
        <v>35</v>
      </c>
      <c r="H18" s="91"/>
      <c r="I18" s="91">
        <f>O18</f>
        <v>1690307.0499999998</v>
      </c>
      <c r="J18" s="92">
        <f t="shared" si="0"/>
        <v>-1690307.0499999998</v>
      </c>
      <c r="K18" s="93" t="e">
        <f t="shared" si="1"/>
        <v>#DIV/0!</v>
      </c>
      <c r="L18" s="91"/>
      <c r="M18" s="91">
        <v>866720.97</v>
      </c>
      <c r="N18" s="91">
        <v>823586.08</v>
      </c>
      <c r="O18" s="97">
        <f>+M18+N18</f>
        <v>1690307.0499999998</v>
      </c>
      <c r="P18" s="95">
        <f t="shared" si="2"/>
        <v>-1690307.0499999998</v>
      </c>
      <c r="Q18" s="93" t="e">
        <f t="shared" si="3"/>
        <v>#DIV/0!</v>
      </c>
      <c r="R18" s="43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</row>
    <row r="19" spans="1:154" ht="20.25" x14ac:dyDescent="0.2">
      <c r="A19" s="88">
        <v>2100</v>
      </c>
      <c r="B19" s="89"/>
      <c r="C19" s="89"/>
      <c r="D19" s="89"/>
      <c r="E19" s="89"/>
      <c r="F19" s="89"/>
      <c r="G19" s="101" t="s">
        <v>36</v>
      </c>
      <c r="H19" s="91">
        <f>H20+H23+H24</f>
        <v>0</v>
      </c>
      <c r="I19" s="91">
        <f>I20+I23+I24</f>
        <v>136</v>
      </c>
      <c r="J19" s="92">
        <f t="shared" si="0"/>
        <v>-136</v>
      </c>
      <c r="K19" s="93" t="e">
        <f t="shared" si="1"/>
        <v>#DIV/0!</v>
      </c>
      <c r="L19" s="91">
        <f>L20+L23+L24</f>
        <v>0</v>
      </c>
      <c r="M19" s="91">
        <f>M20+M23+M24</f>
        <v>10</v>
      </c>
      <c r="N19" s="91">
        <f>N20+N23+N24</f>
        <v>126</v>
      </c>
      <c r="O19" s="91">
        <f>O20+O23+O24</f>
        <v>136</v>
      </c>
      <c r="P19" s="95">
        <f t="shared" si="2"/>
        <v>-136</v>
      </c>
      <c r="Q19" s="93" t="e">
        <f t="shared" si="3"/>
        <v>#DIV/0!</v>
      </c>
      <c r="R19" s="43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</row>
    <row r="20" spans="1:154" s="18" customFormat="1" ht="20.25" x14ac:dyDescent="0.25">
      <c r="A20" s="88"/>
      <c r="B20" s="99" t="s">
        <v>375</v>
      </c>
      <c r="C20" s="89"/>
      <c r="D20" s="89"/>
      <c r="E20" s="89"/>
      <c r="F20" s="89"/>
      <c r="G20" s="102" t="s">
        <v>37</v>
      </c>
      <c r="H20" s="91">
        <f>+H21+H22</f>
        <v>0</v>
      </c>
      <c r="I20" s="91">
        <f>+I21+I22</f>
        <v>136</v>
      </c>
      <c r="J20" s="92">
        <f t="shared" si="0"/>
        <v>-136</v>
      </c>
      <c r="K20" s="93" t="e">
        <f t="shared" si="1"/>
        <v>#DIV/0!</v>
      </c>
      <c r="L20" s="91">
        <f>+L21+L22</f>
        <v>0</v>
      </c>
      <c r="M20" s="91">
        <f>+M21+M22</f>
        <v>10</v>
      </c>
      <c r="N20" s="91">
        <f>+N21+N22</f>
        <v>126</v>
      </c>
      <c r="O20" s="91">
        <f>+O21+O22</f>
        <v>136</v>
      </c>
      <c r="P20" s="95">
        <f t="shared" si="2"/>
        <v>-136</v>
      </c>
      <c r="Q20" s="93" t="e">
        <f t="shared" si="3"/>
        <v>#DIV/0!</v>
      </c>
      <c r="R20" s="43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</row>
    <row r="21" spans="1:154" ht="20.25" x14ac:dyDescent="0.2">
      <c r="A21" s="100"/>
      <c r="B21" s="99"/>
      <c r="C21" s="99" t="s">
        <v>376</v>
      </c>
      <c r="D21" s="99"/>
      <c r="E21" s="99"/>
      <c r="F21" s="99"/>
      <c r="G21" s="102" t="s">
        <v>242</v>
      </c>
      <c r="H21" s="91"/>
      <c r="I21" s="91">
        <f>O21</f>
        <v>136</v>
      </c>
      <c r="J21" s="92">
        <f t="shared" si="0"/>
        <v>-136</v>
      </c>
      <c r="K21" s="93" t="e">
        <f t="shared" si="1"/>
        <v>#DIV/0!</v>
      </c>
      <c r="L21" s="91"/>
      <c r="M21" s="91">
        <v>10</v>
      </c>
      <c r="N21" s="91">
        <v>126</v>
      </c>
      <c r="O21" s="97">
        <f>+M21+N21</f>
        <v>136</v>
      </c>
      <c r="P21" s="95">
        <f t="shared" si="2"/>
        <v>-136</v>
      </c>
      <c r="Q21" s="93" t="e">
        <f t="shared" si="3"/>
        <v>#DIV/0!</v>
      </c>
      <c r="R21" s="43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</row>
    <row r="22" spans="1:154" ht="20.25" x14ac:dyDescent="0.2">
      <c r="A22" s="100"/>
      <c r="B22" s="99"/>
      <c r="C22" s="99" t="s">
        <v>377</v>
      </c>
      <c r="D22" s="99"/>
      <c r="E22" s="99"/>
      <c r="F22" s="99"/>
      <c r="G22" s="102" t="s">
        <v>243</v>
      </c>
      <c r="H22" s="91"/>
      <c r="I22" s="91">
        <f>O22</f>
        <v>0</v>
      </c>
      <c r="J22" s="92">
        <f t="shared" si="0"/>
        <v>0</v>
      </c>
      <c r="K22" s="93" t="e">
        <f t="shared" si="1"/>
        <v>#DIV/0!</v>
      </c>
      <c r="L22" s="91"/>
      <c r="M22" s="91"/>
      <c r="N22" s="91">
        <v>0</v>
      </c>
      <c r="O22" s="97">
        <v>0</v>
      </c>
      <c r="P22" s="95">
        <f t="shared" si="2"/>
        <v>0</v>
      </c>
      <c r="Q22" s="93" t="e">
        <f t="shared" si="3"/>
        <v>#DIV/0!</v>
      </c>
      <c r="R22" s="43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</row>
    <row r="23" spans="1:154" ht="81" x14ac:dyDescent="0.2">
      <c r="A23" s="100"/>
      <c r="B23" s="99" t="s">
        <v>378</v>
      </c>
      <c r="C23" s="99"/>
      <c r="D23" s="99"/>
      <c r="E23" s="99"/>
      <c r="F23" s="99"/>
      <c r="G23" s="90" t="s">
        <v>39</v>
      </c>
      <c r="H23" s="91">
        <v>0</v>
      </c>
      <c r="I23" s="91">
        <v>0</v>
      </c>
      <c r="J23" s="92">
        <f t="shared" si="0"/>
        <v>0</v>
      </c>
      <c r="K23" s="93" t="e">
        <f t="shared" si="1"/>
        <v>#DIV/0!</v>
      </c>
      <c r="L23" s="91">
        <v>0</v>
      </c>
      <c r="M23" s="91">
        <v>0</v>
      </c>
      <c r="N23" s="91">
        <v>0</v>
      </c>
      <c r="O23" s="97">
        <f>+M23+N23</f>
        <v>0</v>
      </c>
      <c r="P23" s="95">
        <f t="shared" si="2"/>
        <v>0</v>
      </c>
      <c r="Q23" s="93" t="e">
        <f t="shared" si="3"/>
        <v>#DIV/0!</v>
      </c>
      <c r="R23" s="43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</row>
    <row r="24" spans="1:154" ht="81" x14ac:dyDescent="0.2">
      <c r="A24" s="100"/>
      <c r="B24" s="99" t="s">
        <v>379</v>
      </c>
      <c r="C24" s="99"/>
      <c r="D24" s="99"/>
      <c r="E24" s="99"/>
      <c r="F24" s="99"/>
      <c r="G24" s="90" t="s">
        <v>409</v>
      </c>
      <c r="H24" s="91">
        <v>0</v>
      </c>
      <c r="I24" s="91">
        <v>0</v>
      </c>
      <c r="J24" s="92">
        <f t="shared" si="0"/>
        <v>0</v>
      </c>
      <c r="K24" s="93" t="e">
        <f t="shared" si="1"/>
        <v>#DIV/0!</v>
      </c>
      <c r="L24" s="91">
        <v>0</v>
      </c>
      <c r="M24" s="91"/>
      <c r="N24" s="91">
        <v>0</v>
      </c>
      <c r="O24" s="97">
        <f>+M24+N24</f>
        <v>0</v>
      </c>
      <c r="P24" s="95">
        <f t="shared" si="2"/>
        <v>0</v>
      </c>
      <c r="Q24" s="93" t="e">
        <f t="shared" si="3"/>
        <v>#DIV/0!</v>
      </c>
      <c r="R24" s="43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</row>
    <row r="25" spans="1:154" ht="20.25" x14ac:dyDescent="0.2">
      <c r="A25" s="88"/>
      <c r="B25" s="89"/>
      <c r="C25" s="89"/>
      <c r="D25" s="89"/>
      <c r="E25" s="89"/>
      <c r="F25" s="89"/>
      <c r="G25" s="98" t="s">
        <v>40</v>
      </c>
      <c r="H25" s="91">
        <f>+H26+H30</f>
        <v>0</v>
      </c>
      <c r="I25" s="91">
        <f>+I26+I30</f>
        <v>128.87</v>
      </c>
      <c r="J25" s="92">
        <f t="shared" si="0"/>
        <v>-128.87</v>
      </c>
      <c r="K25" s="93" t="e">
        <f t="shared" si="1"/>
        <v>#DIV/0!</v>
      </c>
      <c r="L25" s="91">
        <f>+L26+L30</f>
        <v>0</v>
      </c>
      <c r="M25" s="91">
        <f>+M26+M30</f>
        <v>15.03</v>
      </c>
      <c r="N25" s="91">
        <f>+N26+N30</f>
        <v>113.84</v>
      </c>
      <c r="O25" s="94">
        <f>+O26+O30</f>
        <v>128.87</v>
      </c>
      <c r="P25" s="95">
        <f t="shared" si="2"/>
        <v>-128.87</v>
      </c>
      <c r="Q25" s="93" t="e">
        <f t="shared" si="3"/>
        <v>#DIV/0!</v>
      </c>
      <c r="R25" s="43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</row>
    <row r="26" spans="1:154" ht="20.25" x14ac:dyDescent="0.2">
      <c r="A26" s="88">
        <v>3000</v>
      </c>
      <c r="B26" s="89"/>
      <c r="C26" s="89"/>
      <c r="D26" s="89"/>
      <c r="E26" s="89"/>
      <c r="F26" s="89"/>
      <c r="G26" s="98" t="s">
        <v>41</v>
      </c>
      <c r="H26" s="91">
        <f>+H27</f>
        <v>0</v>
      </c>
      <c r="I26" s="91">
        <f>+I27</f>
        <v>0</v>
      </c>
      <c r="J26" s="92">
        <f t="shared" si="0"/>
        <v>0</v>
      </c>
      <c r="K26" s="93" t="e">
        <f t="shared" si="1"/>
        <v>#DIV/0!</v>
      </c>
      <c r="L26" s="91">
        <f>+L27</f>
        <v>0</v>
      </c>
      <c r="M26" s="91">
        <f>+M27</f>
        <v>0</v>
      </c>
      <c r="N26" s="91">
        <f>+N27</f>
        <v>0</v>
      </c>
      <c r="O26" s="94">
        <f>+O27</f>
        <v>0</v>
      </c>
      <c r="P26" s="95">
        <f t="shared" si="2"/>
        <v>0</v>
      </c>
      <c r="Q26" s="93" t="e">
        <f t="shared" si="3"/>
        <v>#DIV/0!</v>
      </c>
      <c r="R26" s="43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</row>
    <row r="27" spans="1:154" ht="20.25" x14ac:dyDescent="0.2">
      <c r="A27" s="88">
        <v>3100</v>
      </c>
      <c r="B27" s="89"/>
      <c r="C27" s="89"/>
      <c r="D27" s="89"/>
      <c r="E27" s="89"/>
      <c r="F27" s="89"/>
      <c r="G27" s="98" t="s">
        <v>42</v>
      </c>
      <c r="H27" s="91">
        <f>+H28+H29</f>
        <v>0</v>
      </c>
      <c r="I27" s="91">
        <f>+I28+I29</f>
        <v>0</v>
      </c>
      <c r="J27" s="92">
        <f t="shared" si="0"/>
        <v>0</v>
      </c>
      <c r="K27" s="93" t="e">
        <f t="shared" si="1"/>
        <v>#DIV/0!</v>
      </c>
      <c r="L27" s="91">
        <f>+L28+L29</f>
        <v>0</v>
      </c>
      <c r="M27" s="91">
        <f>+M28+M29</f>
        <v>0</v>
      </c>
      <c r="N27" s="91">
        <f>+N28+N29</f>
        <v>0</v>
      </c>
      <c r="O27" s="94">
        <f>+O28+O29</f>
        <v>0</v>
      </c>
      <c r="P27" s="95">
        <f t="shared" si="2"/>
        <v>0</v>
      </c>
      <c r="Q27" s="93" t="e">
        <f t="shared" si="3"/>
        <v>#DIV/0!</v>
      </c>
      <c r="R27" s="43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</row>
    <row r="28" spans="1:154" ht="20.25" x14ac:dyDescent="0.2">
      <c r="A28" s="100"/>
      <c r="B28" s="99" t="s">
        <v>380</v>
      </c>
      <c r="C28" s="99"/>
      <c r="D28" s="99"/>
      <c r="E28" s="99"/>
      <c r="F28" s="99"/>
      <c r="G28" s="90" t="s">
        <v>44</v>
      </c>
      <c r="H28" s="91">
        <v>0</v>
      </c>
      <c r="I28" s="91">
        <v>0</v>
      </c>
      <c r="J28" s="92">
        <f t="shared" si="0"/>
        <v>0</v>
      </c>
      <c r="K28" s="93" t="e">
        <f t="shared" si="1"/>
        <v>#DIV/0!</v>
      </c>
      <c r="L28" s="91">
        <v>0</v>
      </c>
      <c r="M28" s="91">
        <v>0</v>
      </c>
      <c r="N28" s="91">
        <v>0</v>
      </c>
      <c r="O28" s="97">
        <f>+M28+N28</f>
        <v>0</v>
      </c>
      <c r="P28" s="95">
        <f t="shared" si="2"/>
        <v>0</v>
      </c>
      <c r="Q28" s="93" t="e">
        <f t="shared" si="3"/>
        <v>#DIV/0!</v>
      </c>
      <c r="R28" s="43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</row>
    <row r="29" spans="1:154" ht="40.5" x14ac:dyDescent="0.2">
      <c r="A29" s="100"/>
      <c r="B29" s="99" t="s">
        <v>381</v>
      </c>
      <c r="C29" s="99"/>
      <c r="D29" s="99"/>
      <c r="E29" s="99"/>
      <c r="F29" s="99"/>
      <c r="G29" s="90" t="s">
        <v>244</v>
      </c>
      <c r="H29" s="91">
        <v>0</v>
      </c>
      <c r="I29" s="91">
        <v>0</v>
      </c>
      <c r="J29" s="92">
        <f t="shared" si="0"/>
        <v>0</v>
      </c>
      <c r="K29" s="93" t="e">
        <f t="shared" si="1"/>
        <v>#DIV/0!</v>
      </c>
      <c r="L29" s="91">
        <v>0</v>
      </c>
      <c r="M29" s="91">
        <v>0</v>
      </c>
      <c r="N29" s="91">
        <v>0</v>
      </c>
      <c r="O29" s="97">
        <f>+M29+N29</f>
        <v>0</v>
      </c>
      <c r="P29" s="95">
        <f t="shared" si="2"/>
        <v>0</v>
      </c>
      <c r="Q29" s="93" t="e">
        <f t="shared" si="3"/>
        <v>#DIV/0!</v>
      </c>
      <c r="R29" s="43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</row>
    <row r="30" spans="1:154" ht="20.25" x14ac:dyDescent="0.2">
      <c r="A30" s="88">
        <v>3300</v>
      </c>
      <c r="B30" s="89"/>
      <c r="C30" s="89"/>
      <c r="D30" s="89"/>
      <c r="E30" s="89"/>
      <c r="F30" s="89"/>
      <c r="G30" s="101" t="s">
        <v>45</v>
      </c>
      <c r="H30" s="91">
        <f>+H31</f>
        <v>0</v>
      </c>
      <c r="I30" s="91">
        <f>+I31</f>
        <v>128.87</v>
      </c>
      <c r="J30" s="92">
        <f t="shared" si="0"/>
        <v>-128.87</v>
      </c>
      <c r="K30" s="93" t="e">
        <f t="shared" si="1"/>
        <v>#DIV/0!</v>
      </c>
      <c r="L30" s="91">
        <f>+L31</f>
        <v>0</v>
      </c>
      <c r="M30" s="91">
        <f>+M31</f>
        <v>15.03</v>
      </c>
      <c r="N30" s="91">
        <f>+N31</f>
        <v>113.84</v>
      </c>
      <c r="O30" s="94">
        <f>+O31</f>
        <v>128.87</v>
      </c>
      <c r="P30" s="95">
        <f t="shared" si="2"/>
        <v>-128.87</v>
      </c>
      <c r="Q30" s="93" t="e">
        <f t="shared" si="3"/>
        <v>#DIV/0!</v>
      </c>
      <c r="R30" s="43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</row>
    <row r="31" spans="1:154" ht="20.25" x14ac:dyDescent="0.2">
      <c r="A31" s="88">
        <v>3600</v>
      </c>
      <c r="B31" s="89"/>
      <c r="C31" s="89"/>
      <c r="D31" s="89"/>
      <c r="E31" s="89"/>
      <c r="F31" s="89"/>
      <c r="G31" s="101" t="s">
        <v>46</v>
      </c>
      <c r="H31" s="91">
        <f>+H33+H32</f>
        <v>0</v>
      </c>
      <c r="I31" s="91">
        <f>+I33+I32</f>
        <v>128.87</v>
      </c>
      <c r="J31" s="92">
        <f t="shared" si="0"/>
        <v>-128.87</v>
      </c>
      <c r="K31" s="93" t="e">
        <f t="shared" si="1"/>
        <v>#DIV/0!</v>
      </c>
      <c r="L31" s="91">
        <f>+L33+L32</f>
        <v>0</v>
      </c>
      <c r="M31" s="91">
        <f>+M33+M32</f>
        <v>15.03</v>
      </c>
      <c r="N31" s="91">
        <f>+N33+N32</f>
        <v>113.84</v>
      </c>
      <c r="O31" s="91">
        <f>+O33+O32</f>
        <v>128.87</v>
      </c>
      <c r="P31" s="95">
        <f t="shared" si="2"/>
        <v>-128.87</v>
      </c>
      <c r="Q31" s="93" t="e">
        <f t="shared" si="3"/>
        <v>#DIV/0!</v>
      </c>
      <c r="R31" s="43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</row>
    <row r="32" spans="1:154" ht="40.5" x14ac:dyDescent="0.2">
      <c r="A32" s="100"/>
      <c r="B32" s="99" t="s">
        <v>384</v>
      </c>
      <c r="C32" s="99"/>
      <c r="D32" s="99"/>
      <c r="E32" s="99"/>
      <c r="F32" s="99"/>
      <c r="G32" s="103" t="s">
        <v>47</v>
      </c>
      <c r="H32" s="91">
        <v>0</v>
      </c>
      <c r="I32" s="91">
        <v>0</v>
      </c>
      <c r="J32" s="92">
        <f t="shared" si="0"/>
        <v>0</v>
      </c>
      <c r="K32" s="93" t="e">
        <f t="shared" si="1"/>
        <v>#DIV/0!</v>
      </c>
      <c r="L32" s="91">
        <v>0</v>
      </c>
      <c r="M32" s="91">
        <v>0</v>
      </c>
      <c r="N32" s="91">
        <v>0</v>
      </c>
      <c r="O32" s="97">
        <f>+M32+N32</f>
        <v>0</v>
      </c>
      <c r="P32" s="95">
        <f t="shared" si="2"/>
        <v>0</v>
      </c>
      <c r="Q32" s="93" t="e">
        <f t="shared" si="3"/>
        <v>#DIV/0!</v>
      </c>
      <c r="R32" s="43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</row>
    <row r="33" spans="1:154" ht="20.25" x14ac:dyDescent="0.2">
      <c r="A33" s="100"/>
      <c r="B33" s="99" t="s">
        <v>385</v>
      </c>
      <c r="C33" s="99"/>
      <c r="D33" s="99"/>
      <c r="E33" s="99"/>
      <c r="F33" s="99"/>
      <c r="G33" s="103" t="s">
        <v>49</v>
      </c>
      <c r="H33" s="91"/>
      <c r="I33" s="91">
        <f>O33</f>
        <v>128.87</v>
      </c>
      <c r="J33" s="92">
        <f t="shared" si="0"/>
        <v>-128.87</v>
      </c>
      <c r="K33" s="93" t="e">
        <f t="shared" si="1"/>
        <v>#DIV/0!</v>
      </c>
      <c r="L33" s="91"/>
      <c r="M33" s="91">
        <v>15.03</v>
      </c>
      <c r="N33" s="91">
        <v>113.84</v>
      </c>
      <c r="O33" s="97">
        <f>+M33+N33</f>
        <v>128.87</v>
      </c>
      <c r="P33" s="95">
        <f t="shared" si="2"/>
        <v>-128.87</v>
      </c>
      <c r="Q33" s="93" t="e">
        <f t="shared" si="3"/>
        <v>#DIV/0!</v>
      </c>
      <c r="R33" s="43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</row>
    <row r="34" spans="1:154" ht="40.5" x14ac:dyDescent="0.2">
      <c r="A34" s="88">
        <v>4000</v>
      </c>
      <c r="B34" s="89"/>
      <c r="C34" s="89"/>
      <c r="D34" s="89"/>
      <c r="E34" s="89"/>
      <c r="F34" s="89"/>
      <c r="G34" s="101" t="s">
        <v>50</v>
      </c>
      <c r="H34" s="91">
        <f>+H35</f>
        <v>0</v>
      </c>
      <c r="I34" s="91">
        <f>+I35</f>
        <v>0</v>
      </c>
      <c r="J34" s="92">
        <f t="shared" si="0"/>
        <v>0</v>
      </c>
      <c r="K34" s="93" t="e">
        <f t="shared" si="1"/>
        <v>#DIV/0!</v>
      </c>
      <c r="L34" s="91">
        <f>+L35</f>
        <v>0</v>
      </c>
      <c r="M34" s="91">
        <f>+M35</f>
        <v>0</v>
      </c>
      <c r="N34" s="91">
        <f>+N35</f>
        <v>0</v>
      </c>
      <c r="O34" s="94">
        <f>+O35</f>
        <v>0</v>
      </c>
      <c r="P34" s="95">
        <f t="shared" si="2"/>
        <v>0</v>
      </c>
      <c r="Q34" s="93" t="e">
        <f t="shared" si="3"/>
        <v>#DIV/0!</v>
      </c>
      <c r="R34" s="43"/>
      <c r="S34" s="14"/>
      <c r="T34" s="33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</row>
    <row r="35" spans="1:154" ht="60.75" x14ac:dyDescent="0.2">
      <c r="A35" s="100"/>
      <c r="B35" s="99" t="s">
        <v>386</v>
      </c>
      <c r="C35" s="99"/>
      <c r="D35" s="99"/>
      <c r="E35" s="99"/>
      <c r="F35" s="99"/>
      <c r="G35" s="103" t="s">
        <v>246</v>
      </c>
      <c r="H35" s="91">
        <v>0</v>
      </c>
      <c r="I35" s="91">
        <v>0</v>
      </c>
      <c r="J35" s="92">
        <f t="shared" si="0"/>
        <v>0</v>
      </c>
      <c r="K35" s="93" t="e">
        <f t="shared" si="1"/>
        <v>#DIV/0!</v>
      </c>
      <c r="L35" s="91">
        <v>0</v>
      </c>
      <c r="M35" s="91">
        <v>0</v>
      </c>
      <c r="N35" s="91">
        <v>0</v>
      </c>
      <c r="O35" s="97">
        <f t="shared" ref="O35:O40" si="4">+M35+N35</f>
        <v>0</v>
      </c>
      <c r="P35" s="95">
        <f t="shared" si="2"/>
        <v>0</v>
      </c>
      <c r="Q35" s="93" t="e">
        <f t="shared" si="3"/>
        <v>#DIV/0!</v>
      </c>
      <c r="R35" s="43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</row>
    <row r="36" spans="1:154" ht="20.25" x14ac:dyDescent="0.2">
      <c r="A36" s="88">
        <v>4200</v>
      </c>
      <c r="B36" s="99"/>
      <c r="C36" s="99"/>
      <c r="D36" s="99"/>
      <c r="E36" s="99"/>
      <c r="F36" s="99"/>
      <c r="G36" s="103" t="s">
        <v>51</v>
      </c>
      <c r="H36" s="91">
        <f t="shared" ref="H36:I37" si="5">H37</f>
        <v>0</v>
      </c>
      <c r="I36" s="91">
        <f t="shared" si="5"/>
        <v>0</v>
      </c>
      <c r="J36" s="92">
        <f t="shared" si="0"/>
        <v>0</v>
      </c>
      <c r="K36" s="93" t="e">
        <f t="shared" si="1"/>
        <v>#DIV/0!</v>
      </c>
      <c r="L36" s="91">
        <f t="shared" ref="L36:O37" si="6">L37</f>
        <v>0</v>
      </c>
      <c r="M36" s="91">
        <f t="shared" si="6"/>
        <v>0</v>
      </c>
      <c r="N36" s="91">
        <f t="shared" si="6"/>
        <v>0</v>
      </c>
      <c r="O36" s="97">
        <f t="shared" si="6"/>
        <v>0</v>
      </c>
      <c r="P36" s="95">
        <f t="shared" si="2"/>
        <v>0</v>
      </c>
      <c r="Q36" s="93" t="e">
        <f t="shared" si="3"/>
        <v>#DIV/0!</v>
      </c>
      <c r="R36" s="43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</row>
    <row r="37" spans="1:154" ht="40.5" x14ac:dyDescent="0.2">
      <c r="A37" s="88">
        <v>4200</v>
      </c>
      <c r="B37" s="99"/>
      <c r="C37" s="99"/>
      <c r="D37" s="99"/>
      <c r="E37" s="99"/>
      <c r="F37" s="99"/>
      <c r="G37" s="103" t="s">
        <v>245</v>
      </c>
      <c r="H37" s="91">
        <f t="shared" si="5"/>
        <v>0</v>
      </c>
      <c r="I37" s="91">
        <f t="shared" si="5"/>
        <v>0</v>
      </c>
      <c r="J37" s="92">
        <f t="shared" si="0"/>
        <v>0</v>
      </c>
      <c r="K37" s="93" t="e">
        <f t="shared" si="1"/>
        <v>#DIV/0!</v>
      </c>
      <c r="L37" s="91">
        <f t="shared" si="6"/>
        <v>0</v>
      </c>
      <c r="M37" s="91">
        <f t="shared" si="6"/>
        <v>0</v>
      </c>
      <c r="N37" s="91">
        <f t="shared" si="6"/>
        <v>0</v>
      </c>
      <c r="O37" s="97">
        <f t="shared" si="6"/>
        <v>0</v>
      </c>
      <c r="P37" s="95">
        <f t="shared" si="2"/>
        <v>0</v>
      </c>
      <c r="Q37" s="93" t="e">
        <f t="shared" si="3"/>
        <v>#DIV/0!</v>
      </c>
      <c r="R37" s="43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</row>
    <row r="38" spans="1:154" ht="20.25" x14ac:dyDescent="0.2">
      <c r="A38" s="88">
        <v>4200</v>
      </c>
      <c r="B38" s="99"/>
      <c r="C38" s="99"/>
      <c r="D38" s="99"/>
      <c r="E38" s="99"/>
      <c r="F38" s="99"/>
      <c r="G38" s="103" t="s">
        <v>52</v>
      </c>
      <c r="H38" s="91">
        <f>H39+H40</f>
        <v>0</v>
      </c>
      <c r="I38" s="91">
        <f>I39+I40</f>
        <v>0</v>
      </c>
      <c r="J38" s="92">
        <f t="shared" si="0"/>
        <v>0</v>
      </c>
      <c r="K38" s="93" t="e">
        <f t="shared" si="1"/>
        <v>#DIV/0!</v>
      </c>
      <c r="L38" s="91">
        <f>L39+L40</f>
        <v>0</v>
      </c>
      <c r="M38" s="91">
        <f>M39+M40</f>
        <v>0</v>
      </c>
      <c r="N38" s="91">
        <f>N39+N40</f>
        <v>0</v>
      </c>
      <c r="O38" s="91">
        <f>O39+O40</f>
        <v>0</v>
      </c>
      <c r="P38" s="95">
        <f t="shared" si="2"/>
        <v>0</v>
      </c>
      <c r="Q38" s="93" t="e">
        <f t="shared" si="3"/>
        <v>#DIV/0!</v>
      </c>
      <c r="R38" s="43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</row>
    <row r="39" spans="1:154" ht="40.5" x14ac:dyDescent="0.2">
      <c r="A39" s="88"/>
      <c r="B39" s="99" t="s">
        <v>387</v>
      </c>
      <c r="C39" s="99"/>
      <c r="D39" s="99"/>
      <c r="E39" s="99"/>
      <c r="F39" s="99"/>
      <c r="G39" s="103" t="s">
        <v>53</v>
      </c>
      <c r="H39" s="91">
        <v>0</v>
      </c>
      <c r="I39" s="91">
        <v>0</v>
      </c>
      <c r="J39" s="92">
        <f t="shared" si="0"/>
        <v>0</v>
      </c>
      <c r="K39" s="93" t="e">
        <f t="shared" si="1"/>
        <v>#DIV/0!</v>
      </c>
      <c r="L39" s="91">
        <v>0</v>
      </c>
      <c r="M39" s="91">
        <v>0</v>
      </c>
      <c r="N39" s="91">
        <v>0</v>
      </c>
      <c r="O39" s="97">
        <f t="shared" si="4"/>
        <v>0</v>
      </c>
      <c r="P39" s="95">
        <f t="shared" si="2"/>
        <v>0</v>
      </c>
      <c r="Q39" s="93" t="e">
        <f t="shared" si="3"/>
        <v>#DIV/0!</v>
      </c>
      <c r="R39" s="43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</row>
    <row r="40" spans="1:154" ht="40.5" x14ac:dyDescent="0.2">
      <c r="A40" s="88"/>
      <c r="B40" s="99" t="s">
        <v>391</v>
      </c>
      <c r="C40" s="99"/>
      <c r="D40" s="99"/>
      <c r="E40" s="99"/>
      <c r="F40" s="99"/>
      <c r="G40" s="103" t="s">
        <v>260</v>
      </c>
      <c r="H40" s="91"/>
      <c r="I40" s="91"/>
      <c r="J40" s="92">
        <f t="shared" si="0"/>
        <v>0</v>
      </c>
      <c r="K40" s="93"/>
      <c r="L40" s="91"/>
      <c r="M40" s="91"/>
      <c r="N40" s="91"/>
      <c r="O40" s="97">
        <f t="shared" si="4"/>
        <v>0</v>
      </c>
      <c r="P40" s="95"/>
      <c r="Q40" s="93"/>
      <c r="R40" s="43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</row>
    <row r="41" spans="1:154" ht="60.75" x14ac:dyDescent="0.2">
      <c r="A41" s="88">
        <v>4500</v>
      </c>
      <c r="B41" s="99"/>
      <c r="C41" s="99"/>
      <c r="D41" s="99"/>
      <c r="E41" s="99"/>
      <c r="F41" s="99"/>
      <c r="G41" s="101" t="s">
        <v>256</v>
      </c>
      <c r="H41" s="91">
        <f>H42+H44+H47+H48</f>
        <v>0</v>
      </c>
      <c r="I41" s="91">
        <f>I42+I44+I47+I48</f>
        <v>0</v>
      </c>
      <c r="J41" s="92">
        <f t="shared" si="0"/>
        <v>0</v>
      </c>
      <c r="K41" s="93" t="e">
        <f t="shared" si="1"/>
        <v>#DIV/0!</v>
      </c>
      <c r="L41" s="91">
        <f t="shared" ref="L41:O41" si="7">L42+L44+L47+L48</f>
        <v>0</v>
      </c>
      <c r="M41" s="91">
        <f t="shared" si="7"/>
        <v>0</v>
      </c>
      <c r="N41" s="91">
        <f t="shared" si="7"/>
        <v>0</v>
      </c>
      <c r="O41" s="91">
        <f t="shared" si="7"/>
        <v>0</v>
      </c>
      <c r="P41" s="95">
        <f t="shared" si="2"/>
        <v>0</v>
      </c>
      <c r="Q41" s="93" t="e">
        <f t="shared" si="3"/>
        <v>#DIV/0!</v>
      </c>
      <c r="R41" s="43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</row>
    <row r="42" spans="1:154" ht="40.5" x14ac:dyDescent="0.2">
      <c r="A42" s="88"/>
      <c r="B42" s="99" t="s">
        <v>392</v>
      </c>
      <c r="C42" s="99"/>
      <c r="D42" s="99"/>
      <c r="E42" s="99"/>
      <c r="F42" s="99"/>
      <c r="G42" s="103" t="s">
        <v>250</v>
      </c>
      <c r="H42" s="91">
        <f>H43</f>
        <v>0</v>
      </c>
      <c r="I42" s="91">
        <f>I43</f>
        <v>0</v>
      </c>
      <c r="J42" s="92">
        <f t="shared" si="0"/>
        <v>0</v>
      </c>
      <c r="K42" s="93" t="e">
        <f t="shared" si="1"/>
        <v>#DIV/0!</v>
      </c>
      <c r="L42" s="91">
        <f>L43</f>
        <v>0</v>
      </c>
      <c r="M42" s="91">
        <f>M43</f>
        <v>0</v>
      </c>
      <c r="N42" s="91">
        <f>N43</f>
        <v>0</v>
      </c>
      <c r="O42" s="91">
        <f>O43</f>
        <v>0</v>
      </c>
      <c r="P42" s="95">
        <f t="shared" si="2"/>
        <v>0</v>
      </c>
      <c r="Q42" s="93" t="e">
        <f t="shared" si="3"/>
        <v>#DIV/0!</v>
      </c>
      <c r="R42" s="43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</row>
    <row r="43" spans="1:154" ht="40.5" x14ac:dyDescent="0.2">
      <c r="A43" s="88"/>
      <c r="B43" s="99"/>
      <c r="C43" s="99" t="s">
        <v>388</v>
      </c>
      <c r="D43" s="99"/>
      <c r="E43" s="99"/>
      <c r="F43" s="99"/>
      <c r="G43" s="103" t="s">
        <v>257</v>
      </c>
      <c r="H43" s="91"/>
      <c r="I43" s="91"/>
      <c r="J43" s="92">
        <f t="shared" si="0"/>
        <v>0</v>
      </c>
      <c r="K43" s="93" t="e">
        <f t="shared" si="1"/>
        <v>#DIV/0!</v>
      </c>
      <c r="L43" s="91"/>
      <c r="M43" s="91"/>
      <c r="N43" s="91"/>
      <c r="O43" s="97">
        <f t="shared" ref="O43:O51" si="8">+M43+N43</f>
        <v>0</v>
      </c>
      <c r="P43" s="95">
        <f t="shared" si="2"/>
        <v>0</v>
      </c>
      <c r="Q43" s="93" t="e">
        <f t="shared" si="3"/>
        <v>#DIV/0!</v>
      </c>
      <c r="R43" s="43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</row>
    <row r="44" spans="1:154" ht="20.25" x14ac:dyDescent="0.2">
      <c r="A44" s="88"/>
      <c r="B44" s="99" t="s">
        <v>393</v>
      </c>
      <c r="C44" s="99"/>
      <c r="D44" s="99"/>
      <c r="E44" s="99"/>
      <c r="F44" s="99"/>
      <c r="G44" s="103" t="s">
        <v>251</v>
      </c>
      <c r="H44" s="91">
        <f>H45+H46</f>
        <v>0</v>
      </c>
      <c r="I44" s="91">
        <f>I45+I46</f>
        <v>0</v>
      </c>
      <c r="J44" s="92">
        <f t="shared" si="0"/>
        <v>0</v>
      </c>
      <c r="K44" s="93" t="e">
        <f t="shared" si="1"/>
        <v>#DIV/0!</v>
      </c>
      <c r="L44" s="91">
        <f>L45+L46</f>
        <v>0</v>
      </c>
      <c r="M44" s="91">
        <f>M45+M46</f>
        <v>0</v>
      </c>
      <c r="N44" s="91">
        <f>N45+N46</f>
        <v>0</v>
      </c>
      <c r="O44" s="91">
        <f>O45+O46</f>
        <v>0</v>
      </c>
      <c r="P44" s="95">
        <f t="shared" si="2"/>
        <v>0</v>
      </c>
      <c r="Q44" s="93" t="e">
        <f t="shared" si="3"/>
        <v>#DIV/0!</v>
      </c>
      <c r="R44" s="43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</row>
    <row r="45" spans="1:154" ht="40.5" x14ac:dyDescent="0.2">
      <c r="A45" s="88"/>
      <c r="B45" s="99"/>
      <c r="C45" s="99" t="s">
        <v>389</v>
      </c>
      <c r="D45" s="99"/>
      <c r="E45" s="99"/>
      <c r="F45" s="99"/>
      <c r="G45" s="103" t="s">
        <v>257</v>
      </c>
      <c r="H45" s="91"/>
      <c r="I45" s="91"/>
      <c r="J45" s="92">
        <f t="shared" si="0"/>
        <v>0</v>
      </c>
      <c r="K45" s="93" t="e">
        <f t="shared" si="1"/>
        <v>#DIV/0!</v>
      </c>
      <c r="L45" s="91"/>
      <c r="M45" s="91"/>
      <c r="N45" s="91"/>
      <c r="O45" s="97">
        <f t="shared" si="8"/>
        <v>0</v>
      </c>
      <c r="P45" s="95">
        <f t="shared" si="2"/>
        <v>0</v>
      </c>
      <c r="Q45" s="93" t="e">
        <f t="shared" si="3"/>
        <v>#DIV/0!</v>
      </c>
      <c r="R45" s="43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</row>
    <row r="46" spans="1:154" ht="40.5" x14ac:dyDescent="0.2">
      <c r="A46" s="88"/>
      <c r="B46" s="99"/>
      <c r="C46" s="99" t="s">
        <v>390</v>
      </c>
      <c r="D46" s="99"/>
      <c r="E46" s="99"/>
      <c r="F46" s="99"/>
      <c r="G46" s="103" t="s">
        <v>258</v>
      </c>
      <c r="H46" s="91"/>
      <c r="I46" s="91"/>
      <c r="J46" s="92">
        <f t="shared" si="0"/>
        <v>0</v>
      </c>
      <c r="K46" s="93" t="e">
        <f t="shared" si="1"/>
        <v>#DIV/0!</v>
      </c>
      <c r="L46" s="91"/>
      <c r="M46" s="91"/>
      <c r="N46" s="91"/>
      <c r="O46" s="97">
        <f t="shared" si="8"/>
        <v>0</v>
      </c>
      <c r="P46" s="95">
        <f t="shared" si="2"/>
        <v>0</v>
      </c>
      <c r="Q46" s="93" t="e">
        <f t="shared" si="3"/>
        <v>#DIV/0!</v>
      </c>
      <c r="R46" s="43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</row>
    <row r="47" spans="1:154" ht="20.25" x14ac:dyDescent="0.2">
      <c r="A47" s="100"/>
      <c r="B47" s="99" t="s">
        <v>394</v>
      </c>
      <c r="C47" s="99"/>
      <c r="D47" s="99"/>
      <c r="E47" s="99"/>
      <c r="F47" s="99"/>
      <c r="G47" s="103" t="s">
        <v>259</v>
      </c>
      <c r="H47" s="91"/>
      <c r="I47" s="91"/>
      <c r="J47" s="92">
        <f t="shared" si="0"/>
        <v>0</v>
      </c>
      <c r="K47" s="93" t="e">
        <f t="shared" si="1"/>
        <v>#DIV/0!</v>
      </c>
      <c r="L47" s="91"/>
      <c r="M47" s="91"/>
      <c r="N47" s="91"/>
      <c r="O47" s="97">
        <f t="shared" si="8"/>
        <v>0</v>
      </c>
      <c r="P47" s="95">
        <f t="shared" si="2"/>
        <v>0</v>
      </c>
      <c r="Q47" s="93" t="e">
        <f t="shared" si="3"/>
        <v>#DIV/0!</v>
      </c>
      <c r="R47" s="43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</row>
    <row r="48" spans="1:154" ht="40.5" x14ac:dyDescent="0.2">
      <c r="A48" s="100"/>
      <c r="B48" s="99" t="s">
        <v>412</v>
      </c>
      <c r="C48" s="99"/>
      <c r="D48" s="99"/>
      <c r="E48" s="99"/>
      <c r="F48" s="99"/>
      <c r="G48" s="103" t="s">
        <v>413</v>
      </c>
      <c r="H48" s="91">
        <f>H49+H50+H51</f>
        <v>0</v>
      </c>
      <c r="I48" s="91">
        <f>I49+I50+I51</f>
        <v>0</v>
      </c>
      <c r="J48" s="92">
        <f t="shared" si="0"/>
        <v>0</v>
      </c>
      <c r="K48" s="93" t="e">
        <f t="shared" si="1"/>
        <v>#DIV/0!</v>
      </c>
      <c r="L48" s="91">
        <f>L49+L50+L51</f>
        <v>0</v>
      </c>
      <c r="M48" s="91">
        <f t="shared" ref="M48:O48" si="9">M49+M50+M51</f>
        <v>0</v>
      </c>
      <c r="N48" s="91">
        <f t="shared" si="9"/>
        <v>0</v>
      </c>
      <c r="O48" s="91">
        <f t="shared" si="9"/>
        <v>0</v>
      </c>
      <c r="P48" s="95">
        <f t="shared" si="2"/>
        <v>0</v>
      </c>
      <c r="Q48" s="93" t="e">
        <f t="shared" si="3"/>
        <v>#DIV/0!</v>
      </c>
      <c r="R48" s="43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</row>
    <row r="49" spans="1:154" ht="40.5" x14ac:dyDescent="0.2">
      <c r="A49" s="100"/>
      <c r="B49" s="99"/>
      <c r="C49" s="99" t="s">
        <v>414</v>
      </c>
      <c r="D49" s="99"/>
      <c r="E49" s="99"/>
      <c r="F49" s="99"/>
      <c r="G49" s="103" t="s">
        <v>417</v>
      </c>
      <c r="H49" s="91"/>
      <c r="I49" s="91"/>
      <c r="J49" s="92">
        <f t="shared" si="0"/>
        <v>0</v>
      </c>
      <c r="K49" s="93" t="e">
        <f t="shared" si="1"/>
        <v>#DIV/0!</v>
      </c>
      <c r="L49" s="91"/>
      <c r="M49" s="91"/>
      <c r="N49" s="91"/>
      <c r="O49" s="97">
        <f t="shared" si="8"/>
        <v>0</v>
      </c>
      <c r="P49" s="95">
        <f t="shared" si="2"/>
        <v>0</v>
      </c>
      <c r="Q49" s="93" t="e">
        <f t="shared" si="3"/>
        <v>#DIV/0!</v>
      </c>
      <c r="R49" s="43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</row>
    <row r="50" spans="1:154" ht="40.5" x14ac:dyDescent="0.2">
      <c r="A50" s="100"/>
      <c r="B50" s="99"/>
      <c r="C50" s="99" t="s">
        <v>415</v>
      </c>
      <c r="D50" s="99"/>
      <c r="E50" s="99"/>
      <c r="F50" s="99"/>
      <c r="G50" s="103" t="s">
        <v>418</v>
      </c>
      <c r="H50" s="91"/>
      <c r="I50" s="91"/>
      <c r="J50" s="92">
        <f t="shared" si="0"/>
        <v>0</v>
      </c>
      <c r="K50" s="93" t="e">
        <f t="shared" si="1"/>
        <v>#DIV/0!</v>
      </c>
      <c r="L50" s="91"/>
      <c r="M50" s="91"/>
      <c r="N50" s="91"/>
      <c r="O50" s="97">
        <f t="shared" si="8"/>
        <v>0</v>
      </c>
      <c r="P50" s="95">
        <f t="shared" si="2"/>
        <v>0</v>
      </c>
      <c r="Q50" s="93" t="e">
        <f t="shared" si="3"/>
        <v>#DIV/0!</v>
      </c>
      <c r="R50" s="43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</row>
    <row r="51" spans="1:154" ht="20.25" x14ac:dyDescent="0.2">
      <c r="A51" s="100"/>
      <c r="B51" s="99"/>
      <c r="C51" s="99" t="s">
        <v>416</v>
      </c>
      <c r="D51" s="99"/>
      <c r="E51" s="99"/>
      <c r="F51" s="99"/>
      <c r="G51" s="103" t="s">
        <v>419</v>
      </c>
      <c r="H51" s="91"/>
      <c r="I51" s="91"/>
      <c r="J51" s="92">
        <f t="shared" si="0"/>
        <v>0</v>
      </c>
      <c r="K51" s="93" t="e">
        <f t="shared" si="1"/>
        <v>#DIV/0!</v>
      </c>
      <c r="L51" s="91"/>
      <c r="M51" s="91"/>
      <c r="N51" s="91"/>
      <c r="O51" s="97">
        <f t="shared" si="8"/>
        <v>0</v>
      </c>
      <c r="P51" s="95">
        <f t="shared" si="2"/>
        <v>0</v>
      </c>
      <c r="Q51" s="93" t="e">
        <f t="shared" si="3"/>
        <v>#DIV/0!</v>
      </c>
      <c r="R51" s="43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</row>
    <row r="52" spans="1:154" s="18" customFormat="1" ht="20.25" x14ac:dyDescent="0.25">
      <c r="A52" s="88">
        <v>4600</v>
      </c>
      <c r="B52" s="89"/>
      <c r="C52" s="89"/>
      <c r="D52" s="89"/>
      <c r="E52" s="89"/>
      <c r="F52" s="89"/>
      <c r="G52" s="101" t="s">
        <v>247</v>
      </c>
      <c r="H52" s="91">
        <f>H53</f>
        <v>0</v>
      </c>
      <c r="I52" s="91">
        <f>I53</f>
        <v>0</v>
      </c>
      <c r="J52" s="92">
        <f t="shared" si="0"/>
        <v>0</v>
      </c>
      <c r="K52" s="93" t="e">
        <f t="shared" si="1"/>
        <v>#DIV/0!</v>
      </c>
      <c r="L52" s="91">
        <f>L53</f>
        <v>0</v>
      </c>
      <c r="M52" s="91">
        <f>M53</f>
        <v>0</v>
      </c>
      <c r="N52" s="91">
        <f>N53</f>
        <v>0</v>
      </c>
      <c r="O52" s="91">
        <f>O53</f>
        <v>0</v>
      </c>
      <c r="P52" s="95">
        <f t="shared" si="2"/>
        <v>0</v>
      </c>
      <c r="Q52" s="93" t="e">
        <f t="shared" si="3"/>
        <v>#DIV/0!</v>
      </c>
      <c r="R52" s="43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</row>
    <row r="53" spans="1:154" s="18" customFormat="1" ht="60.75" x14ac:dyDescent="0.25">
      <c r="A53" s="88"/>
      <c r="B53" s="99" t="s">
        <v>395</v>
      </c>
      <c r="C53" s="89"/>
      <c r="D53" s="89"/>
      <c r="E53" s="89"/>
      <c r="F53" s="89"/>
      <c r="G53" s="103" t="s">
        <v>248</v>
      </c>
      <c r="H53" s="91"/>
      <c r="I53" s="91"/>
      <c r="J53" s="92">
        <f t="shared" si="0"/>
        <v>0</v>
      </c>
      <c r="K53" s="93" t="e">
        <f t="shared" si="1"/>
        <v>#DIV/0!</v>
      </c>
      <c r="L53" s="91"/>
      <c r="M53" s="91"/>
      <c r="N53" s="91"/>
      <c r="O53" s="94">
        <f t="shared" ref="O53" si="10">+M53+N53</f>
        <v>0</v>
      </c>
      <c r="P53" s="95">
        <f t="shared" si="2"/>
        <v>0</v>
      </c>
      <c r="Q53" s="93" t="e">
        <f t="shared" si="3"/>
        <v>#DIV/0!</v>
      </c>
      <c r="R53" s="43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</row>
    <row r="54" spans="1:154" s="18" customFormat="1" ht="81" x14ac:dyDescent="0.25">
      <c r="A54" s="88">
        <v>4800</v>
      </c>
      <c r="B54" s="99"/>
      <c r="C54" s="89"/>
      <c r="D54" s="89"/>
      <c r="E54" s="89"/>
      <c r="F54" s="89"/>
      <c r="G54" s="103" t="s">
        <v>253</v>
      </c>
      <c r="H54" s="91">
        <f>H55+H56+H57</f>
        <v>0</v>
      </c>
      <c r="I54" s="91">
        <f>I55+I56+I57</f>
        <v>0</v>
      </c>
      <c r="J54" s="92">
        <f t="shared" si="0"/>
        <v>0</v>
      </c>
      <c r="K54" s="93" t="e">
        <f t="shared" si="1"/>
        <v>#DIV/0!</v>
      </c>
      <c r="L54" s="91">
        <f>L55+L56+L57</f>
        <v>0</v>
      </c>
      <c r="M54" s="91">
        <f>M55+M56+M57</f>
        <v>0</v>
      </c>
      <c r="N54" s="91">
        <f>N55+N56+N57</f>
        <v>0</v>
      </c>
      <c r="O54" s="91">
        <f>O55+O56+O57</f>
        <v>0</v>
      </c>
      <c r="P54" s="95">
        <f t="shared" si="2"/>
        <v>0</v>
      </c>
      <c r="Q54" s="93" t="e">
        <f t="shared" si="3"/>
        <v>#DIV/0!</v>
      </c>
      <c r="R54" s="43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</row>
    <row r="55" spans="1:154" ht="40.5" x14ac:dyDescent="0.2">
      <c r="A55" s="100"/>
      <c r="B55" s="96" t="s">
        <v>396</v>
      </c>
      <c r="C55" s="99"/>
      <c r="D55" s="99"/>
      <c r="E55" s="99"/>
      <c r="F55" s="99"/>
      <c r="G55" s="103" t="s">
        <v>250</v>
      </c>
      <c r="H55" s="91">
        <v>0</v>
      </c>
      <c r="I55" s="91">
        <v>0</v>
      </c>
      <c r="J55" s="92">
        <f t="shared" si="0"/>
        <v>0</v>
      </c>
      <c r="K55" s="93" t="e">
        <f t="shared" si="1"/>
        <v>#DIV/0!</v>
      </c>
      <c r="L55" s="91">
        <v>0</v>
      </c>
      <c r="M55" s="91">
        <v>0</v>
      </c>
      <c r="N55" s="91">
        <v>0</v>
      </c>
      <c r="O55" s="97">
        <f t="shared" ref="O55:O59" si="11">+M55+N55</f>
        <v>0</v>
      </c>
      <c r="P55" s="95">
        <f t="shared" si="2"/>
        <v>0</v>
      </c>
      <c r="Q55" s="93" t="e">
        <f t="shared" si="3"/>
        <v>#DIV/0!</v>
      </c>
      <c r="R55" s="43"/>
      <c r="S55" s="14"/>
      <c r="T55" s="3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</row>
    <row r="56" spans="1:154" ht="20.25" x14ac:dyDescent="0.2">
      <c r="A56" s="100"/>
      <c r="B56" s="96" t="s">
        <v>397</v>
      </c>
      <c r="C56" s="99"/>
      <c r="D56" s="99"/>
      <c r="E56" s="99"/>
      <c r="F56" s="99"/>
      <c r="G56" s="103" t="s">
        <v>251</v>
      </c>
      <c r="H56" s="91">
        <v>0</v>
      </c>
      <c r="I56" s="91">
        <v>0</v>
      </c>
      <c r="J56" s="92">
        <f t="shared" si="0"/>
        <v>0</v>
      </c>
      <c r="K56" s="93" t="e">
        <f t="shared" si="1"/>
        <v>#DIV/0!</v>
      </c>
      <c r="L56" s="91">
        <v>0</v>
      </c>
      <c r="M56" s="91">
        <v>0</v>
      </c>
      <c r="N56" s="91">
        <v>0</v>
      </c>
      <c r="O56" s="97">
        <f t="shared" si="11"/>
        <v>0</v>
      </c>
      <c r="P56" s="95">
        <f t="shared" si="2"/>
        <v>0</v>
      </c>
      <c r="Q56" s="93" t="e">
        <f t="shared" si="3"/>
        <v>#DIV/0!</v>
      </c>
      <c r="R56" s="43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</row>
    <row r="57" spans="1:154" ht="20.25" x14ac:dyDescent="0.2">
      <c r="A57" s="100"/>
      <c r="B57" s="96" t="s">
        <v>398</v>
      </c>
      <c r="C57" s="99"/>
      <c r="D57" s="99"/>
      <c r="E57" s="99"/>
      <c r="F57" s="99"/>
      <c r="G57" s="103" t="s">
        <v>252</v>
      </c>
      <c r="H57" s="91">
        <v>0</v>
      </c>
      <c r="I57" s="91">
        <v>0</v>
      </c>
      <c r="J57" s="92">
        <f t="shared" si="0"/>
        <v>0</v>
      </c>
      <c r="K57" s="93" t="e">
        <f t="shared" si="1"/>
        <v>#DIV/0!</v>
      </c>
      <c r="L57" s="91">
        <v>0</v>
      </c>
      <c r="M57" s="91">
        <v>0</v>
      </c>
      <c r="N57" s="91">
        <v>0</v>
      </c>
      <c r="O57" s="97">
        <f t="shared" si="11"/>
        <v>0</v>
      </c>
      <c r="P57" s="95">
        <f t="shared" si="2"/>
        <v>0</v>
      </c>
      <c r="Q57" s="93" t="e">
        <f t="shared" si="3"/>
        <v>#DIV/0!</v>
      </c>
      <c r="R57" s="43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</row>
    <row r="58" spans="1:154" ht="40.5" x14ac:dyDescent="0.2">
      <c r="A58" s="88">
        <v>4900</v>
      </c>
      <c r="B58" s="96"/>
      <c r="C58" s="99"/>
      <c r="D58" s="99"/>
      <c r="E58" s="99"/>
      <c r="F58" s="99"/>
      <c r="G58" s="103" t="s">
        <v>254</v>
      </c>
      <c r="H58" s="91">
        <f>H59</f>
        <v>0</v>
      </c>
      <c r="I58" s="91">
        <f>I59</f>
        <v>0</v>
      </c>
      <c r="J58" s="92">
        <f t="shared" si="0"/>
        <v>0</v>
      </c>
      <c r="K58" s="93" t="e">
        <f t="shared" si="1"/>
        <v>#DIV/0!</v>
      </c>
      <c r="L58" s="91">
        <f>L59</f>
        <v>0</v>
      </c>
      <c r="M58" s="91">
        <f>M59</f>
        <v>0</v>
      </c>
      <c r="N58" s="91">
        <f>N59</f>
        <v>0</v>
      </c>
      <c r="O58" s="91">
        <f>O59</f>
        <v>0</v>
      </c>
      <c r="P58" s="95">
        <f t="shared" si="2"/>
        <v>0</v>
      </c>
      <c r="Q58" s="93" t="e">
        <f t="shared" si="3"/>
        <v>#DIV/0!</v>
      </c>
      <c r="R58" s="43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</row>
    <row r="59" spans="1:154" ht="20.25" x14ac:dyDescent="0.2">
      <c r="A59" s="100"/>
      <c r="B59" s="96" t="s">
        <v>399</v>
      </c>
      <c r="C59" s="99"/>
      <c r="D59" s="99"/>
      <c r="E59" s="99"/>
      <c r="F59" s="99"/>
      <c r="G59" s="103" t="s">
        <v>255</v>
      </c>
      <c r="H59" s="91">
        <v>0</v>
      </c>
      <c r="I59" s="91">
        <v>0</v>
      </c>
      <c r="J59" s="92">
        <f t="shared" si="0"/>
        <v>0</v>
      </c>
      <c r="K59" s="93" t="e">
        <f t="shared" si="1"/>
        <v>#DIV/0!</v>
      </c>
      <c r="L59" s="91">
        <v>0</v>
      </c>
      <c r="M59" s="91">
        <v>0</v>
      </c>
      <c r="N59" s="91">
        <v>0</v>
      </c>
      <c r="O59" s="97">
        <f t="shared" si="11"/>
        <v>0</v>
      </c>
      <c r="P59" s="95">
        <f t="shared" si="2"/>
        <v>0</v>
      </c>
      <c r="Q59" s="93" t="e">
        <f t="shared" si="3"/>
        <v>#DIV/0!</v>
      </c>
      <c r="R59" s="43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</row>
    <row r="60" spans="1:154" ht="20.25" x14ac:dyDescent="0.2">
      <c r="A60" s="88"/>
      <c r="B60" s="89"/>
      <c r="C60" s="89"/>
      <c r="D60" s="89"/>
      <c r="E60" s="89"/>
      <c r="F60" s="89"/>
      <c r="G60" s="101" t="s">
        <v>56</v>
      </c>
      <c r="H60" s="91">
        <f>H15+H17+H20+H24+H28+H33+H32+H39+H41+H52+H54+H58</f>
        <v>0</v>
      </c>
      <c r="I60" s="91">
        <f>I15+I17+I20+I24+I28+I33+I32+I39+I41+I52+I54+I58</f>
        <v>2223905.9300000002</v>
      </c>
      <c r="J60" s="92">
        <f t="shared" si="0"/>
        <v>-2223905.9300000002</v>
      </c>
      <c r="K60" s="93" t="e">
        <f t="shared" si="1"/>
        <v>#DIV/0!</v>
      </c>
      <c r="L60" s="91">
        <f>L15+L17+L20+L24+L28+L33+L32+L39+L41+L52+L54+L58</f>
        <v>0</v>
      </c>
      <c r="M60" s="91">
        <f>M15+M17+M20+M24+M28+M33+M32+M39+M41+M52+M54+M58</f>
        <v>1125130.99</v>
      </c>
      <c r="N60" s="91">
        <f>N15+N17+N20+N24+N28+N33+N32+N39+N41+N52+N54+N58</f>
        <v>1098774.9400000002</v>
      </c>
      <c r="O60" s="91">
        <f>O15+O17+O20+O24+O28+O33+O32+O39+O41+O52+O54+O58</f>
        <v>2223905.9300000002</v>
      </c>
      <c r="P60" s="95">
        <f t="shared" si="2"/>
        <v>-2223905.9300000002</v>
      </c>
      <c r="Q60" s="93" t="e">
        <f t="shared" si="3"/>
        <v>#DIV/0!</v>
      </c>
      <c r="R60" s="43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</row>
    <row r="61" spans="1:154" ht="40.5" x14ac:dyDescent="0.2">
      <c r="A61" s="88"/>
      <c r="B61" s="89"/>
      <c r="C61" s="89"/>
      <c r="D61" s="89"/>
      <c r="E61" s="89"/>
      <c r="F61" s="89"/>
      <c r="G61" s="101" t="s">
        <v>261</v>
      </c>
      <c r="H61" s="91">
        <f>+H16+H18+H29+H40</f>
        <v>0</v>
      </c>
      <c r="I61" s="91">
        <f>+I16+I18+I29+I40</f>
        <v>1690398.0499999998</v>
      </c>
      <c r="J61" s="92">
        <f t="shared" si="0"/>
        <v>-1690398.0499999998</v>
      </c>
      <c r="K61" s="93" t="e">
        <f t="shared" si="1"/>
        <v>#DIV/0!</v>
      </c>
      <c r="L61" s="91">
        <f>+L16+L18+L29+L40</f>
        <v>0</v>
      </c>
      <c r="M61" s="91">
        <f>+M16+M18+M29+M40</f>
        <v>866735.97</v>
      </c>
      <c r="N61" s="91">
        <f>+N16+N18+N29+N40</f>
        <v>823662.07999999996</v>
      </c>
      <c r="O61" s="91">
        <f>+O16+O18+O29+O40</f>
        <v>1690398.0499999998</v>
      </c>
      <c r="P61" s="95">
        <f t="shared" si="2"/>
        <v>-1690398.0499999998</v>
      </c>
      <c r="Q61" s="93" t="e">
        <f t="shared" si="3"/>
        <v>#DIV/0!</v>
      </c>
      <c r="R61" s="43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</row>
    <row r="62" spans="1:154" ht="20.25" x14ac:dyDescent="0.2">
      <c r="A62" s="100"/>
      <c r="B62" s="104"/>
      <c r="C62" s="89"/>
      <c r="D62" s="89"/>
      <c r="E62" s="89"/>
      <c r="F62" s="89"/>
      <c r="G62" s="105" t="s">
        <v>57</v>
      </c>
      <c r="H62" s="91">
        <f>H63</f>
        <v>0</v>
      </c>
      <c r="I62" s="91">
        <f>I63</f>
        <v>0</v>
      </c>
      <c r="J62" s="92">
        <f t="shared" si="0"/>
        <v>0</v>
      </c>
      <c r="K62" s="93" t="e">
        <f t="shared" si="1"/>
        <v>#DIV/0!</v>
      </c>
      <c r="L62" s="91">
        <f>L63</f>
        <v>0</v>
      </c>
      <c r="M62" s="91">
        <f>M63</f>
        <v>0</v>
      </c>
      <c r="N62" s="91">
        <f>N63</f>
        <v>0</v>
      </c>
      <c r="O62" s="91">
        <f>O63</f>
        <v>0</v>
      </c>
      <c r="P62" s="95">
        <f t="shared" si="2"/>
        <v>0</v>
      </c>
      <c r="Q62" s="93" t="e">
        <f t="shared" si="3"/>
        <v>#DIV/0!</v>
      </c>
      <c r="R62" s="43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</row>
    <row r="63" spans="1:154" ht="60.75" x14ac:dyDescent="0.2">
      <c r="A63" s="88">
        <v>4800</v>
      </c>
      <c r="B63" s="99"/>
      <c r="C63" s="99"/>
      <c r="D63" s="99"/>
      <c r="E63" s="99"/>
      <c r="F63" s="99"/>
      <c r="G63" s="101" t="s">
        <v>58</v>
      </c>
      <c r="H63" s="91">
        <f>H64+H65</f>
        <v>0</v>
      </c>
      <c r="I63" s="91">
        <f>I64+I65</f>
        <v>0</v>
      </c>
      <c r="J63" s="92">
        <f t="shared" si="0"/>
        <v>0</v>
      </c>
      <c r="K63" s="93" t="e">
        <f t="shared" si="1"/>
        <v>#DIV/0!</v>
      </c>
      <c r="L63" s="91">
        <f>L64+L65</f>
        <v>0</v>
      </c>
      <c r="M63" s="91">
        <f>M64+M65</f>
        <v>0</v>
      </c>
      <c r="N63" s="91">
        <f>N64+N65</f>
        <v>0</v>
      </c>
      <c r="O63" s="91">
        <f>O64+O65</f>
        <v>0</v>
      </c>
      <c r="P63" s="95">
        <f t="shared" si="2"/>
        <v>0</v>
      </c>
      <c r="Q63" s="93" t="e">
        <f t="shared" si="3"/>
        <v>#DIV/0!</v>
      </c>
      <c r="R63" s="43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</row>
    <row r="64" spans="1:154" ht="40.5" x14ac:dyDescent="0.2">
      <c r="A64" s="88"/>
      <c r="B64" s="99" t="s">
        <v>407</v>
      </c>
      <c r="C64" s="99"/>
      <c r="D64" s="99"/>
      <c r="E64" s="99"/>
      <c r="F64" s="99"/>
      <c r="G64" s="103" t="s">
        <v>408</v>
      </c>
      <c r="H64" s="91"/>
      <c r="I64" s="91"/>
      <c r="J64" s="92">
        <f t="shared" si="0"/>
        <v>0</v>
      </c>
      <c r="K64" s="93"/>
      <c r="L64" s="91"/>
      <c r="M64" s="91"/>
      <c r="N64" s="91"/>
      <c r="O64" s="97">
        <f t="shared" ref="O64:O65" si="12">+M64+N64</f>
        <v>0</v>
      </c>
      <c r="P64" s="95"/>
      <c r="Q64" s="93"/>
      <c r="R64" s="43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</row>
    <row r="65" spans="1:154" ht="20.25" x14ac:dyDescent="0.2">
      <c r="A65" s="100"/>
      <c r="B65" s="99" t="s">
        <v>401</v>
      </c>
      <c r="C65" s="99"/>
      <c r="D65" s="99"/>
      <c r="E65" s="99"/>
      <c r="F65" s="99"/>
      <c r="G65" s="106" t="s">
        <v>59</v>
      </c>
      <c r="H65" s="91">
        <v>0</v>
      </c>
      <c r="I65" s="91">
        <v>0</v>
      </c>
      <c r="J65" s="92">
        <f t="shared" si="0"/>
        <v>0</v>
      </c>
      <c r="K65" s="93" t="e">
        <f t="shared" si="1"/>
        <v>#DIV/0!</v>
      </c>
      <c r="L65" s="91">
        <v>0</v>
      </c>
      <c r="M65" s="91">
        <v>0</v>
      </c>
      <c r="N65" s="91">
        <v>0</v>
      </c>
      <c r="O65" s="97">
        <f t="shared" si="12"/>
        <v>0</v>
      </c>
      <c r="P65" s="95">
        <f t="shared" si="2"/>
        <v>0</v>
      </c>
      <c r="Q65" s="93" t="e">
        <f t="shared" si="3"/>
        <v>#DIV/0!</v>
      </c>
      <c r="R65" s="43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</row>
    <row r="66" spans="1:154" ht="21" thickBot="1" x14ac:dyDescent="0.25">
      <c r="A66" s="107"/>
      <c r="B66" s="108"/>
      <c r="C66" s="108"/>
      <c r="D66" s="108"/>
      <c r="E66" s="108"/>
      <c r="F66" s="108"/>
      <c r="G66" s="109"/>
      <c r="H66" s="110"/>
      <c r="I66" s="111"/>
      <c r="J66" s="112"/>
      <c r="K66" s="113"/>
      <c r="L66" s="114"/>
      <c r="M66" s="114"/>
      <c r="N66" s="112"/>
      <c r="O66" s="115"/>
      <c r="P66" s="116"/>
      <c r="Q66" s="117"/>
      <c r="R66" s="43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</row>
    <row r="67" spans="1:154" ht="20.25" x14ac:dyDescent="0.2">
      <c r="A67" s="495" t="s">
        <v>60</v>
      </c>
      <c r="B67" s="496"/>
      <c r="C67" s="496"/>
      <c r="D67" s="496"/>
      <c r="E67" s="496"/>
      <c r="F67" s="496"/>
      <c r="G67" s="118" t="s">
        <v>61</v>
      </c>
      <c r="H67" s="119">
        <f>+H68+H79+H81</f>
        <v>5355600</v>
      </c>
      <c r="I67" s="119">
        <f>+I68+I79+I81</f>
        <v>5050823.13</v>
      </c>
      <c r="J67" s="119">
        <f t="shared" ref="J67" si="13">+J68+J79+J81</f>
        <v>304776.87</v>
      </c>
      <c r="K67" s="120">
        <f t="shared" ref="K67:K108" si="14">ROUND(I67/H67*100,2)</f>
        <v>94.31</v>
      </c>
      <c r="L67" s="119">
        <f>+L68+L79+L81</f>
        <v>0</v>
      </c>
      <c r="M67" s="119">
        <f>+M68+M79+M81</f>
        <v>2555425.77</v>
      </c>
      <c r="N67" s="119">
        <f>+N68+N79+N81</f>
        <v>2495397.36</v>
      </c>
      <c r="O67" s="119">
        <f>+O68+O79+O81</f>
        <v>5050823.13</v>
      </c>
      <c r="P67" s="119">
        <f>L67-O67</f>
        <v>-5050823.13</v>
      </c>
      <c r="Q67" s="120" t="e">
        <f>ROUND(O67/L67*100,2)</f>
        <v>#DIV/0!</v>
      </c>
      <c r="R67" s="43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</row>
    <row r="68" spans="1:154" ht="20.25" x14ac:dyDescent="0.2">
      <c r="A68" s="88"/>
      <c r="B68" s="89"/>
      <c r="C68" s="89"/>
      <c r="D68" s="104" t="s">
        <v>54</v>
      </c>
      <c r="E68" s="89"/>
      <c r="F68" s="89"/>
      <c r="G68" s="101" t="s">
        <v>62</v>
      </c>
      <c r="H68" s="121">
        <f>+H69+H70+H71+H72+H73+H74+H75+H76+H77+H78</f>
        <v>5355600</v>
      </c>
      <c r="I68" s="121">
        <f>+I69+I70+I71+I72+I73+I74+I75+I76+I77+I78</f>
        <v>5068712.13</v>
      </c>
      <c r="J68" s="121">
        <f t="shared" ref="J68" si="15">+J69+J70+J71+J72+J73+J74+J75+J76+J77+J78</f>
        <v>286887.87</v>
      </c>
      <c r="K68" s="122">
        <f t="shared" si="14"/>
        <v>94.64</v>
      </c>
      <c r="L68" s="121">
        <f>+L69+L70+L71+L72+L73+L74+L75+L76+L77+L78</f>
        <v>0</v>
      </c>
      <c r="M68" s="121">
        <f>+M69+M70+M71+M72+M73+M74+M75+M76+M77+M78</f>
        <v>2556819.77</v>
      </c>
      <c r="N68" s="121">
        <f>+N69+N70+N71+N72+N73+N74+N75+N76+N77+N78</f>
        <v>2511892.36</v>
      </c>
      <c r="O68" s="121">
        <f t="shared" ref="O68" si="16">+O69+O70+O71+O72+O73+O74+O75+O76+O77+O78</f>
        <v>5068712.13</v>
      </c>
      <c r="P68" s="121">
        <f t="shared" ref="P68:P131" si="17">L68-O68</f>
        <v>-5068712.13</v>
      </c>
      <c r="Q68" s="122" t="e">
        <f t="shared" ref="Q68:Q112" si="18">ROUND(O68/L68*100,2)</f>
        <v>#DIV/0!</v>
      </c>
      <c r="R68" s="43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</row>
    <row r="69" spans="1:154" ht="20.25" x14ac:dyDescent="0.2">
      <c r="A69" s="88"/>
      <c r="B69" s="89"/>
      <c r="C69" s="89"/>
      <c r="D69" s="104" t="s">
        <v>63</v>
      </c>
      <c r="E69" s="89"/>
      <c r="F69" s="89"/>
      <c r="G69" s="101" t="s">
        <v>64</v>
      </c>
      <c r="H69" s="121">
        <f t="shared" ref="H69:J73" si="19">+H84</f>
        <v>747200</v>
      </c>
      <c r="I69" s="121">
        <f t="shared" si="19"/>
        <v>735272</v>
      </c>
      <c r="J69" s="121">
        <f t="shared" si="19"/>
        <v>11928</v>
      </c>
      <c r="K69" s="122">
        <f t="shared" si="14"/>
        <v>98.4</v>
      </c>
      <c r="L69" s="121">
        <f t="shared" ref="L69:O73" si="20">+L84</f>
        <v>0</v>
      </c>
      <c r="M69" s="121">
        <f t="shared" si="20"/>
        <v>380284</v>
      </c>
      <c r="N69" s="121">
        <f t="shared" si="20"/>
        <v>354988</v>
      </c>
      <c r="O69" s="121">
        <f t="shared" si="20"/>
        <v>735272</v>
      </c>
      <c r="P69" s="121">
        <f t="shared" si="17"/>
        <v>-735272</v>
      </c>
      <c r="Q69" s="122" t="e">
        <f t="shared" si="18"/>
        <v>#DIV/0!</v>
      </c>
      <c r="R69" s="43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</row>
    <row r="70" spans="1:154" ht="20.25" x14ac:dyDescent="0.2">
      <c r="A70" s="88"/>
      <c r="B70" s="89"/>
      <c r="C70" s="89"/>
      <c r="D70" s="104" t="s">
        <v>65</v>
      </c>
      <c r="E70" s="89"/>
      <c r="F70" s="89"/>
      <c r="G70" s="101" t="s">
        <v>66</v>
      </c>
      <c r="H70" s="121">
        <f t="shared" si="19"/>
        <v>89100</v>
      </c>
      <c r="I70" s="121">
        <f t="shared" si="19"/>
        <v>79621.13</v>
      </c>
      <c r="J70" s="121">
        <f t="shared" si="19"/>
        <v>9478.869999999999</v>
      </c>
      <c r="K70" s="122">
        <f t="shared" si="14"/>
        <v>89.36</v>
      </c>
      <c r="L70" s="121">
        <f t="shared" si="20"/>
        <v>0</v>
      </c>
      <c r="M70" s="121">
        <f t="shared" si="20"/>
        <v>34526.770000000004</v>
      </c>
      <c r="N70" s="121">
        <f t="shared" si="20"/>
        <v>45094.36</v>
      </c>
      <c r="O70" s="121">
        <f t="shared" si="20"/>
        <v>79621.13</v>
      </c>
      <c r="P70" s="121">
        <f t="shared" si="17"/>
        <v>-79621.13</v>
      </c>
      <c r="Q70" s="122" t="e">
        <f t="shared" si="18"/>
        <v>#DIV/0!</v>
      </c>
      <c r="R70" s="43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</row>
    <row r="71" spans="1:154" ht="20.25" x14ac:dyDescent="0.2">
      <c r="A71" s="88"/>
      <c r="B71" s="89"/>
      <c r="C71" s="89"/>
      <c r="D71" s="104" t="s">
        <v>67</v>
      </c>
      <c r="E71" s="89"/>
      <c r="F71" s="89"/>
      <c r="G71" s="101" t="s">
        <v>68</v>
      </c>
      <c r="H71" s="121">
        <f t="shared" si="19"/>
        <v>0</v>
      </c>
      <c r="I71" s="121">
        <f t="shared" si="19"/>
        <v>0</v>
      </c>
      <c r="J71" s="121">
        <f t="shared" si="19"/>
        <v>0</v>
      </c>
      <c r="K71" s="122" t="e">
        <f t="shared" si="14"/>
        <v>#DIV/0!</v>
      </c>
      <c r="L71" s="121">
        <f t="shared" si="20"/>
        <v>0</v>
      </c>
      <c r="M71" s="121">
        <f t="shared" si="20"/>
        <v>0</v>
      </c>
      <c r="N71" s="121">
        <f t="shared" si="20"/>
        <v>0</v>
      </c>
      <c r="O71" s="121">
        <f t="shared" si="20"/>
        <v>0</v>
      </c>
      <c r="P71" s="121">
        <f t="shared" si="17"/>
        <v>0</v>
      </c>
      <c r="Q71" s="122" t="e">
        <f t="shared" si="18"/>
        <v>#DIV/0!</v>
      </c>
      <c r="R71" s="43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</row>
    <row r="72" spans="1:154" ht="20.25" x14ac:dyDescent="0.2">
      <c r="A72" s="88"/>
      <c r="B72" s="89"/>
      <c r="C72" s="89"/>
      <c r="D72" s="104" t="s">
        <v>69</v>
      </c>
      <c r="E72" s="89"/>
      <c r="F72" s="89"/>
      <c r="G72" s="101" t="s">
        <v>70</v>
      </c>
      <c r="H72" s="121">
        <f t="shared" si="19"/>
        <v>0</v>
      </c>
      <c r="I72" s="121">
        <f t="shared" si="19"/>
        <v>0</v>
      </c>
      <c r="J72" s="121">
        <f t="shared" si="19"/>
        <v>0</v>
      </c>
      <c r="K72" s="122" t="e">
        <f t="shared" si="14"/>
        <v>#DIV/0!</v>
      </c>
      <c r="L72" s="121">
        <f t="shared" si="20"/>
        <v>0</v>
      </c>
      <c r="M72" s="121">
        <f t="shared" si="20"/>
        <v>0</v>
      </c>
      <c r="N72" s="121">
        <f t="shared" si="20"/>
        <v>0</v>
      </c>
      <c r="O72" s="121">
        <f t="shared" si="20"/>
        <v>0</v>
      </c>
      <c r="P72" s="121">
        <f t="shared" si="17"/>
        <v>0</v>
      </c>
      <c r="Q72" s="122" t="e">
        <f t="shared" si="18"/>
        <v>#DIV/0!</v>
      </c>
      <c r="R72" s="43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</row>
    <row r="73" spans="1:154" ht="40.5" x14ac:dyDescent="0.2">
      <c r="A73" s="88"/>
      <c r="B73" s="89"/>
      <c r="C73" s="89"/>
      <c r="D73" s="104" t="s">
        <v>71</v>
      </c>
      <c r="E73" s="89"/>
      <c r="F73" s="89"/>
      <c r="G73" s="101" t="s">
        <v>72</v>
      </c>
      <c r="H73" s="121">
        <f t="shared" si="19"/>
        <v>820000</v>
      </c>
      <c r="I73" s="121">
        <f t="shared" si="19"/>
        <v>772605</v>
      </c>
      <c r="J73" s="121">
        <f t="shared" si="19"/>
        <v>47395</v>
      </c>
      <c r="K73" s="122">
        <f t="shared" si="14"/>
        <v>94.22</v>
      </c>
      <c r="L73" s="121">
        <f t="shared" si="20"/>
        <v>0</v>
      </c>
      <c r="M73" s="121">
        <f t="shared" si="20"/>
        <v>388258</v>
      </c>
      <c r="N73" s="121">
        <f t="shared" si="20"/>
        <v>384347</v>
      </c>
      <c r="O73" s="121">
        <f t="shared" si="20"/>
        <v>772605</v>
      </c>
      <c r="P73" s="121">
        <f t="shared" si="17"/>
        <v>-772605</v>
      </c>
      <c r="Q73" s="122" t="e">
        <f t="shared" si="18"/>
        <v>#DIV/0!</v>
      </c>
      <c r="R73" s="43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</row>
    <row r="74" spans="1:154" ht="20.25" x14ac:dyDescent="0.2">
      <c r="A74" s="88"/>
      <c r="B74" s="89"/>
      <c r="C74" s="89"/>
      <c r="D74" s="104" t="s">
        <v>73</v>
      </c>
      <c r="E74" s="89"/>
      <c r="F74" s="89"/>
      <c r="G74" s="101" t="s">
        <v>74</v>
      </c>
      <c r="H74" s="121">
        <f t="shared" ref="H74:J76" si="21">+H95</f>
        <v>0</v>
      </c>
      <c r="I74" s="121">
        <f t="shared" si="21"/>
        <v>0</v>
      </c>
      <c r="J74" s="121">
        <f t="shared" si="21"/>
        <v>0</v>
      </c>
      <c r="K74" s="122" t="e">
        <f t="shared" si="14"/>
        <v>#DIV/0!</v>
      </c>
      <c r="L74" s="121">
        <f t="shared" ref="L74:O76" si="22">+L95</f>
        <v>0</v>
      </c>
      <c r="M74" s="121">
        <f t="shared" si="22"/>
        <v>0</v>
      </c>
      <c r="N74" s="121">
        <f t="shared" si="22"/>
        <v>0</v>
      </c>
      <c r="O74" s="121">
        <f t="shared" si="22"/>
        <v>0</v>
      </c>
      <c r="P74" s="121">
        <f t="shared" si="17"/>
        <v>0</v>
      </c>
      <c r="Q74" s="122" t="e">
        <f t="shared" si="18"/>
        <v>#DIV/0!</v>
      </c>
      <c r="R74" s="43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</row>
    <row r="75" spans="1:154" ht="40.5" x14ac:dyDescent="0.2">
      <c r="A75" s="88"/>
      <c r="B75" s="89"/>
      <c r="C75" s="89"/>
      <c r="D75" s="104" t="s">
        <v>75</v>
      </c>
      <c r="E75" s="89"/>
      <c r="F75" s="89"/>
      <c r="G75" s="101" t="s">
        <v>76</v>
      </c>
      <c r="H75" s="121">
        <f t="shared" si="21"/>
        <v>302000</v>
      </c>
      <c r="I75" s="121">
        <f t="shared" si="21"/>
        <v>273167</v>
      </c>
      <c r="J75" s="121">
        <f t="shared" si="21"/>
        <v>28833</v>
      </c>
      <c r="K75" s="122">
        <f t="shared" si="14"/>
        <v>90.45</v>
      </c>
      <c r="L75" s="121">
        <f t="shared" si="22"/>
        <v>0</v>
      </c>
      <c r="M75" s="121">
        <f t="shared" si="22"/>
        <v>135735</v>
      </c>
      <c r="N75" s="121">
        <f t="shared" si="22"/>
        <v>137432</v>
      </c>
      <c r="O75" s="121">
        <f t="shared" si="22"/>
        <v>273167</v>
      </c>
      <c r="P75" s="121">
        <f t="shared" si="17"/>
        <v>-273167</v>
      </c>
      <c r="Q75" s="122" t="e">
        <f t="shared" si="18"/>
        <v>#DIV/0!</v>
      </c>
      <c r="R75" s="43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</row>
    <row r="76" spans="1:154" ht="20.25" x14ac:dyDescent="0.2">
      <c r="A76" s="88"/>
      <c r="B76" s="89"/>
      <c r="C76" s="89"/>
      <c r="D76" s="104" t="s">
        <v>77</v>
      </c>
      <c r="E76" s="89"/>
      <c r="F76" s="89"/>
      <c r="G76" s="101" t="s">
        <v>78</v>
      </c>
      <c r="H76" s="121">
        <f t="shared" si="21"/>
        <v>3397300</v>
      </c>
      <c r="I76" s="121">
        <f t="shared" si="21"/>
        <v>3208047</v>
      </c>
      <c r="J76" s="121">
        <f t="shared" si="21"/>
        <v>189253</v>
      </c>
      <c r="K76" s="122">
        <f t="shared" si="14"/>
        <v>94.43</v>
      </c>
      <c r="L76" s="121">
        <f t="shared" si="22"/>
        <v>0</v>
      </c>
      <c r="M76" s="121">
        <f>+M97</f>
        <v>1618016</v>
      </c>
      <c r="N76" s="121">
        <f t="shared" si="22"/>
        <v>1590031</v>
      </c>
      <c r="O76" s="121">
        <f t="shared" si="22"/>
        <v>3208047</v>
      </c>
      <c r="P76" s="121">
        <f t="shared" si="17"/>
        <v>-3208047</v>
      </c>
      <c r="Q76" s="122" t="e">
        <f t="shared" si="18"/>
        <v>#DIV/0!</v>
      </c>
      <c r="R76" s="43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</row>
    <row r="77" spans="1:154" ht="20.25" x14ac:dyDescent="0.2">
      <c r="A77" s="88"/>
      <c r="B77" s="89"/>
      <c r="C77" s="89"/>
      <c r="D77" s="104" t="s">
        <v>79</v>
      </c>
      <c r="E77" s="89"/>
      <c r="F77" s="89"/>
      <c r="G77" s="101" t="s">
        <v>80</v>
      </c>
      <c r="H77" s="121">
        <f t="shared" ref="H77:I77" si="23">+H102</f>
        <v>0</v>
      </c>
      <c r="I77" s="121">
        <f t="shared" si="23"/>
        <v>0</v>
      </c>
      <c r="J77" s="121">
        <f>+J102</f>
        <v>0</v>
      </c>
      <c r="K77" s="122" t="e">
        <f t="shared" si="14"/>
        <v>#DIV/0!</v>
      </c>
      <c r="L77" s="121">
        <f t="shared" ref="L77:N77" si="24">+L102</f>
        <v>0</v>
      </c>
      <c r="M77" s="121">
        <f t="shared" si="24"/>
        <v>0</v>
      </c>
      <c r="N77" s="121">
        <f t="shared" si="24"/>
        <v>0</v>
      </c>
      <c r="O77" s="121">
        <f>+O102</f>
        <v>0</v>
      </c>
      <c r="P77" s="121">
        <f t="shared" si="17"/>
        <v>0</v>
      </c>
      <c r="Q77" s="122" t="e">
        <f t="shared" si="18"/>
        <v>#DIV/0!</v>
      </c>
      <c r="R77" s="43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</row>
    <row r="78" spans="1:154" ht="81" x14ac:dyDescent="0.2">
      <c r="A78" s="88"/>
      <c r="B78" s="89"/>
      <c r="C78" s="89"/>
      <c r="D78" s="104" t="s">
        <v>81</v>
      </c>
      <c r="E78" s="89"/>
      <c r="F78" s="89"/>
      <c r="G78" s="123" t="s">
        <v>203</v>
      </c>
      <c r="H78" s="121">
        <f>H103</f>
        <v>0</v>
      </c>
      <c r="I78" s="121">
        <f>I103</f>
        <v>0</v>
      </c>
      <c r="J78" s="121">
        <v>0</v>
      </c>
      <c r="K78" s="122" t="e">
        <f t="shared" si="14"/>
        <v>#DIV/0!</v>
      </c>
      <c r="L78" s="121">
        <f>L103</f>
        <v>0</v>
      </c>
      <c r="M78" s="121">
        <f>M103</f>
        <v>0</v>
      </c>
      <c r="N78" s="121">
        <f>N103</f>
        <v>0</v>
      </c>
      <c r="O78" s="121">
        <f>O103</f>
        <v>0</v>
      </c>
      <c r="P78" s="121">
        <f t="shared" si="17"/>
        <v>0</v>
      </c>
      <c r="Q78" s="122" t="e">
        <f t="shared" si="18"/>
        <v>#DIV/0!</v>
      </c>
      <c r="R78" s="43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</row>
    <row r="79" spans="1:154" ht="20.25" x14ac:dyDescent="0.2">
      <c r="A79" s="88"/>
      <c r="B79" s="89"/>
      <c r="C79" s="89"/>
      <c r="D79" s="104" t="s">
        <v>82</v>
      </c>
      <c r="E79" s="89"/>
      <c r="F79" s="89"/>
      <c r="G79" s="101" t="s">
        <v>83</v>
      </c>
      <c r="H79" s="121">
        <f>+H80</f>
        <v>0</v>
      </c>
      <c r="I79" s="121">
        <f>+I80</f>
        <v>0</v>
      </c>
      <c r="J79" s="121">
        <f>+J80</f>
        <v>0</v>
      </c>
      <c r="K79" s="122" t="e">
        <f t="shared" si="14"/>
        <v>#DIV/0!</v>
      </c>
      <c r="L79" s="121">
        <f>+L80</f>
        <v>0</v>
      </c>
      <c r="M79" s="121">
        <f>+M80</f>
        <v>0</v>
      </c>
      <c r="N79" s="121">
        <f>+N80</f>
        <v>0</v>
      </c>
      <c r="O79" s="121">
        <f>+O80</f>
        <v>0</v>
      </c>
      <c r="P79" s="121">
        <f t="shared" si="17"/>
        <v>0</v>
      </c>
      <c r="Q79" s="122" t="e">
        <f t="shared" si="18"/>
        <v>#DIV/0!</v>
      </c>
      <c r="R79" s="43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</row>
    <row r="80" spans="1:154" ht="20.25" x14ac:dyDescent="0.2">
      <c r="A80" s="88"/>
      <c r="B80" s="89"/>
      <c r="C80" s="89"/>
      <c r="D80" s="104" t="s">
        <v>84</v>
      </c>
      <c r="E80" s="89"/>
      <c r="F80" s="89"/>
      <c r="G80" s="101" t="s">
        <v>85</v>
      </c>
      <c r="H80" s="121">
        <f>H105</f>
        <v>0</v>
      </c>
      <c r="I80" s="121">
        <f>I105</f>
        <v>0</v>
      </c>
      <c r="J80" s="121">
        <f>J175</f>
        <v>0</v>
      </c>
      <c r="K80" s="122" t="e">
        <f t="shared" si="14"/>
        <v>#DIV/0!</v>
      </c>
      <c r="L80" s="121">
        <f>L105</f>
        <v>0</v>
      </c>
      <c r="M80" s="121">
        <f>M105</f>
        <v>0</v>
      </c>
      <c r="N80" s="121">
        <f>N105</f>
        <v>0</v>
      </c>
      <c r="O80" s="121">
        <f>O105</f>
        <v>0</v>
      </c>
      <c r="P80" s="121">
        <f t="shared" si="17"/>
        <v>0</v>
      </c>
      <c r="Q80" s="122" t="e">
        <f t="shared" si="18"/>
        <v>#DIV/0!</v>
      </c>
      <c r="R80" s="43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</row>
    <row r="81" spans="1:154" ht="20.25" x14ac:dyDescent="0.2">
      <c r="A81" s="88"/>
      <c r="B81" s="89"/>
      <c r="C81" s="89"/>
      <c r="D81" s="89">
        <v>85</v>
      </c>
      <c r="E81" s="89"/>
      <c r="F81" s="89"/>
      <c r="G81" s="101" t="s">
        <v>86</v>
      </c>
      <c r="H81" s="121">
        <f>+H109</f>
        <v>0</v>
      </c>
      <c r="I81" s="121">
        <f>+I109</f>
        <v>-17889</v>
      </c>
      <c r="J81" s="121">
        <f>+J109</f>
        <v>17889</v>
      </c>
      <c r="K81" s="122" t="e">
        <f t="shared" si="14"/>
        <v>#DIV/0!</v>
      </c>
      <c r="L81" s="121">
        <f>+L109</f>
        <v>0</v>
      </c>
      <c r="M81" s="121">
        <f>+M109</f>
        <v>-1394</v>
      </c>
      <c r="N81" s="121">
        <f>+N109</f>
        <v>-16495</v>
      </c>
      <c r="O81" s="121">
        <f>+O109</f>
        <v>-17889</v>
      </c>
      <c r="P81" s="121">
        <f t="shared" si="17"/>
        <v>17889</v>
      </c>
      <c r="Q81" s="122" t="e">
        <f t="shared" si="18"/>
        <v>#DIV/0!</v>
      </c>
      <c r="R81" s="43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</row>
    <row r="82" spans="1:154" ht="20.25" x14ac:dyDescent="0.2">
      <c r="A82" s="475">
        <v>5004</v>
      </c>
      <c r="B82" s="476"/>
      <c r="C82" s="476"/>
      <c r="D82" s="476"/>
      <c r="E82" s="476"/>
      <c r="F82" s="476"/>
      <c r="G82" s="126" t="s">
        <v>87</v>
      </c>
      <c r="H82" s="127">
        <f>+H83+H104+H105+H109</f>
        <v>5355600</v>
      </c>
      <c r="I82" s="127">
        <f>+I83+I104+I105+I109</f>
        <v>5050823.13</v>
      </c>
      <c r="J82" s="127">
        <f>+J83+J104+J106+J109</f>
        <v>304776.87</v>
      </c>
      <c r="K82" s="122">
        <f t="shared" si="14"/>
        <v>94.31</v>
      </c>
      <c r="L82" s="127">
        <f>+L83+L104+L105+L109</f>
        <v>0</v>
      </c>
      <c r="M82" s="127">
        <f>+M83+M104+M105+M109</f>
        <v>2555425.77</v>
      </c>
      <c r="N82" s="127">
        <f>+N83+N104+N105+N109</f>
        <v>2495397.36</v>
      </c>
      <c r="O82" s="127">
        <f>+O83+O104+O106+O109</f>
        <v>5050823.13</v>
      </c>
      <c r="P82" s="127">
        <f t="shared" si="17"/>
        <v>-5050823.13</v>
      </c>
      <c r="Q82" s="120" t="e">
        <f t="shared" si="18"/>
        <v>#DIV/0!</v>
      </c>
      <c r="R82" s="43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</row>
    <row r="83" spans="1:154" ht="20.25" x14ac:dyDescent="0.2">
      <c r="A83" s="124"/>
      <c r="B83" s="125"/>
      <c r="C83" s="125"/>
      <c r="D83" s="125" t="s">
        <v>32</v>
      </c>
      <c r="E83" s="125"/>
      <c r="F83" s="125"/>
      <c r="G83" s="101" t="s">
        <v>62</v>
      </c>
      <c r="H83" s="121">
        <f>H84+H85+H86+H87+H88+H95+H96+H97+H102+H103</f>
        <v>5355600</v>
      </c>
      <c r="I83" s="121">
        <f>I84+I85+I86+I87+I88+I95+I96+I97+I102+I103</f>
        <v>5068712.13</v>
      </c>
      <c r="J83" s="121">
        <f t="shared" ref="J83" si="25">J84+J85+J86+J87+J88+J95+J96+J97+J102+J103</f>
        <v>286887.87</v>
      </c>
      <c r="K83" s="122">
        <f t="shared" si="14"/>
        <v>94.64</v>
      </c>
      <c r="L83" s="121">
        <f>L84+L85+L86+L87+L88+L95+L96+L97+L102+L103</f>
        <v>0</v>
      </c>
      <c r="M83" s="121">
        <f>M84+M85+M86+M87+M88+M95+M96+M97+M102+M103</f>
        <v>2556819.77</v>
      </c>
      <c r="N83" s="121">
        <f>N84+N85+N86+N87+N88+N95+N96+N97+N102+N103</f>
        <v>2511892.36</v>
      </c>
      <c r="O83" s="121">
        <f t="shared" ref="O83" si="26">O84+O85+O86+O87+O88+O95+O96+O97+O102+O103</f>
        <v>5068712.13</v>
      </c>
      <c r="P83" s="121">
        <f t="shared" si="17"/>
        <v>-5068712.13</v>
      </c>
      <c r="Q83" s="122" t="e">
        <f t="shared" si="18"/>
        <v>#DIV/0!</v>
      </c>
      <c r="R83" s="43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</row>
    <row r="84" spans="1:154" ht="20.25" x14ac:dyDescent="0.2">
      <c r="A84" s="88"/>
      <c r="B84" s="89"/>
      <c r="C84" s="89"/>
      <c r="D84" s="89" t="s">
        <v>88</v>
      </c>
      <c r="E84" s="89"/>
      <c r="F84" s="89"/>
      <c r="G84" s="101" t="s">
        <v>64</v>
      </c>
      <c r="H84" s="121">
        <f>H112+H179+H264</f>
        <v>747200</v>
      </c>
      <c r="I84" s="121">
        <f>I112+I179+I264</f>
        <v>735272</v>
      </c>
      <c r="J84" s="121">
        <f>J112+J179+J264</f>
        <v>11928</v>
      </c>
      <c r="K84" s="122">
        <f t="shared" si="14"/>
        <v>98.4</v>
      </c>
      <c r="L84" s="121">
        <f>L112+L179+L264</f>
        <v>0</v>
      </c>
      <c r="M84" s="121">
        <f>M112+M179+M264</f>
        <v>380284</v>
      </c>
      <c r="N84" s="121">
        <f>N112+N179+N264</f>
        <v>354988</v>
      </c>
      <c r="O84" s="121">
        <f>O112+O179+O264</f>
        <v>735272</v>
      </c>
      <c r="P84" s="121">
        <f t="shared" si="17"/>
        <v>-735272</v>
      </c>
      <c r="Q84" s="122" t="e">
        <f t="shared" si="18"/>
        <v>#DIV/0!</v>
      </c>
      <c r="R84" s="43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</row>
    <row r="85" spans="1:154" ht="20.25" x14ac:dyDescent="0.2">
      <c r="A85" s="88"/>
      <c r="B85" s="89"/>
      <c r="C85" s="89"/>
      <c r="D85" s="89" t="s">
        <v>89</v>
      </c>
      <c r="E85" s="89"/>
      <c r="F85" s="89"/>
      <c r="G85" s="101" t="s">
        <v>66</v>
      </c>
      <c r="H85" s="121">
        <f>H139+H206+H296+H389</f>
        <v>89100</v>
      </c>
      <c r="I85" s="121">
        <f>I139+I206+I296+I389</f>
        <v>79621.13</v>
      </c>
      <c r="J85" s="121">
        <f>J139+J206+J296+J389</f>
        <v>9478.869999999999</v>
      </c>
      <c r="K85" s="122">
        <f t="shared" si="14"/>
        <v>89.36</v>
      </c>
      <c r="L85" s="121">
        <f>L139+L206+L296+L389</f>
        <v>0</v>
      </c>
      <c r="M85" s="121">
        <f>M139+M206+M296+M389</f>
        <v>34526.770000000004</v>
      </c>
      <c r="N85" s="121">
        <f>N139+N206+N296+N389</f>
        <v>45094.36</v>
      </c>
      <c r="O85" s="121">
        <f>O139+O206+O296+O389</f>
        <v>79621.13</v>
      </c>
      <c r="P85" s="121">
        <f t="shared" si="17"/>
        <v>-79621.13</v>
      </c>
      <c r="Q85" s="122" t="e">
        <f t="shared" si="18"/>
        <v>#DIV/0!</v>
      </c>
      <c r="R85" s="43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</row>
    <row r="86" spans="1:154" ht="20.25" x14ac:dyDescent="0.2">
      <c r="A86" s="88"/>
      <c r="B86" s="89"/>
      <c r="C86" s="89"/>
      <c r="D86" s="89" t="s">
        <v>90</v>
      </c>
      <c r="E86" s="89"/>
      <c r="F86" s="89"/>
      <c r="G86" s="101" t="s">
        <v>68</v>
      </c>
      <c r="H86" s="121">
        <f>H329</f>
        <v>0</v>
      </c>
      <c r="I86" s="121">
        <f>I329</f>
        <v>0</v>
      </c>
      <c r="J86" s="121">
        <f>J331</f>
        <v>0</v>
      </c>
      <c r="K86" s="122" t="e">
        <f t="shared" si="14"/>
        <v>#DIV/0!</v>
      </c>
      <c r="L86" s="121">
        <f>L329</f>
        <v>0</v>
      </c>
      <c r="M86" s="121">
        <f>M329</f>
        <v>0</v>
      </c>
      <c r="N86" s="121">
        <f>N329</f>
        <v>0</v>
      </c>
      <c r="O86" s="121">
        <f>O329</f>
        <v>0</v>
      </c>
      <c r="P86" s="121">
        <f t="shared" si="17"/>
        <v>0</v>
      </c>
      <c r="Q86" s="122" t="e">
        <f t="shared" si="18"/>
        <v>#DIV/0!</v>
      </c>
      <c r="R86" s="43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</row>
    <row r="87" spans="1:154" ht="20.25" x14ac:dyDescent="0.2">
      <c r="A87" s="88"/>
      <c r="B87" s="89"/>
      <c r="C87" s="89"/>
      <c r="D87" s="89" t="s">
        <v>91</v>
      </c>
      <c r="E87" s="89"/>
      <c r="F87" s="89"/>
      <c r="G87" s="101" t="s">
        <v>70</v>
      </c>
      <c r="H87" s="121">
        <f>H235+H392</f>
        <v>0</v>
      </c>
      <c r="I87" s="121">
        <f>I235+I392</f>
        <v>0</v>
      </c>
      <c r="J87" s="121">
        <f>J235+J392</f>
        <v>0</v>
      </c>
      <c r="K87" s="122" t="e">
        <f t="shared" si="14"/>
        <v>#DIV/0!</v>
      </c>
      <c r="L87" s="121">
        <f>L235+L392</f>
        <v>0</v>
      </c>
      <c r="M87" s="121">
        <f>M235+M392</f>
        <v>0</v>
      </c>
      <c r="N87" s="121">
        <f>N235+N392</f>
        <v>0</v>
      </c>
      <c r="O87" s="121">
        <f>O235+O392</f>
        <v>0</v>
      </c>
      <c r="P87" s="121">
        <f t="shared" si="17"/>
        <v>0</v>
      </c>
      <c r="Q87" s="122" t="e">
        <f t="shared" si="18"/>
        <v>#DIV/0!</v>
      </c>
      <c r="R87" s="43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</row>
    <row r="88" spans="1:154" ht="40.5" x14ac:dyDescent="0.2">
      <c r="A88" s="88"/>
      <c r="B88" s="89"/>
      <c r="C88" s="89"/>
      <c r="D88" s="89">
        <v>51</v>
      </c>
      <c r="E88" s="89"/>
      <c r="F88" s="89"/>
      <c r="G88" s="101" t="s">
        <v>72</v>
      </c>
      <c r="H88" s="121">
        <f>H237+H332+H395</f>
        <v>820000</v>
      </c>
      <c r="I88" s="121">
        <f>I237+I332+I395</f>
        <v>772605</v>
      </c>
      <c r="J88" s="121">
        <f>J237+J332+J395</f>
        <v>47395</v>
      </c>
      <c r="K88" s="122">
        <f t="shared" si="14"/>
        <v>94.22</v>
      </c>
      <c r="L88" s="121">
        <f>L237+L332+L395</f>
        <v>0</v>
      </c>
      <c r="M88" s="121">
        <f>M237+M332+M395</f>
        <v>388258</v>
      </c>
      <c r="N88" s="121">
        <f>N237+N332+N395</f>
        <v>384347</v>
      </c>
      <c r="O88" s="121">
        <f>O237+O332+O395</f>
        <v>772605</v>
      </c>
      <c r="P88" s="121">
        <f t="shared" si="17"/>
        <v>-772605</v>
      </c>
      <c r="Q88" s="122" t="e">
        <f t="shared" si="18"/>
        <v>#DIV/0!</v>
      </c>
      <c r="R88" s="43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</row>
    <row r="89" spans="1:154" ht="20.25" x14ac:dyDescent="0.2">
      <c r="A89" s="88"/>
      <c r="B89" s="89"/>
      <c r="C89" s="89"/>
      <c r="D89" s="89"/>
      <c r="E89" s="89" t="s">
        <v>32</v>
      </c>
      <c r="F89" s="89"/>
      <c r="G89" s="101" t="s">
        <v>92</v>
      </c>
      <c r="H89" s="121">
        <f>H90+H91+H92+H93+H94</f>
        <v>820000</v>
      </c>
      <c r="I89" s="121">
        <f>I90+I91+I92+I93+I94</f>
        <v>772605</v>
      </c>
      <c r="J89" s="121">
        <f>J90+J91+J92+J93+J94</f>
        <v>47395</v>
      </c>
      <c r="K89" s="122">
        <f t="shared" si="14"/>
        <v>94.22</v>
      </c>
      <c r="L89" s="121">
        <f>L90+L91+L92+L93+L94</f>
        <v>0</v>
      </c>
      <c r="M89" s="121">
        <f>M90+M91+M92+M93+M94</f>
        <v>388258</v>
      </c>
      <c r="N89" s="121">
        <f>N90+N91+N92+N93+N94</f>
        <v>384347</v>
      </c>
      <c r="O89" s="121">
        <f>O90+O91+O92+O93+O94</f>
        <v>772605</v>
      </c>
      <c r="P89" s="121">
        <f t="shared" si="17"/>
        <v>-772605</v>
      </c>
      <c r="Q89" s="122" t="e">
        <f t="shared" si="18"/>
        <v>#DIV/0!</v>
      </c>
      <c r="R89" s="43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</row>
    <row r="90" spans="1:154" ht="20.25" x14ac:dyDescent="0.2">
      <c r="A90" s="88"/>
      <c r="B90" s="89"/>
      <c r="C90" s="89"/>
      <c r="D90" s="89"/>
      <c r="E90" s="89"/>
      <c r="F90" s="89" t="s">
        <v>32</v>
      </c>
      <c r="G90" s="101" t="s">
        <v>93</v>
      </c>
      <c r="H90" s="121">
        <f>H237</f>
        <v>0</v>
      </c>
      <c r="I90" s="121">
        <f>I237</f>
        <v>0</v>
      </c>
      <c r="J90" s="121">
        <f>J237</f>
        <v>0</v>
      </c>
      <c r="K90" s="122" t="e">
        <f t="shared" si="14"/>
        <v>#DIV/0!</v>
      </c>
      <c r="L90" s="121">
        <f>L237</f>
        <v>0</v>
      </c>
      <c r="M90" s="121">
        <f>M237</f>
        <v>0</v>
      </c>
      <c r="N90" s="121">
        <f>N237</f>
        <v>0</v>
      </c>
      <c r="O90" s="121">
        <f>O237</f>
        <v>0</v>
      </c>
      <c r="P90" s="121">
        <f t="shared" si="17"/>
        <v>0</v>
      </c>
      <c r="Q90" s="122" t="e">
        <f t="shared" si="18"/>
        <v>#DIV/0!</v>
      </c>
      <c r="R90" s="43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</row>
    <row r="91" spans="1:154" ht="60.75" x14ac:dyDescent="0.2">
      <c r="A91" s="88"/>
      <c r="B91" s="89"/>
      <c r="C91" s="89"/>
      <c r="D91" s="89"/>
      <c r="E91" s="89"/>
      <c r="F91" s="89">
        <v>17</v>
      </c>
      <c r="G91" s="101" t="s">
        <v>94</v>
      </c>
      <c r="H91" s="121">
        <f>H334</f>
        <v>820000</v>
      </c>
      <c r="I91" s="121">
        <f>I334</f>
        <v>772605</v>
      </c>
      <c r="J91" s="121">
        <f>J334</f>
        <v>47395</v>
      </c>
      <c r="K91" s="122">
        <f t="shared" si="14"/>
        <v>94.22</v>
      </c>
      <c r="L91" s="121">
        <f>L334</f>
        <v>0</v>
      </c>
      <c r="M91" s="121">
        <f>M334</f>
        <v>388258</v>
      </c>
      <c r="N91" s="121">
        <f>N334</f>
        <v>384347</v>
      </c>
      <c r="O91" s="121">
        <f>O334</f>
        <v>772605</v>
      </c>
      <c r="P91" s="121">
        <f t="shared" si="17"/>
        <v>-772605</v>
      </c>
      <c r="Q91" s="122" t="e">
        <f t="shared" si="18"/>
        <v>#DIV/0!</v>
      </c>
      <c r="R91" s="43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</row>
    <row r="92" spans="1:154" ht="81" x14ac:dyDescent="0.2">
      <c r="A92" s="88"/>
      <c r="B92" s="89"/>
      <c r="C92" s="89"/>
      <c r="D92" s="89"/>
      <c r="E92" s="89"/>
      <c r="F92" s="89">
        <v>18</v>
      </c>
      <c r="G92" s="101" t="s">
        <v>95</v>
      </c>
      <c r="H92" s="121">
        <f>H397</f>
        <v>0</v>
      </c>
      <c r="I92" s="121">
        <f>I397</f>
        <v>0</v>
      </c>
      <c r="J92" s="121">
        <f>J397</f>
        <v>0</v>
      </c>
      <c r="K92" s="122" t="e">
        <f t="shared" si="14"/>
        <v>#DIV/0!</v>
      </c>
      <c r="L92" s="121">
        <f>L397</f>
        <v>0</v>
      </c>
      <c r="M92" s="121">
        <f>M397</f>
        <v>0</v>
      </c>
      <c r="N92" s="121">
        <f>N397</f>
        <v>0</v>
      </c>
      <c r="O92" s="121">
        <f>O397</f>
        <v>0</v>
      </c>
      <c r="P92" s="121">
        <f t="shared" si="17"/>
        <v>0</v>
      </c>
      <c r="Q92" s="122" t="e">
        <f t="shared" si="18"/>
        <v>#DIV/0!</v>
      </c>
      <c r="R92" s="43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</row>
    <row r="93" spans="1:154" ht="60.75" x14ac:dyDescent="0.2">
      <c r="A93" s="88"/>
      <c r="B93" s="89"/>
      <c r="C93" s="89"/>
      <c r="D93" s="89"/>
      <c r="E93" s="89"/>
      <c r="F93" s="89">
        <v>19</v>
      </c>
      <c r="G93" s="101" t="s">
        <v>96</v>
      </c>
      <c r="H93" s="121">
        <f t="shared" ref="H93:J94" si="27">H335</f>
        <v>0</v>
      </c>
      <c r="I93" s="121">
        <f t="shared" si="27"/>
        <v>0</v>
      </c>
      <c r="J93" s="121">
        <f t="shared" si="27"/>
        <v>0</v>
      </c>
      <c r="K93" s="122" t="e">
        <f t="shared" si="14"/>
        <v>#DIV/0!</v>
      </c>
      <c r="L93" s="121">
        <f t="shared" ref="L93:O94" si="28">L335</f>
        <v>0</v>
      </c>
      <c r="M93" s="121">
        <f t="shared" si="28"/>
        <v>0</v>
      </c>
      <c r="N93" s="121">
        <f t="shared" si="28"/>
        <v>0</v>
      </c>
      <c r="O93" s="121">
        <f t="shared" si="28"/>
        <v>0</v>
      </c>
      <c r="P93" s="121">
        <f t="shared" si="17"/>
        <v>0</v>
      </c>
      <c r="Q93" s="122" t="e">
        <f t="shared" si="18"/>
        <v>#DIV/0!</v>
      </c>
      <c r="R93" s="43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</row>
    <row r="94" spans="1:154" ht="101.25" x14ac:dyDescent="0.2">
      <c r="A94" s="88"/>
      <c r="B94" s="89"/>
      <c r="C94" s="89"/>
      <c r="D94" s="89"/>
      <c r="E94" s="89"/>
      <c r="F94" s="89" t="s">
        <v>89</v>
      </c>
      <c r="G94" s="101" t="s">
        <v>97</v>
      </c>
      <c r="H94" s="121">
        <f t="shared" si="27"/>
        <v>0</v>
      </c>
      <c r="I94" s="121">
        <f t="shared" si="27"/>
        <v>0</v>
      </c>
      <c r="J94" s="121">
        <f t="shared" si="27"/>
        <v>0</v>
      </c>
      <c r="K94" s="122" t="e">
        <f t="shared" si="14"/>
        <v>#DIV/0!</v>
      </c>
      <c r="L94" s="121">
        <f t="shared" si="28"/>
        <v>0</v>
      </c>
      <c r="M94" s="121">
        <f t="shared" si="28"/>
        <v>0</v>
      </c>
      <c r="N94" s="121">
        <f t="shared" si="28"/>
        <v>0</v>
      </c>
      <c r="O94" s="121">
        <f t="shared" si="28"/>
        <v>0</v>
      </c>
      <c r="P94" s="121">
        <f t="shared" si="17"/>
        <v>0</v>
      </c>
      <c r="Q94" s="122" t="e">
        <f t="shared" si="18"/>
        <v>#DIV/0!</v>
      </c>
      <c r="R94" s="43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</row>
    <row r="95" spans="1:154" ht="20.25" x14ac:dyDescent="0.2">
      <c r="A95" s="88"/>
      <c r="B95" s="89"/>
      <c r="C95" s="89"/>
      <c r="D95" s="89">
        <v>55</v>
      </c>
      <c r="E95" s="89"/>
      <c r="F95" s="89"/>
      <c r="G95" s="101" t="s">
        <v>74</v>
      </c>
      <c r="H95" s="121">
        <f>H398</f>
        <v>0</v>
      </c>
      <c r="I95" s="121">
        <f>I398</f>
        <v>0</v>
      </c>
      <c r="J95" s="121"/>
      <c r="K95" s="122" t="e">
        <f t="shared" si="14"/>
        <v>#DIV/0!</v>
      </c>
      <c r="L95" s="121">
        <f>L398</f>
        <v>0</v>
      </c>
      <c r="M95" s="121">
        <f>M398</f>
        <v>0</v>
      </c>
      <c r="N95" s="121">
        <f>N398</f>
        <v>0</v>
      </c>
      <c r="O95" s="121">
        <f>O398</f>
        <v>0</v>
      </c>
      <c r="P95" s="121">
        <f t="shared" si="17"/>
        <v>0</v>
      </c>
      <c r="Q95" s="122" t="e">
        <f t="shared" si="18"/>
        <v>#DIV/0!</v>
      </c>
      <c r="R95" s="43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</row>
    <row r="96" spans="1:154" ht="40.5" x14ac:dyDescent="0.2">
      <c r="A96" s="88"/>
      <c r="B96" s="89"/>
      <c r="C96" s="89"/>
      <c r="D96" s="89">
        <v>56</v>
      </c>
      <c r="E96" s="89"/>
      <c r="F96" s="89"/>
      <c r="G96" s="101" t="s">
        <v>98</v>
      </c>
      <c r="H96" s="121">
        <f>H240+H404</f>
        <v>302000</v>
      </c>
      <c r="I96" s="121">
        <f>I240+I404</f>
        <v>273167</v>
      </c>
      <c r="J96" s="121">
        <f>+J404</f>
        <v>28833</v>
      </c>
      <c r="K96" s="122">
        <f t="shared" si="14"/>
        <v>90.45</v>
      </c>
      <c r="L96" s="121">
        <f>L240+L404</f>
        <v>0</v>
      </c>
      <c r="M96" s="121">
        <f>M240+M404</f>
        <v>135735</v>
      </c>
      <c r="N96" s="121">
        <f>N240+N404</f>
        <v>137432</v>
      </c>
      <c r="O96" s="121">
        <f>O240+O404</f>
        <v>273167</v>
      </c>
      <c r="P96" s="121">
        <f t="shared" si="17"/>
        <v>-273167</v>
      </c>
      <c r="Q96" s="122" t="e">
        <f t="shared" si="18"/>
        <v>#DIV/0!</v>
      </c>
      <c r="R96" s="43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</row>
    <row r="97" spans="1:154" ht="20.25" x14ac:dyDescent="0.2">
      <c r="A97" s="88"/>
      <c r="B97" s="89"/>
      <c r="C97" s="89"/>
      <c r="D97" s="89">
        <v>57</v>
      </c>
      <c r="E97" s="89"/>
      <c r="F97" s="89"/>
      <c r="G97" s="101" t="s">
        <v>78</v>
      </c>
      <c r="H97" s="121">
        <f>H244+H337+H418</f>
        <v>3397300</v>
      </c>
      <c r="I97" s="121">
        <f>I244+I337+I418</f>
        <v>3208047</v>
      </c>
      <c r="J97" s="121">
        <f>J244+J337+J418</f>
        <v>189253</v>
      </c>
      <c r="K97" s="122">
        <f t="shared" si="14"/>
        <v>94.43</v>
      </c>
      <c r="L97" s="121">
        <f>L244+L337+L418</f>
        <v>0</v>
      </c>
      <c r="M97" s="121">
        <f>M244+M337+M418</f>
        <v>1618016</v>
      </c>
      <c r="N97" s="121">
        <f>N244+N337+N418</f>
        <v>1590031</v>
      </c>
      <c r="O97" s="121">
        <f>O244+O337+O418</f>
        <v>3208047</v>
      </c>
      <c r="P97" s="121">
        <f t="shared" si="17"/>
        <v>-3208047</v>
      </c>
      <c r="Q97" s="122" t="e">
        <f t="shared" si="18"/>
        <v>#DIV/0!</v>
      </c>
      <c r="R97" s="43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</row>
    <row r="98" spans="1:154" ht="20.25" x14ac:dyDescent="0.2">
      <c r="A98" s="88"/>
      <c r="B98" s="89"/>
      <c r="C98" s="89"/>
      <c r="D98" s="89"/>
      <c r="E98" s="89" t="s">
        <v>32</v>
      </c>
      <c r="F98" s="89"/>
      <c r="G98" s="101" t="s">
        <v>99</v>
      </c>
      <c r="H98" s="121">
        <f>H245+H338</f>
        <v>3282000</v>
      </c>
      <c r="I98" s="121">
        <f>I245+I338</f>
        <v>3103859</v>
      </c>
      <c r="J98" s="121">
        <f>J245+J338</f>
        <v>178141</v>
      </c>
      <c r="K98" s="122">
        <f t="shared" si="14"/>
        <v>94.57</v>
      </c>
      <c r="L98" s="121">
        <f>L245+L338</f>
        <v>0</v>
      </c>
      <c r="M98" s="121">
        <f>M245+M338</f>
        <v>1565640</v>
      </c>
      <c r="N98" s="121">
        <f>N245+N338</f>
        <v>1538219</v>
      </c>
      <c r="O98" s="121">
        <f>O245+O338</f>
        <v>3103859</v>
      </c>
      <c r="P98" s="121">
        <f t="shared" si="17"/>
        <v>-3103859</v>
      </c>
      <c r="Q98" s="122" t="e">
        <f t="shared" si="18"/>
        <v>#DIV/0!</v>
      </c>
      <c r="R98" s="43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</row>
    <row r="99" spans="1:154" ht="20.25" x14ac:dyDescent="0.2">
      <c r="A99" s="88"/>
      <c r="B99" s="89"/>
      <c r="C99" s="89"/>
      <c r="D99" s="89"/>
      <c r="E99" s="89" t="s">
        <v>30</v>
      </c>
      <c r="F99" s="89"/>
      <c r="G99" s="101" t="s">
        <v>100</v>
      </c>
      <c r="H99" s="121">
        <f>H100+H101</f>
        <v>115300</v>
      </c>
      <c r="I99" s="121">
        <f>I100+I101</f>
        <v>104188</v>
      </c>
      <c r="J99" s="121">
        <f>J100+J101</f>
        <v>11112</v>
      </c>
      <c r="K99" s="122">
        <f t="shared" si="14"/>
        <v>90.36</v>
      </c>
      <c r="L99" s="121">
        <f>L100+L101</f>
        <v>0</v>
      </c>
      <c r="M99" s="121">
        <f>M100+M101</f>
        <v>52376</v>
      </c>
      <c r="N99" s="121">
        <f>N100+N101</f>
        <v>51812</v>
      </c>
      <c r="O99" s="121">
        <f>O100+O101</f>
        <v>104188</v>
      </c>
      <c r="P99" s="121">
        <f t="shared" si="17"/>
        <v>-104188</v>
      </c>
      <c r="Q99" s="122" t="e">
        <f t="shared" si="18"/>
        <v>#DIV/0!</v>
      </c>
      <c r="R99" s="43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</row>
    <row r="100" spans="1:154" ht="20.25" x14ac:dyDescent="0.2">
      <c r="A100" s="88"/>
      <c r="B100" s="89"/>
      <c r="C100" s="89"/>
      <c r="D100" s="89"/>
      <c r="E100" s="89"/>
      <c r="F100" s="89" t="s">
        <v>32</v>
      </c>
      <c r="G100" s="101" t="s">
        <v>101</v>
      </c>
      <c r="H100" s="121">
        <f>H247+H358+H420</f>
        <v>115300</v>
      </c>
      <c r="I100" s="121">
        <f>I247+I358+I420</f>
        <v>104188</v>
      </c>
      <c r="J100" s="121">
        <f>J247+J357+J420</f>
        <v>11112</v>
      </c>
      <c r="K100" s="122">
        <f t="shared" si="14"/>
        <v>90.36</v>
      </c>
      <c r="L100" s="121">
        <f>L247+L358+L420</f>
        <v>0</v>
      </c>
      <c r="M100" s="121">
        <f>M247+M358+M420</f>
        <v>52376</v>
      </c>
      <c r="N100" s="121">
        <f>N247+N358+N420</f>
        <v>51812</v>
      </c>
      <c r="O100" s="121">
        <f>O247+O358+O420</f>
        <v>104188</v>
      </c>
      <c r="P100" s="121">
        <f t="shared" si="17"/>
        <v>-104188</v>
      </c>
      <c r="Q100" s="122" t="e">
        <f t="shared" si="18"/>
        <v>#DIV/0!</v>
      </c>
      <c r="R100" s="43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</row>
    <row r="101" spans="1:154" ht="20.25" x14ac:dyDescent="0.2">
      <c r="A101" s="88"/>
      <c r="B101" s="89"/>
      <c r="C101" s="89"/>
      <c r="D101" s="89"/>
      <c r="E101" s="89"/>
      <c r="F101" s="89" t="s">
        <v>30</v>
      </c>
      <c r="G101" s="101" t="s">
        <v>102</v>
      </c>
      <c r="H101" s="121">
        <f>H248</f>
        <v>0</v>
      </c>
      <c r="I101" s="121">
        <f>I248</f>
        <v>0</v>
      </c>
      <c r="J101" s="121">
        <f>J248</f>
        <v>0</v>
      </c>
      <c r="K101" s="122" t="e">
        <f t="shared" si="14"/>
        <v>#DIV/0!</v>
      </c>
      <c r="L101" s="121">
        <f>L248</f>
        <v>0</v>
      </c>
      <c r="M101" s="121">
        <f>M248</f>
        <v>0</v>
      </c>
      <c r="N101" s="121">
        <f>N248+N446</f>
        <v>0</v>
      </c>
      <c r="O101" s="121">
        <f>O248+O446</f>
        <v>0</v>
      </c>
      <c r="P101" s="121">
        <f t="shared" si="17"/>
        <v>0</v>
      </c>
      <c r="Q101" s="122" t="e">
        <f t="shared" si="18"/>
        <v>#DIV/0!</v>
      </c>
      <c r="R101" s="43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</row>
    <row r="102" spans="1:154" ht="20.25" x14ac:dyDescent="0.2">
      <c r="A102" s="88"/>
      <c r="B102" s="89"/>
      <c r="C102" s="89"/>
      <c r="D102" s="89">
        <v>59</v>
      </c>
      <c r="E102" s="89"/>
      <c r="F102" s="89"/>
      <c r="G102" s="101" t="s">
        <v>80</v>
      </c>
      <c r="H102" s="121">
        <f>H157+H362</f>
        <v>0</v>
      </c>
      <c r="I102" s="121">
        <f>I157+I362</f>
        <v>0</v>
      </c>
      <c r="J102" s="121">
        <f>J157+J362</f>
        <v>0</v>
      </c>
      <c r="K102" s="122" t="e">
        <f t="shared" si="14"/>
        <v>#DIV/0!</v>
      </c>
      <c r="L102" s="121">
        <f>L157+L362</f>
        <v>0</v>
      </c>
      <c r="M102" s="121">
        <f>M157+M362</f>
        <v>0</v>
      </c>
      <c r="N102" s="121">
        <f>N157+N362</f>
        <v>0</v>
      </c>
      <c r="O102" s="121">
        <f>O157+O362</f>
        <v>0</v>
      </c>
      <c r="P102" s="121">
        <f t="shared" si="17"/>
        <v>0</v>
      </c>
      <c r="Q102" s="122" t="e">
        <f t="shared" si="18"/>
        <v>#DIV/0!</v>
      </c>
      <c r="R102" s="43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</row>
    <row r="103" spans="1:154" ht="81" x14ac:dyDescent="0.2">
      <c r="A103" s="88"/>
      <c r="B103" s="89"/>
      <c r="C103" s="89"/>
      <c r="D103" s="89">
        <v>60</v>
      </c>
      <c r="E103" s="89"/>
      <c r="F103" s="89"/>
      <c r="G103" s="123" t="s">
        <v>203</v>
      </c>
      <c r="H103" s="121">
        <f>H448</f>
        <v>0</v>
      </c>
      <c r="I103" s="121">
        <f>I448</f>
        <v>0</v>
      </c>
      <c r="J103" s="121">
        <v>0</v>
      </c>
      <c r="K103" s="122" t="e">
        <f t="shared" si="14"/>
        <v>#DIV/0!</v>
      </c>
      <c r="L103" s="121">
        <f>L448</f>
        <v>0</v>
      </c>
      <c r="M103" s="121">
        <f>M448</f>
        <v>0</v>
      </c>
      <c r="N103" s="121">
        <f>N448</f>
        <v>0</v>
      </c>
      <c r="O103" s="121">
        <f>O448</f>
        <v>0</v>
      </c>
      <c r="P103" s="121">
        <f t="shared" si="17"/>
        <v>0</v>
      </c>
      <c r="Q103" s="122" t="e">
        <f t="shared" si="18"/>
        <v>#DIV/0!</v>
      </c>
      <c r="R103" s="43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</row>
    <row r="104" spans="1:154" ht="20.25" x14ac:dyDescent="0.2">
      <c r="A104" s="88"/>
      <c r="B104" s="89"/>
      <c r="C104" s="89"/>
      <c r="D104" s="89" t="s">
        <v>105</v>
      </c>
      <c r="E104" s="89"/>
      <c r="F104" s="89"/>
      <c r="G104" s="101" t="s">
        <v>83</v>
      </c>
      <c r="H104" s="121">
        <f>H249+H365</f>
        <v>0</v>
      </c>
      <c r="I104" s="121">
        <f>I249+I365</f>
        <v>0</v>
      </c>
      <c r="J104" s="121">
        <f>J105</f>
        <v>0</v>
      </c>
      <c r="K104" s="122" t="e">
        <f t="shared" si="14"/>
        <v>#DIV/0!</v>
      </c>
      <c r="L104" s="121">
        <f t="shared" ref="L104:O105" si="29">L249+L365</f>
        <v>0</v>
      </c>
      <c r="M104" s="121">
        <f t="shared" si="29"/>
        <v>0</v>
      </c>
      <c r="N104" s="121">
        <f t="shared" si="29"/>
        <v>0</v>
      </c>
      <c r="O104" s="121">
        <f t="shared" si="29"/>
        <v>0</v>
      </c>
      <c r="P104" s="121">
        <f t="shared" si="17"/>
        <v>0</v>
      </c>
      <c r="Q104" s="122" t="e">
        <f t="shared" si="18"/>
        <v>#DIV/0!</v>
      </c>
      <c r="R104" s="43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</row>
    <row r="105" spans="1:154" ht="20.25" x14ac:dyDescent="0.2">
      <c r="A105" s="88"/>
      <c r="B105" s="89"/>
      <c r="C105" s="89"/>
      <c r="D105" s="89">
        <v>71</v>
      </c>
      <c r="E105" s="89"/>
      <c r="F105" s="89"/>
      <c r="G105" s="101" t="s">
        <v>85</v>
      </c>
      <c r="H105" s="121">
        <f>H250+H366</f>
        <v>0</v>
      </c>
      <c r="I105" s="121">
        <f>I250+I366</f>
        <v>0</v>
      </c>
      <c r="J105" s="121">
        <f>J250+J366</f>
        <v>0</v>
      </c>
      <c r="K105" s="122" t="e">
        <f t="shared" si="14"/>
        <v>#DIV/0!</v>
      </c>
      <c r="L105" s="121">
        <f t="shared" si="29"/>
        <v>0</v>
      </c>
      <c r="M105" s="121">
        <f t="shared" si="29"/>
        <v>0</v>
      </c>
      <c r="N105" s="121">
        <f t="shared" si="29"/>
        <v>0</v>
      </c>
      <c r="O105" s="121">
        <f t="shared" si="29"/>
        <v>0</v>
      </c>
      <c r="P105" s="121">
        <f t="shared" si="17"/>
        <v>0</v>
      </c>
      <c r="Q105" s="122" t="e">
        <f t="shared" si="18"/>
        <v>#DIV/0!</v>
      </c>
      <c r="R105" s="43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</row>
    <row r="106" spans="1:154" ht="20.25" hidden="1" x14ac:dyDescent="0.2">
      <c r="A106" s="88"/>
      <c r="B106" s="89"/>
      <c r="C106" s="89"/>
      <c r="D106" s="89">
        <v>79</v>
      </c>
      <c r="E106" s="89"/>
      <c r="F106" s="89"/>
      <c r="G106" s="101" t="s">
        <v>106</v>
      </c>
      <c r="H106" s="121">
        <f>H107+H108</f>
        <v>0</v>
      </c>
      <c r="I106" s="121">
        <f>I107+I108</f>
        <v>0</v>
      </c>
      <c r="J106" s="121">
        <f t="shared" ref="J106" si="30">J107+J108</f>
        <v>0</v>
      </c>
      <c r="K106" s="122" t="e">
        <f t="shared" si="14"/>
        <v>#DIV/0!</v>
      </c>
      <c r="L106" s="121">
        <f>L107+L108</f>
        <v>0</v>
      </c>
      <c r="M106" s="121">
        <f>M107+M108</f>
        <v>0</v>
      </c>
      <c r="N106" s="121">
        <f>N107+N108</f>
        <v>0</v>
      </c>
      <c r="O106" s="121">
        <f>O373</f>
        <v>0</v>
      </c>
      <c r="P106" s="121">
        <f t="shared" si="17"/>
        <v>0</v>
      </c>
      <c r="Q106" s="122" t="e">
        <f t="shared" si="18"/>
        <v>#DIV/0!</v>
      </c>
      <c r="R106" s="43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</row>
    <row r="107" spans="1:154" ht="20.25" hidden="1" x14ac:dyDescent="0.2">
      <c r="A107" s="88"/>
      <c r="B107" s="89"/>
      <c r="C107" s="89"/>
      <c r="D107" s="89" t="s">
        <v>107</v>
      </c>
      <c r="E107" s="89"/>
      <c r="F107" s="89"/>
      <c r="G107" s="101" t="s">
        <v>108</v>
      </c>
      <c r="H107" s="121">
        <v>0</v>
      </c>
      <c r="I107" s="121">
        <v>0</v>
      </c>
      <c r="J107" s="121">
        <v>0</v>
      </c>
      <c r="K107" s="122" t="e">
        <f t="shared" si="14"/>
        <v>#DIV/0!</v>
      </c>
      <c r="L107" s="121">
        <v>0</v>
      </c>
      <c r="M107" s="121">
        <v>0</v>
      </c>
      <c r="N107" s="121">
        <v>0</v>
      </c>
      <c r="O107" s="121">
        <v>0</v>
      </c>
      <c r="P107" s="121">
        <f t="shared" si="17"/>
        <v>0</v>
      </c>
      <c r="Q107" s="122"/>
      <c r="R107" s="43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</row>
    <row r="108" spans="1:154" ht="20.25" hidden="1" x14ac:dyDescent="0.2">
      <c r="A108" s="88"/>
      <c r="B108" s="89"/>
      <c r="C108" s="89"/>
      <c r="D108" s="89">
        <v>81</v>
      </c>
      <c r="E108" s="89"/>
      <c r="F108" s="89"/>
      <c r="G108" s="101" t="s">
        <v>109</v>
      </c>
      <c r="H108" s="121">
        <f>H376</f>
        <v>0</v>
      </c>
      <c r="I108" s="121">
        <f>I376</f>
        <v>0</v>
      </c>
      <c r="J108" s="121">
        <f>J376</f>
        <v>0</v>
      </c>
      <c r="K108" s="122" t="e">
        <f t="shared" si="14"/>
        <v>#DIV/0!</v>
      </c>
      <c r="L108" s="121">
        <f>L376</f>
        <v>0</v>
      </c>
      <c r="M108" s="121">
        <f>M376</f>
        <v>0</v>
      </c>
      <c r="N108" s="121">
        <f>N376</f>
        <v>0</v>
      </c>
      <c r="O108" s="121">
        <f>O376</f>
        <v>0</v>
      </c>
      <c r="P108" s="121">
        <f t="shared" si="17"/>
        <v>0</v>
      </c>
      <c r="Q108" s="122"/>
      <c r="R108" s="43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</row>
    <row r="109" spans="1:154" ht="21" thickBot="1" x14ac:dyDescent="0.25">
      <c r="A109" s="128"/>
      <c r="B109" s="129"/>
      <c r="C109" s="129"/>
      <c r="D109" s="129">
        <v>85</v>
      </c>
      <c r="E109" s="129"/>
      <c r="F109" s="129"/>
      <c r="G109" s="130" t="s">
        <v>86</v>
      </c>
      <c r="H109" s="131">
        <f>+H257+H377+H451+H159</f>
        <v>0</v>
      </c>
      <c r="I109" s="131">
        <f>+I257+I377+I451+I159</f>
        <v>-17889</v>
      </c>
      <c r="J109" s="131">
        <f>+J257+J377+J451</f>
        <v>17889</v>
      </c>
      <c r="K109" s="132"/>
      <c r="L109" s="131">
        <f>+L257+L377+L451+L159</f>
        <v>0</v>
      </c>
      <c r="M109" s="131">
        <f>+M257+M377+M451+M159</f>
        <v>-1394</v>
      </c>
      <c r="N109" s="131">
        <f>+N257+N377+N451+N159</f>
        <v>-16495</v>
      </c>
      <c r="O109" s="131">
        <f>+O257+O377+O451+O159</f>
        <v>-17889</v>
      </c>
      <c r="P109" s="131">
        <f t="shared" si="17"/>
        <v>17889</v>
      </c>
      <c r="Q109" s="132"/>
      <c r="R109" s="43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</row>
    <row r="110" spans="1:154" ht="40.5" x14ac:dyDescent="0.2">
      <c r="A110" s="497" t="s">
        <v>110</v>
      </c>
      <c r="B110" s="498"/>
      <c r="C110" s="498"/>
      <c r="D110" s="498"/>
      <c r="E110" s="498"/>
      <c r="F110" s="498"/>
      <c r="G110" s="133" t="s">
        <v>111</v>
      </c>
      <c r="H110" s="134">
        <f>H111+H159</f>
        <v>0</v>
      </c>
      <c r="I110" s="134">
        <f>I111+I159</f>
        <v>0</v>
      </c>
      <c r="J110" s="134">
        <f>J111+J159</f>
        <v>0</v>
      </c>
      <c r="K110" s="135" t="e">
        <f>ROUND(I110/H110*100,2)</f>
        <v>#DIV/0!</v>
      </c>
      <c r="L110" s="134">
        <f>L111+L159</f>
        <v>0</v>
      </c>
      <c r="M110" s="136">
        <f>M111+M159</f>
        <v>0</v>
      </c>
      <c r="N110" s="134">
        <f>N111+N159</f>
        <v>0</v>
      </c>
      <c r="O110" s="208">
        <f>O111+O159</f>
        <v>0</v>
      </c>
      <c r="P110" s="137">
        <f t="shared" si="17"/>
        <v>0</v>
      </c>
      <c r="Q110" s="120" t="e">
        <f t="shared" si="18"/>
        <v>#DIV/0!</v>
      </c>
      <c r="R110" s="43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</row>
    <row r="111" spans="1:154" ht="20.25" x14ac:dyDescent="0.2">
      <c r="A111" s="88"/>
      <c r="B111" s="89"/>
      <c r="C111" s="89"/>
      <c r="D111" s="89" t="s">
        <v>32</v>
      </c>
      <c r="E111" s="89"/>
      <c r="F111" s="89"/>
      <c r="G111" s="138" t="s">
        <v>62</v>
      </c>
      <c r="H111" s="139">
        <f>H112+H139+H157</f>
        <v>0</v>
      </c>
      <c r="I111" s="139">
        <f>I112+I139+I157</f>
        <v>0</v>
      </c>
      <c r="J111" s="139">
        <f>J112+J139+J157</f>
        <v>0</v>
      </c>
      <c r="K111" s="140" t="e">
        <f>ROUND(I111/H111*100,2)</f>
        <v>#DIV/0!</v>
      </c>
      <c r="L111" s="139">
        <f>L112+L139+L157</f>
        <v>0</v>
      </c>
      <c r="M111" s="121">
        <f>M112+M139+M157</f>
        <v>0</v>
      </c>
      <c r="N111" s="139">
        <f>N112+N139+N157</f>
        <v>0</v>
      </c>
      <c r="O111" s="141">
        <f>O112+O139+O157</f>
        <v>0</v>
      </c>
      <c r="P111" s="141">
        <f t="shared" si="17"/>
        <v>0</v>
      </c>
      <c r="Q111" s="142" t="e">
        <f t="shared" si="18"/>
        <v>#DIV/0!</v>
      </c>
      <c r="R111" s="43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</row>
    <row r="112" spans="1:154" ht="20.25" x14ac:dyDescent="0.2">
      <c r="A112" s="88"/>
      <c r="B112" s="89"/>
      <c r="C112" s="89"/>
      <c r="D112" s="89" t="s">
        <v>88</v>
      </c>
      <c r="E112" s="89"/>
      <c r="F112" s="89"/>
      <c r="G112" s="138" t="s">
        <v>64</v>
      </c>
      <c r="H112" s="139">
        <f>H113+H132+H130</f>
        <v>0</v>
      </c>
      <c r="I112" s="139">
        <f>I113+I132+I130</f>
        <v>0</v>
      </c>
      <c r="J112" s="139">
        <f>J113+J132+J130</f>
        <v>0</v>
      </c>
      <c r="K112" s="140"/>
      <c r="L112" s="139">
        <f>L113+L132+L130</f>
        <v>0</v>
      </c>
      <c r="M112" s="121">
        <f>M113+M132+M130</f>
        <v>0</v>
      </c>
      <c r="N112" s="139">
        <f>N113+N132+N130</f>
        <v>0</v>
      </c>
      <c r="O112" s="141">
        <f>O113+O132+O130</f>
        <v>0</v>
      </c>
      <c r="P112" s="141">
        <f t="shared" si="17"/>
        <v>0</v>
      </c>
      <c r="Q112" s="142" t="e">
        <f t="shared" si="18"/>
        <v>#DIV/0!</v>
      </c>
      <c r="R112" s="43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</row>
    <row r="113" spans="1:154" ht="20.25" x14ac:dyDescent="0.2">
      <c r="A113" s="88"/>
      <c r="B113" s="89"/>
      <c r="C113" s="89"/>
      <c r="D113" s="89"/>
      <c r="E113" s="89" t="s">
        <v>32</v>
      </c>
      <c r="F113" s="89"/>
      <c r="G113" s="101" t="s">
        <v>112</v>
      </c>
      <c r="H113" s="139">
        <f>SUM(H114:H129)</f>
        <v>0</v>
      </c>
      <c r="I113" s="139">
        <f>SUM(I114:I129)</f>
        <v>0</v>
      </c>
      <c r="J113" s="139">
        <f>SUM(J114:J129)</f>
        <v>0</v>
      </c>
      <c r="K113" s="140"/>
      <c r="L113" s="139">
        <f>SUM(L114:L129)</f>
        <v>0</v>
      </c>
      <c r="M113" s="121">
        <f>SUM(M114:M129)</f>
        <v>0</v>
      </c>
      <c r="N113" s="139">
        <f>SUM(N114:N129)</f>
        <v>0</v>
      </c>
      <c r="O113" s="141">
        <f>SUM(O114:O129)</f>
        <v>0</v>
      </c>
      <c r="P113" s="141">
        <f t="shared" si="17"/>
        <v>0</v>
      </c>
      <c r="Q113" s="142"/>
      <c r="R113" s="43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</row>
    <row r="114" spans="1:154" ht="20.25" x14ac:dyDescent="0.2">
      <c r="A114" s="100"/>
      <c r="B114" s="99"/>
      <c r="C114" s="99"/>
      <c r="D114" s="99"/>
      <c r="E114" s="99"/>
      <c r="F114" s="99" t="s">
        <v>32</v>
      </c>
      <c r="G114" s="103" t="s">
        <v>113</v>
      </c>
      <c r="H114" s="143"/>
      <c r="I114" s="143"/>
      <c r="J114" s="143">
        <f t="shared" ref="J114:J156" si="31">H114-I114</f>
        <v>0</v>
      </c>
      <c r="K114" s="140"/>
      <c r="L114" s="143"/>
      <c r="M114" s="144"/>
      <c r="N114" s="143"/>
      <c r="O114" s="145">
        <f>M114+N114</f>
        <v>0</v>
      </c>
      <c r="P114" s="145">
        <f t="shared" si="17"/>
        <v>0</v>
      </c>
      <c r="Q114" s="142"/>
      <c r="R114" s="43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</row>
    <row r="115" spans="1:154" ht="20.25" hidden="1" x14ac:dyDescent="0.2">
      <c r="A115" s="100"/>
      <c r="B115" s="99"/>
      <c r="C115" s="99"/>
      <c r="D115" s="99"/>
      <c r="E115" s="99"/>
      <c r="F115" s="99" t="s">
        <v>30</v>
      </c>
      <c r="G115" s="103" t="s">
        <v>293</v>
      </c>
      <c r="H115" s="143"/>
      <c r="I115" s="143"/>
      <c r="J115" s="143">
        <f t="shared" si="31"/>
        <v>0</v>
      </c>
      <c r="K115" s="140"/>
      <c r="L115" s="143"/>
      <c r="M115" s="144"/>
      <c r="N115" s="143"/>
      <c r="O115" s="145">
        <f t="shared" ref="O115:O138" si="32">M115+N115</f>
        <v>0</v>
      </c>
      <c r="P115" s="145">
        <f t="shared" si="17"/>
        <v>0</v>
      </c>
      <c r="Q115" s="142"/>
      <c r="R115" s="43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</row>
    <row r="116" spans="1:154" ht="20.25" x14ac:dyDescent="0.2">
      <c r="A116" s="100"/>
      <c r="B116" s="99"/>
      <c r="C116" s="99"/>
      <c r="D116" s="99"/>
      <c r="E116" s="99"/>
      <c r="F116" s="99" t="s">
        <v>114</v>
      </c>
      <c r="G116" s="103" t="s">
        <v>291</v>
      </c>
      <c r="H116" s="143"/>
      <c r="I116" s="143"/>
      <c r="J116" s="143">
        <f t="shared" si="31"/>
        <v>0</v>
      </c>
      <c r="K116" s="140"/>
      <c r="L116" s="143"/>
      <c r="M116" s="144"/>
      <c r="N116" s="143"/>
      <c r="O116" s="145">
        <f t="shared" si="32"/>
        <v>0</v>
      </c>
      <c r="P116" s="145">
        <f t="shared" si="17"/>
        <v>0</v>
      </c>
      <c r="Q116" s="142"/>
      <c r="R116" s="43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</row>
    <row r="117" spans="1:154" ht="20.25" hidden="1" x14ac:dyDescent="0.2">
      <c r="A117" s="100"/>
      <c r="B117" s="99"/>
      <c r="C117" s="99"/>
      <c r="D117" s="99"/>
      <c r="E117" s="99"/>
      <c r="F117" s="99" t="s">
        <v>22</v>
      </c>
      <c r="G117" s="103" t="s">
        <v>292</v>
      </c>
      <c r="H117" s="143"/>
      <c r="I117" s="143"/>
      <c r="J117" s="143">
        <f t="shared" si="31"/>
        <v>0</v>
      </c>
      <c r="K117" s="140"/>
      <c r="L117" s="143"/>
      <c r="M117" s="144"/>
      <c r="N117" s="143"/>
      <c r="O117" s="145">
        <f t="shared" si="32"/>
        <v>0</v>
      </c>
      <c r="P117" s="145">
        <f t="shared" si="17"/>
        <v>0</v>
      </c>
      <c r="Q117" s="142"/>
      <c r="R117" s="43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</row>
    <row r="118" spans="1:154" ht="20.25" hidden="1" x14ac:dyDescent="0.2">
      <c r="A118" s="100"/>
      <c r="B118" s="99"/>
      <c r="C118" s="99"/>
      <c r="D118" s="99"/>
      <c r="E118" s="99"/>
      <c r="F118" s="99" t="s">
        <v>33</v>
      </c>
      <c r="G118" s="103" t="s">
        <v>294</v>
      </c>
      <c r="H118" s="143"/>
      <c r="I118" s="143"/>
      <c r="J118" s="143">
        <f t="shared" si="31"/>
        <v>0</v>
      </c>
      <c r="K118" s="140"/>
      <c r="L118" s="143"/>
      <c r="M118" s="144"/>
      <c r="N118" s="143"/>
      <c r="O118" s="145">
        <f t="shared" si="32"/>
        <v>0</v>
      </c>
      <c r="P118" s="145">
        <f t="shared" si="17"/>
        <v>0</v>
      </c>
      <c r="Q118" s="142"/>
      <c r="R118" s="43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</row>
    <row r="119" spans="1:154" ht="20.25" hidden="1" x14ac:dyDescent="0.2">
      <c r="A119" s="100"/>
      <c r="B119" s="99"/>
      <c r="C119" s="99"/>
      <c r="D119" s="99"/>
      <c r="E119" s="99"/>
      <c r="F119" s="99" t="s">
        <v>124</v>
      </c>
      <c r="G119" s="103" t="s">
        <v>282</v>
      </c>
      <c r="H119" s="143"/>
      <c r="I119" s="143"/>
      <c r="J119" s="143">
        <f t="shared" si="31"/>
        <v>0</v>
      </c>
      <c r="K119" s="140"/>
      <c r="L119" s="143"/>
      <c r="M119" s="144"/>
      <c r="N119" s="143"/>
      <c r="O119" s="145">
        <f t="shared" si="32"/>
        <v>0</v>
      </c>
      <c r="P119" s="145">
        <f t="shared" si="17"/>
        <v>0</v>
      </c>
      <c r="Q119" s="142"/>
      <c r="R119" s="43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</row>
    <row r="120" spans="1:154" ht="20.25" hidden="1" x14ac:dyDescent="0.2">
      <c r="A120" s="100"/>
      <c r="B120" s="99"/>
      <c r="C120" s="99"/>
      <c r="D120" s="99"/>
      <c r="E120" s="99"/>
      <c r="F120" s="99" t="s">
        <v>115</v>
      </c>
      <c r="G120" s="103" t="s">
        <v>295</v>
      </c>
      <c r="H120" s="143"/>
      <c r="I120" s="143"/>
      <c r="J120" s="143">
        <f t="shared" si="31"/>
        <v>0</v>
      </c>
      <c r="K120" s="140"/>
      <c r="L120" s="143"/>
      <c r="M120" s="144"/>
      <c r="N120" s="143"/>
      <c r="O120" s="145">
        <f t="shared" si="32"/>
        <v>0</v>
      </c>
      <c r="P120" s="145">
        <f t="shared" si="17"/>
        <v>0</v>
      </c>
      <c r="Q120" s="142"/>
      <c r="R120" s="43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</row>
    <row r="121" spans="1:154" ht="20.25" hidden="1" x14ac:dyDescent="0.2">
      <c r="A121" s="100"/>
      <c r="B121" s="99"/>
      <c r="C121" s="99"/>
      <c r="D121" s="99"/>
      <c r="E121" s="99"/>
      <c r="F121" s="99" t="s">
        <v>38</v>
      </c>
      <c r="G121" s="103" t="s">
        <v>296</v>
      </c>
      <c r="H121" s="143"/>
      <c r="I121" s="143"/>
      <c r="J121" s="143">
        <f t="shared" si="31"/>
        <v>0</v>
      </c>
      <c r="K121" s="140"/>
      <c r="L121" s="143"/>
      <c r="M121" s="144"/>
      <c r="N121" s="143"/>
      <c r="O121" s="145">
        <f t="shared" si="32"/>
        <v>0</v>
      </c>
      <c r="P121" s="145">
        <f t="shared" si="17"/>
        <v>0</v>
      </c>
      <c r="Q121" s="142"/>
      <c r="R121" s="43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</row>
    <row r="122" spans="1:154" ht="20.25" hidden="1" x14ac:dyDescent="0.2">
      <c r="A122" s="100"/>
      <c r="B122" s="99"/>
      <c r="C122" s="99"/>
      <c r="D122" s="99"/>
      <c r="E122" s="99"/>
      <c r="F122" s="99" t="s">
        <v>88</v>
      </c>
      <c r="G122" s="103" t="s">
        <v>285</v>
      </c>
      <c r="H122" s="143"/>
      <c r="I122" s="143"/>
      <c r="J122" s="143">
        <f t="shared" si="31"/>
        <v>0</v>
      </c>
      <c r="K122" s="140"/>
      <c r="L122" s="143"/>
      <c r="M122" s="144"/>
      <c r="N122" s="143"/>
      <c r="O122" s="145">
        <f t="shared" si="32"/>
        <v>0</v>
      </c>
      <c r="P122" s="145">
        <f t="shared" si="17"/>
        <v>0</v>
      </c>
      <c r="Q122" s="142"/>
      <c r="R122" s="43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</row>
    <row r="123" spans="1:154" ht="20.25" hidden="1" x14ac:dyDescent="0.2">
      <c r="A123" s="100"/>
      <c r="B123" s="99"/>
      <c r="C123" s="99"/>
      <c r="D123" s="99"/>
      <c r="E123" s="99"/>
      <c r="F123" s="99">
        <v>11</v>
      </c>
      <c r="G123" s="103" t="s">
        <v>286</v>
      </c>
      <c r="H123" s="143"/>
      <c r="I123" s="143"/>
      <c r="J123" s="143">
        <f t="shared" si="31"/>
        <v>0</v>
      </c>
      <c r="K123" s="140"/>
      <c r="L123" s="143"/>
      <c r="M123" s="144"/>
      <c r="N123" s="143"/>
      <c r="O123" s="145">
        <f t="shared" si="32"/>
        <v>0</v>
      </c>
      <c r="P123" s="145">
        <f t="shared" si="17"/>
        <v>0</v>
      </c>
      <c r="Q123" s="142"/>
      <c r="R123" s="43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</row>
    <row r="124" spans="1:154" ht="40.5" hidden="1" x14ac:dyDescent="0.2">
      <c r="A124" s="100"/>
      <c r="B124" s="99"/>
      <c r="C124" s="99"/>
      <c r="D124" s="99"/>
      <c r="E124" s="99"/>
      <c r="F124" s="99">
        <v>12</v>
      </c>
      <c r="G124" s="103" t="s">
        <v>297</v>
      </c>
      <c r="H124" s="143"/>
      <c r="I124" s="143"/>
      <c r="J124" s="143">
        <f t="shared" si="31"/>
        <v>0</v>
      </c>
      <c r="K124" s="140"/>
      <c r="L124" s="143"/>
      <c r="M124" s="144"/>
      <c r="N124" s="143"/>
      <c r="O124" s="145">
        <f t="shared" si="32"/>
        <v>0</v>
      </c>
      <c r="P124" s="145">
        <f t="shared" si="17"/>
        <v>0</v>
      </c>
      <c r="Q124" s="142"/>
      <c r="R124" s="43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</row>
    <row r="125" spans="1:154" ht="20.25" hidden="1" x14ac:dyDescent="0.2">
      <c r="A125" s="100"/>
      <c r="B125" s="99"/>
      <c r="C125" s="99"/>
      <c r="D125" s="99"/>
      <c r="E125" s="99"/>
      <c r="F125" s="99">
        <v>13</v>
      </c>
      <c r="G125" s="103" t="s">
        <v>298</v>
      </c>
      <c r="H125" s="143"/>
      <c r="I125" s="143"/>
      <c r="J125" s="143">
        <f t="shared" si="31"/>
        <v>0</v>
      </c>
      <c r="K125" s="140"/>
      <c r="L125" s="143"/>
      <c r="M125" s="144"/>
      <c r="N125" s="143"/>
      <c r="O125" s="145">
        <f t="shared" si="32"/>
        <v>0</v>
      </c>
      <c r="P125" s="145">
        <f t="shared" si="17"/>
        <v>0</v>
      </c>
      <c r="Q125" s="142"/>
      <c r="R125" s="43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</row>
    <row r="126" spans="1:154" ht="20.25" hidden="1" x14ac:dyDescent="0.2">
      <c r="A126" s="100"/>
      <c r="B126" s="99"/>
      <c r="C126" s="99"/>
      <c r="D126" s="99"/>
      <c r="E126" s="99"/>
      <c r="F126" s="99">
        <v>14</v>
      </c>
      <c r="G126" s="103" t="s">
        <v>272</v>
      </c>
      <c r="H126" s="143"/>
      <c r="I126" s="143"/>
      <c r="J126" s="143">
        <f t="shared" si="31"/>
        <v>0</v>
      </c>
      <c r="K126" s="140"/>
      <c r="L126" s="143"/>
      <c r="M126" s="144"/>
      <c r="N126" s="143"/>
      <c r="O126" s="145">
        <f t="shared" si="32"/>
        <v>0</v>
      </c>
      <c r="P126" s="145">
        <f t="shared" si="17"/>
        <v>0</v>
      </c>
      <c r="Q126" s="142"/>
      <c r="R126" s="43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</row>
    <row r="127" spans="1:154" ht="40.5" hidden="1" x14ac:dyDescent="0.2">
      <c r="A127" s="100"/>
      <c r="B127" s="99"/>
      <c r="C127" s="99"/>
      <c r="D127" s="99"/>
      <c r="E127" s="99"/>
      <c r="F127" s="99">
        <v>15</v>
      </c>
      <c r="G127" s="103" t="s">
        <v>299</v>
      </c>
      <c r="H127" s="143"/>
      <c r="I127" s="143"/>
      <c r="J127" s="143">
        <f t="shared" si="31"/>
        <v>0</v>
      </c>
      <c r="K127" s="140"/>
      <c r="L127" s="143"/>
      <c r="M127" s="144"/>
      <c r="N127" s="143"/>
      <c r="O127" s="145">
        <f t="shared" si="32"/>
        <v>0</v>
      </c>
      <c r="P127" s="145">
        <f t="shared" si="17"/>
        <v>0</v>
      </c>
      <c r="Q127" s="142"/>
      <c r="R127" s="43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</row>
    <row r="128" spans="1:154" ht="20.25" x14ac:dyDescent="0.2">
      <c r="A128" s="100"/>
      <c r="B128" s="99"/>
      <c r="C128" s="99"/>
      <c r="D128" s="99"/>
      <c r="E128" s="99"/>
      <c r="F128" s="99">
        <v>17</v>
      </c>
      <c r="G128" s="103" t="s">
        <v>274</v>
      </c>
      <c r="H128" s="143"/>
      <c r="I128" s="143"/>
      <c r="J128" s="143">
        <f t="shared" si="31"/>
        <v>0</v>
      </c>
      <c r="K128" s="140"/>
      <c r="L128" s="143"/>
      <c r="M128" s="144"/>
      <c r="N128" s="143"/>
      <c r="O128" s="145">
        <f t="shared" si="32"/>
        <v>0</v>
      </c>
      <c r="P128" s="145">
        <f t="shared" si="17"/>
        <v>0</v>
      </c>
      <c r="Q128" s="142"/>
      <c r="R128" s="43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</row>
    <row r="129" spans="1:154" ht="20.25" x14ac:dyDescent="0.2">
      <c r="A129" s="100"/>
      <c r="B129" s="99"/>
      <c r="C129" s="99"/>
      <c r="D129" s="99"/>
      <c r="E129" s="99"/>
      <c r="F129" s="99" t="s">
        <v>90</v>
      </c>
      <c r="G129" s="103" t="s">
        <v>273</v>
      </c>
      <c r="H129" s="143"/>
      <c r="I129" s="143"/>
      <c r="J129" s="143">
        <f t="shared" si="31"/>
        <v>0</v>
      </c>
      <c r="K129" s="140"/>
      <c r="L129" s="143"/>
      <c r="M129" s="144"/>
      <c r="N129" s="143"/>
      <c r="O129" s="145">
        <f t="shared" si="32"/>
        <v>0</v>
      </c>
      <c r="P129" s="145">
        <f t="shared" si="17"/>
        <v>0</v>
      </c>
      <c r="Q129" s="142"/>
      <c r="R129" s="43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</row>
    <row r="130" spans="1:154" ht="20.25" x14ac:dyDescent="0.2">
      <c r="A130" s="100"/>
      <c r="B130" s="99"/>
      <c r="C130" s="99"/>
      <c r="D130" s="99"/>
      <c r="E130" s="146" t="s">
        <v>55</v>
      </c>
      <c r="F130" s="89"/>
      <c r="G130" s="101" t="s">
        <v>116</v>
      </c>
      <c r="H130" s="139">
        <f>H131</f>
        <v>0</v>
      </c>
      <c r="I130" s="139">
        <f>I131</f>
        <v>0</v>
      </c>
      <c r="J130" s="143">
        <f t="shared" si="31"/>
        <v>0</v>
      </c>
      <c r="K130" s="140"/>
      <c r="L130" s="139">
        <f>L131</f>
        <v>0</v>
      </c>
      <c r="M130" s="121">
        <f>M131</f>
        <v>0</v>
      </c>
      <c r="N130" s="139">
        <f>N131</f>
        <v>0</v>
      </c>
      <c r="O130" s="141">
        <f>O131</f>
        <v>0</v>
      </c>
      <c r="P130" s="141">
        <f t="shared" si="17"/>
        <v>0</v>
      </c>
      <c r="Q130" s="142"/>
      <c r="R130" s="43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</row>
    <row r="131" spans="1:154" ht="20.25" x14ac:dyDescent="0.2">
      <c r="A131" s="100"/>
      <c r="B131" s="99"/>
      <c r="C131" s="99"/>
      <c r="D131" s="99"/>
      <c r="E131" s="99"/>
      <c r="F131" s="147" t="s">
        <v>104</v>
      </c>
      <c r="G131" s="103" t="s">
        <v>117</v>
      </c>
      <c r="H131" s="143"/>
      <c r="I131" s="143"/>
      <c r="J131" s="143">
        <f t="shared" si="31"/>
        <v>0</v>
      </c>
      <c r="K131" s="140"/>
      <c r="L131" s="143"/>
      <c r="M131" s="144"/>
      <c r="N131" s="143"/>
      <c r="O131" s="145">
        <f t="shared" si="32"/>
        <v>0</v>
      </c>
      <c r="P131" s="145">
        <f t="shared" si="17"/>
        <v>0</v>
      </c>
      <c r="Q131" s="142"/>
      <c r="R131" s="43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</row>
    <row r="132" spans="1:154" ht="20.25" x14ac:dyDescent="0.2">
      <c r="A132" s="88"/>
      <c r="B132" s="89"/>
      <c r="C132" s="89"/>
      <c r="D132" s="89"/>
      <c r="E132" s="89" t="s">
        <v>43</v>
      </c>
      <c r="F132" s="89"/>
      <c r="G132" s="101" t="s">
        <v>118</v>
      </c>
      <c r="H132" s="139">
        <f>H133+H134+H135+H136+H137+H138</f>
        <v>0</v>
      </c>
      <c r="I132" s="139">
        <f>I133+I134+I135+I136+I137+I138</f>
        <v>0</v>
      </c>
      <c r="J132" s="143">
        <f t="shared" si="31"/>
        <v>0</v>
      </c>
      <c r="K132" s="140"/>
      <c r="L132" s="139">
        <f>L133+L134+L135+L136+L137+L138</f>
        <v>0</v>
      </c>
      <c r="M132" s="121">
        <f>M133+M134+M135+M136+M137+M138</f>
        <v>0</v>
      </c>
      <c r="N132" s="139">
        <f>N133+N134+N135+N136+N137+N138</f>
        <v>0</v>
      </c>
      <c r="O132" s="141">
        <f>O133+O134+O135+O136+O137+O138</f>
        <v>0</v>
      </c>
      <c r="P132" s="141">
        <f t="shared" ref="P132:P195" si="33">L132-O132</f>
        <v>0</v>
      </c>
      <c r="Q132" s="142"/>
      <c r="R132" s="43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</row>
    <row r="133" spans="1:154" ht="20.25" hidden="1" x14ac:dyDescent="0.2">
      <c r="A133" s="100"/>
      <c r="B133" s="99"/>
      <c r="C133" s="99"/>
      <c r="D133" s="99"/>
      <c r="E133" s="99"/>
      <c r="F133" s="99" t="s">
        <v>32</v>
      </c>
      <c r="G133" s="103" t="s">
        <v>119</v>
      </c>
      <c r="H133" s="143"/>
      <c r="I133" s="143"/>
      <c r="J133" s="143">
        <f t="shared" si="31"/>
        <v>0</v>
      </c>
      <c r="K133" s="140"/>
      <c r="L133" s="143"/>
      <c r="M133" s="144"/>
      <c r="N133" s="143"/>
      <c r="O133" s="145">
        <f t="shared" si="32"/>
        <v>0</v>
      </c>
      <c r="P133" s="145">
        <f t="shared" si="33"/>
        <v>0</v>
      </c>
      <c r="Q133" s="142"/>
      <c r="R133" s="43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</row>
    <row r="134" spans="1:154" ht="20.25" hidden="1" x14ac:dyDescent="0.2">
      <c r="A134" s="100"/>
      <c r="B134" s="99"/>
      <c r="C134" s="99"/>
      <c r="D134" s="99"/>
      <c r="E134" s="99"/>
      <c r="F134" s="99" t="s">
        <v>30</v>
      </c>
      <c r="G134" s="103" t="s">
        <v>120</v>
      </c>
      <c r="H134" s="143"/>
      <c r="I134" s="143"/>
      <c r="J134" s="143">
        <f t="shared" si="31"/>
        <v>0</v>
      </c>
      <c r="K134" s="140"/>
      <c r="L134" s="143"/>
      <c r="M134" s="144"/>
      <c r="N134" s="143"/>
      <c r="O134" s="145">
        <f t="shared" si="32"/>
        <v>0</v>
      </c>
      <c r="P134" s="145">
        <f t="shared" si="33"/>
        <v>0</v>
      </c>
      <c r="Q134" s="142"/>
      <c r="R134" s="43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</row>
    <row r="135" spans="1:154" ht="20.25" hidden="1" x14ac:dyDescent="0.2">
      <c r="A135" s="100"/>
      <c r="B135" s="99"/>
      <c r="C135" s="99"/>
      <c r="D135" s="99"/>
      <c r="E135" s="99"/>
      <c r="F135" s="99" t="s">
        <v>43</v>
      </c>
      <c r="G135" s="103" t="s">
        <v>121</v>
      </c>
      <c r="H135" s="143"/>
      <c r="I135" s="143"/>
      <c r="J135" s="143">
        <f t="shared" si="31"/>
        <v>0</v>
      </c>
      <c r="K135" s="140"/>
      <c r="L135" s="143"/>
      <c r="M135" s="144"/>
      <c r="N135" s="143"/>
      <c r="O135" s="145">
        <f t="shared" si="32"/>
        <v>0</v>
      </c>
      <c r="P135" s="145">
        <f t="shared" si="33"/>
        <v>0</v>
      </c>
      <c r="Q135" s="142"/>
      <c r="R135" s="43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</row>
    <row r="136" spans="1:154" ht="40.5" hidden="1" x14ac:dyDescent="0.2">
      <c r="A136" s="100"/>
      <c r="B136" s="99"/>
      <c r="C136" s="99"/>
      <c r="D136" s="99"/>
      <c r="E136" s="99"/>
      <c r="F136" s="99" t="s">
        <v>22</v>
      </c>
      <c r="G136" s="103" t="s">
        <v>122</v>
      </c>
      <c r="H136" s="143"/>
      <c r="I136" s="143"/>
      <c r="J136" s="143">
        <f t="shared" si="31"/>
        <v>0</v>
      </c>
      <c r="K136" s="140"/>
      <c r="L136" s="143"/>
      <c r="M136" s="144"/>
      <c r="N136" s="143"/>
      <c r="O136" s="145">
        <f t="shared" si="32"/>
        <v>0</v>
      </c>
      <c r="P136" s="145">
        <f t="shared" si="33"/>
        <v>0</v>
      </c>
      <c r="Q136" s="142"/>
      <c r="R136" s="43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</row>
    <row r="137" spans="1:154" ht="20.25" hidden="1" x14ac:dyDescent="0.2">
      <c r="A137" s="100"/>
      <c r="B137" s="99"/>
      <c r="C137" s="99"/>
      <c r="D137" s="99"/>
      <c r="E137" s="99"/>
      <c r="F137" s="99" t="s">
        <v>33</v>
      </c>
      <c r="G137" s="103" t="s">
        <v>123</v>
      </c>
      <c r="H137" s="143"/>
      <c r="I137" s="143"/>
      <c r="J137" s="143">
        <f t="shared" si="31"/>
        <v>0</v>
      </c>
      <c r="K137" s="140"/>
      <c r="L137" s="143"/>
      <c r="M137" s="144"/>
      <c r="N137" s="143"/>
      <c r="O137" s="145">
        <f t="shared" si="32"/>
        <v>0</v>
      </c>
      <c r="P137" s="145">
        <f t="shared" si="33"/>
        <v>0</v>
      </c>
      <c r="Q137" s="142"/>
      <c r="R137" s="43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</row>
    <row r="138" spans="1:154" ht="20.25" x14ac:dyDescent="0.2">
      <c r="A138" s="100"/>
      <c r="B138" s="99"/>
      <c r="C138" s="99"/>
      <c r="D138" s="99"/>
      <c r="E138" s="99"/>
      <c r="F138" s="99" t="s">
        <v>124</v>
      </c>
      <c r="G138" s="103" t="s">
        <v>125</v>
      </c>
      <c r="H138" s="143"/>
      <c r="I138" s="143"/>
      <c r="J138" s="143">
        <f t="shared" si="31"/>
        <v>0</v>
      </c>
      <c r="K138" s="140"/>
      <c r="L138" s="143"/>
      <c r="M138" s="144"/>
      <c r="N138" s="143"/>
      <c r="O138" s="145">
        <f t="shared" si="32"/>
        <v>0</v>
      </c>
      <c r="P138" s="145">
        <f t="shared" si="33"/>
        <v>0</v>
      </c>
      <c r="Q138" s="142"/>
      <c r="R138" s="43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</row>
    <row r="139" spans="1:154" ht="20.25" x14ac:dyDescent="0.2">
      <c r="A139" s="88"/>
      <c r="B139" s="89"/>
      <c r="C139" s="89"/>
      <c r="D139" s="89" t="s">
        <v>89</v>
      </c>
      <c r="E139" s="89"/>
      <c r="F139" s="89"/>
      <c r="G139" s="138" t="s">
        <v>66</v>
      </c>
      <c r="H139" s="139">
        <f>H140+H147+H151+H152</f>
        <v>0</v>
      </c>
      <c r="I139" s="139">
        <f>I140+I147+I151+I152</f>
        <v>0</v>
      </c>
      <c r="J139" s="143">
        <f t="shared" si="31"/>
        <v>0</v>
      </c>
      <c r="K139" s="140"/>
      <c r="L139" s="139">
        <f>L140+L147+L151+L152</f>
        <v>0</v>
      </c>
      <c r="M139" s="121">
        <f>M140+M147+M151+M152</f>
        <v>0</v>
      </c>
      <c r="N139" s="139">
        <f>N140+N147+N151+N152</f>
        <v>0</v>
      </c>
      <c r="O139" s="141">
        <f>O140+O147+O151+O152</f>
        <v>0</v>
      </c>
      <c r="P139" s="141">
        <f t="shared" si="33"/>
        <v>0</v>
      </c>
      <c r="Q139" s="142"/>
      <c r="R139" s="43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</row>
    <row r="140" spans="1:154" ht="20.25" x14ac:dyDescent="0.2">
      <c r="A140" s="88"/>
      <c r="B140" s="89"/>
      <c r="C140" s="89"/>
      <c r="D140" s="89"/>
      <c r="E140" s="89" t="s">
        <v>32</v>
      </c>
      <c r="F140" s="89"/>
      <c r="G140" s="101" t="s">
        <v>302</v>
      </c>
      <c r="H140" s="139">
        <f>SUM(H141:H146)</f>
        <v>0</v>
      </c>
      <c r="I140" s="139">
        <f>SUM(I141:I146)</f>
        <v>0</v>
      </c>
      <c r="J140" s="143">
        <f t="shared" si="31"/>
        <v>0</v>
      </c>
      <c r="K140" s="140"/>
      <c r="L140" s="139">
        <f>SUM(L141:L146)</f>
        <v>0</v>
      </c>
      <c r="M140" s="121">
        <f>SUM(M141:M146)</f>
        <v>0</v>
      </c>
      <c r="N140" s="139">
        <f>SUM(N141:N146)</f>
        <v>0</v>
      </c>
      <c r="O140" s="141">
        <f>SUM(O141:O146)</f>
        <v>0</v>
      </c>
      <c r="P140" s="141">
        <f t="shared" si="33"/>
        <v>0</v>
      </c>
      <c r="Q140" s="142"/>
      <c r="R140" s="43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</row>
    <row r="141" spans="1:154" ht="20.25" hidden="1" x14ac:dyDescent="0.2">
      <c r="A141" s="100"/>
      <c r="B141" s="99"/>
      <c r="C141" s="99"/>
      <c r="D141" s="99"/>
      <c r="E141" s="99"/>
      <c r="F141" s="99" t="s">
        <v>32</v>
      </c>
      <c r="G141" s="103" t="s">
        <v>300</v>
      </c>
      <c r="H141" s="143"/>
      <c r="I141" s="143"/>
      <c r="J141" s="143">
        <f t="shared" si="31"/>
        <v>0</v>
      </c>
      <c r="K141" s="140"/>
      <c r="L141" s="143"/>
      <c r="M141" s="144"/>
      <c r="N141" s="143"/>
      <c r="O141" s="145">
        <f t="shared" ref="O141:O146" si="34">M141+N141</f>
        <v>0</v>
      </c>
      <c r="P141" s="145">
        <f t="shared" si="33"/>
        <v>0</v>
      </c>
      <c r="Q141" s="142"/>
      <c r="R141" s="43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</row>
    <row r="142" spans="1:154" ht="20.25" hidden="1" x14ac:dyDescent="0.2">
      <c r="A142" s="100"/>
      <c r="B142" s="99"/>
      <c r="C142" s="99"/>
      <c r="D142" s="99"/>
      <c r="E142" s="99"/>
      <c r="F142" s="99" t="s">
        <v>30</v>
      </c>
      <c r="G142" s="103" t="s">
        <v>301</v>
      </c>
      <c r="H142" s="143"/>
      <c r="I142" s="143"/>
      <c r="J142" s="143">
        <f t="shared" si="31"/>
        <v>0</v>
      </c>
      <c r="K142" s="140"/>
      <c r="L142" s="143"/>
      <c r="M142" s="144"/>
      <c r="N142" s="143"/>
      <c r="O142" s="145">
        <f t="shared" si="34"/>
        <v>0</v>
      </c>
      <c r="P142" s="145">
        <f t="shared" si="33"/>
        <v>0</v>
      </c>
      <c r="Q142" s="142"/>
      <c r="R142" s="43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</row>
    <row r="143" spans="1:154" ht="20.25" hidden="1" x14ac:dyDescent="0.2">
      <c r="A143" s="100"/>
      <c r="B143" s="99"/>
      <c r="C143" s="99"/>
      <c r="D143" s="99"/>
      <c r="E143" s="99"/>
      <c r="F143" s="99" t="s">
        <v>43</v>
      </c>
      <c r="G143" s="103" t="s">
        <v>303</v>
      </c>
      <c r="H143" s="143"/>
      <c r="I143" s="143"/>
      <c r="J143" s="143">
        <f t="shared" si="31"/>
        <v>0</v>
      </c>
      <c r="K143" s="140"/>
      <c r="L143" s="143"/>
      <c r="M143" s="144"/>
      <c r="N143" s="143"/>
      <c r="O143" s="145">
        <f t="shared" si="34"/>
        <v>0</v>
      </c>
      <c r="P143" s="145">
        <f t="shared" si="33"/>
        <v>0</v>
      </c>
      <c r="Q143" s="142"/>
      <c r="R143" s="43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</row>
    <row r="144" spans="1:154" ht="20.25" hidden="1" x14ac:dyDescent="0.2">
      <c r="A144" s="100"/>
      <c r="B144" s="99"/>
      <c r="C144" s="99"/>
      <c r="D144" s="99"/>
      <c r="E144" s="99"/>
      <c r="F144" s="99" t="s">
        <v>22</v>
      </c>
      <c r="G144" s="103" t="s">
        <v>304</v>
      </c>
      <c r="H144" s="143"/>
      <c r="I144" s="143"/>
      <c r="J144" s="143">
        <f t="shared" si="31"/>
        <v>0</v>
      </c>
      <c r="K144" s="140"/>
      <c r="L144" s="143"/>
      <c r="M144" s="144"/>
      <c r="N144" s="143"/>
      <c r="O144" s="145">
        <f t="shared" si="34"/>
        <v>0</v>
      </c>
      <c r="P144" s="145">
        <f t="shared" si="33"/>
        <v>0</v>
      </c>
      <c r="Q144" s="142"/>
      <c r="R144" s="43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</row>
    <row r="145" spans="1:154" ht="40.5" x14ac:dyDescent="0.2">
      <c r="A145" s="100"/>
      <c r="B145" s="99"/>
      <c r="C145" s="99"/>
      <c r="D145" s="99"/>
      <c r="E145" s="99"/>
      <c r="F145" s="99" t="s">
        <v>38</v>
      </c>
      <c r="G145" s="103" t="s">
        <v>305</v>
      </c>
      <c r="H145" s="143"/>
      <c r="I145" s="143"/>
      <c r="J145" s="143">
        <f t="shared" si="31"/>
        <v>0</v>
      </c>
      <c r="K145" s="140"/>
      <c r="L145" s="143"/>
      <c r="M145" s="144"/>
      <c r="N145" s="143"/>
      <c r="O145" s="145">
        <f t="shared" si="34"/>
        <v>0</v>
      </c>
      <c r="P145" s="145">
        <f t="shared" si="33"/>
        <v>0</v>
      </c>
      <c r="Q145" s="142"/>
      <c r="R145" s="43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</row>
    <row r="146" spans="1:154" ht="40.5" hidden="1" x14ac:dyDescent="0.2">
      <c r="A146" s="100"/>
      <c r="B146" s="99"/>
      <c r="C146" s="99"/>
      <c r="D146" s="99"/>
      <c r="E146" s="99"/>
      <c r="F146" s="99" t="s">
        <v>90</v>
      </c>
      <c r="G146" s="103" t="s">
        <v>306</v>
      </c>
      <c r="H146" s="143"/>
      <c r="I146" s="143"/>
      <c r="J146" s="143">
        <f t="shared" si="31"/>
        <v>0</v>
      </c>
      <c r="K146" s="140"/>
      <c r="L146" s="143"/>
      <c r="M146" s="144"/>
      <c r="N146" s="143"/>
      <c r="O146" s="145">
        <f t="shared" si="34"/>
        <v>0</v>
      </c>
      <c r="P146" s="145">
        <f t="shared" si="33"/>
        <v>0</v>
      </c>
      <c r="Q146" s="142"/>
      <c r="R146" s="43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</row>
    <row r="147" spans="1:154" ht="20.25" hidden="1" x14ac:dyDescent="0.2">
      <c r="A147" s="88"/>
      <c r="B147" s="89"/>
      <c r="C147" s="89"/>
      <c r="D147" s="89"/>
      <c r="E147" s="89" t="s">
        <v>114</v>
      </c>
      <c r="F147" s="89"/>
      <c r="G147" s="138" t="s">
        <v>150</v>
      </c>
      <c r="H147" s="139">
        <f>H148+H149+H150</f>
        <v>0</v>
      </c>
      <c r="I147" s="139">
        <f>I148+I149+I150</f>
        <v>0</v>
      </c>
      <c r="J147" s="143">
        <f t="shared" si="31"/>
        <v>0</v>
      </c>
      <c r="K147" s="140"/>
      <c r="L147" s="139">
        <f>L148+L149+L150</f>
        <v>0</v>
      </c>
      <c r="M147" s="121">
        <f>M148+M149+M150</f>
        <v>0</v>
      </c>
      <c r="N147" s="139">
        <f>N148+N149+N150</f>
        <v>0</v>
      </c>
      <c r="O147" s="141">
        <f>O148+O149+O150</f>
        <v>0</v>
      </c>
      <c r="P147" s="141">
        <f t="shared" si="33"/>
        <v>0</v>
      </c>
      <c r="Q147" s="142"/>
      <c r="R147" s="43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</row>
    <row r="148" spans="1:154" ht="20.25" hidden="1" x14ac:dyDescent="0.2">
      <c r="A148" s="100"/>
      <c r="B148" s="99"/>
      <c r="C148" s="99"/>
      <c r="D148" s="99"/>
      <c r="E148" s="99"/>
      <c r="F148" s="99" t="s">
        <v>32</v>
      </c>
      <c r="G148" s="103" t="s">
        <v>307</v>
      </c>
      <c r="H148" s="143"/>
      <c r="I148" s="143"/>
      <c r="J148" s="143">
        <f t="shared" si="31"/>
        <v>0</v>
      </c>
      <c r="K148" s="140"/>
      <c r="L148" s="143"/>
      <c r="M148" s="144"/>
      <c r="N148" s="143"/>
      <c r="O148" s="145">
        <f t="shared" ref="O148:O151" si="35">M148+N148</f>
        <v>0</v>
      </c>
      <c r="P148" s="145">
        <f t="shared" si="33"/>
        <v>0</v>
      </c>
      <c r="Q148" s="142"/>
      <c r="R148" s="43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</row>
    <row r="149" spans="1:154" ht="20.25" hidden="1" x14ac:dyDescent="0.2">
      <c r="A149" s="100"/>
      <c r="B149" s="99"/>
      <c r="C149" s="99"/>
      <c r="D149" s="99"/>
      <c r="E149" s="99"/>
      <c r="F149" s="99" t="s">
        <v>43</v>
      </c>
      <c r="G149" s="103" t="s">
        <v>308</v>
      </c>
      <c r="H149" s="143"/>
      <c r="I149" s="143"/>
      <c r="J149" s="143">
        <f t="shared" si="31"/>
        <v>0</v>
      </c>
      <c r="K149" s="140"/>
      <c r="L149" s="143"/>
      <c r="M149" s="144"/>
      <c r="N149" s="143"/>
      <c r="O149" s="145">
        <f t="shared" si="35"/>
        <v>0</v>
      </c>
      <c r="P149" s="145">
        <f t="shared" si="33"/>
        <v>0</v>
      </c>
      <c r="Q149" s="142"/>
      <c r="R149" s="43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</row>
    <row r="150" spans="1:154" ht="20.25" hidden="1" x14ac:dyDescent="0.2">
      <c r="A150" s="100"/>
      <c r="B150" s="99"/>
      <c r="C150" s="99"/>
      <c r="D150" s="99"/>
      <c r="E150" s="99"/>
      <c r="F150" s="99" t="s">
        <v>90</v>
      </c>
      <c r="G150" s="103" t="s">
        <v>151</v>
      </c>
      <c r="H150" s="143"/>
      <c r="I150" s="143"/>
      <c r="J150" s="143">
        <f t="shared" si="31"/>
        <v>0</v>
      </c>
      <c r="K150" s="140"/>
      <c r="L150" s="143"/>
      <c r="M150" s="144"/>
      <c r="N150" s="143"/>
      <c r="O150" s="145">
        <f t="shared" si="35"/>
        <v>0</v>
      </c>
      <c r="P150" s="145">
        <f t="shared" si="33"/>
        <v>0</v>
      </c>
      <c r="Q150" s="142"/>
      <c r="R150" s="43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</row>
    <row r="151" spans="1:154" ht="20.25" hidden="1" x14ac:dyDescent="0.2">
      <c r="A151" s="100"/>
      <c r="B151" s="99"/>
      <c r="C151" s="99"/>
      <c r="D151" s="99"/>
      <c r="E151" s="99">
        <v>13</v>
      </c>
      <c r="F151" s="99"/>
      <c r="G151" s="103" t="s">
        <v>309</v>
      </c>
      <c r="H151" s="143"/>
      <c r="I151" s="143"/>
      <c r="J151" s="143">
        <f t="shared" si="31"/>
        <v>0</v>
      </c>
      <c r="K151" s="140"/>
      <c r="L151" s="143"/>
      <c r="M151" s="144"/>
      <c r="N151" s="143"/>
      <c r="O151" s="145">
        <f t="shared" si="35"/>
        <v>0</v>
      </c>
      <c r="P151" s="145">
        <f t="shared" si="33"/>
        <v>0</v>
      </c>
      <c r="Q151" s="142"/>
      <c r="R151" s="43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</row>
    <row r="152" spans="1:154" ht="20.25" x14ac:dyDescent="0.2">
      <c r="A152" s="88"/>
      <c r="B152" s="89"/>
      <c r="C152" s="89"/>
      <c r="D152" s="89"/>
      <c r="E152" s="89" t="s">
        <v>90</v>
      </c>
      <c r="F152" s="89"/>
      <c r="G152" s="138" t="s">
        <v>314</v>
      </c>
      <c r="H152" s="139">
        <f>H153+H154+H155+H156</f>
        <v>0</v>
      </c>
      <c r="I152" s="139">
        <f>I153+I154+I155+I156</f>
        <v>0</v>
      </c>
      <c r="J152" s="143">
        <f t="shared" si="31"/>
        <v>0</v>
      </c>
      <c r="K152" s="140"/>
      <c r="L152" s="139">
        <f>L153+L154+L155+L156</f>
        <v>0</v>
      </c>
      <c r="M152" s="121">
        <f>M153+M154+M155+M156</f>
        <v>0</v>
      </c>
      <c r="N152" s="139">
        <f>N153+N154+N155+N156</f>
        <v>0</v>
      </c>
      <c r="O152" s="141">
        <f>O153+O154+O155+O156</f>
        <v>0</v>
      </c>
      <c r="P152" s="141">
        <f t="shared" si="33"/>
        <v>0</v>
      </c>
      <c r="Q152" s="142"/>
      <c r="R152" s="43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</row>
    <row r="153" spans="1:154" ht="20.25" hidden="1" x14ac:dyDescent="0.2">
      <c r="A153" s="100"/>
      <c r="B153" s="99"/>
      <c r="C153" s="99"/>
      <c r="D153" s="99"/>
      <c r="E153" s="99"/>
      <c r="F153" s="99" t="s">
        <v>30</v>
      </c>
      <c r="G153" s="103" t="s">
        <v>290</v>
      </c>
      <c r="H153" s="143"/>
      <c r="I153" s="143"/>
      <c r="J153" s="143">
        <f t="shared" si="31"/>
        <v>0</v>
      </c>
      <c r="K153" s="140"/>
      <c r="L153" s="143"/>
      <c r="M153" s="144"/>
      <c r="N153" s="143"/>
      <c r="O153" s="145">
        <f t="shared" ref="O153:O159" si="36">M153+N153</f>
        <v>0</v>
      </c>
      <c r="P153" s="145">
        <f t="shared" si="33"/>
        <v>0</v>
      </c>
      <c r="Q153" s="142"/>
      <c r="R153" s="43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</row>
    <row r="154" spans="1:154" ht="20.25" hidden="1" x14ac:dyDescent="0.2">
      <c r="A154" s="100"/>
      <c r="B154" s="99"/>
      <c r="C154" s="99"/>
      <c r="D154" s="99"/>
      <c r="E154" s="99"/>
      <c r="F154" s="99" t="s">
        <v>22</v>
      </c>
      <c r="G154" s="103" t="s">
        <v>310</v>
      </c>
      <c r="H154" s="143"/>
      <c r="I154" s="143"/>
      <c r="J154" s="143">
        <f t="shared" si="31"/>
        <v>0</v>
      </c>
      <c r="K154" s="140"/>
      <c r="L154" s="143"/>
      <c r="M154" s="144"/>
      <c r="N154" s="143"/>
      <c r="O154" s="145">
        <f t="shared" si="36"/>
        <v>0</v>
      </c>
      <c r="P154" s="145">
        <f t="shared" si="33"/>
        <v>0</v>
      </c>
      <c r="Q154" s="142"/>
      <c r="R154" s="43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</row>
    <row r="155" spans="1:154" ht="40.5" x14ac:dyDescent="0.2">
      <c r="A155" s="100"/>
      <c r="B155" s="99"/>
      <c r="C155" s="99"/>
      <c r="D155" s="99"/>
      <c r="E155" s="99"/>
      <c r="F155" s="99" t="s">
        <v>33</v>
      </c>
      <c r="G155" s="103" t="s">
        <v>289</v>
      </c>
      <c r="H155" s="143"/>
      <c r="I155" s="143"/>
      <c r="J155" s="143">
        <f t="shared" si="31"/>
        <v>0</v>
      </c>
      <c r="K155" s="140"/>
      <c r="L155" s="143"/>
      <c r="M155" s="144"/>
      <c r="N155" s="143"/>
      <c r="O155" s="145">
        <f t="shared" si="36"/>
        <v>0</v>
      </c>
      <c r="P155" s="145">
        <f t="shared" si="33"/>
        <v>0</v>
      </c>
      <c r="Q155" s="142"/>
      <c r="R155" s="43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</row>
    <row r="156" spans="1:154" ht="20.25" hidden="1" x14ac:dyDescent="0.2">
      <c r="A156" s="100"/>
      <c r="B156" s="99"/>
      <c r="C156" s="99"/>
      <c r="D156" s="99"/>
      <c r="E156" s="99"/>
      <c r="F156" s="99" t="s">
        <v>90</v>
      </c>
      <c r="G156" s="103" t="s">
        <v>311</v>
      </c>
      <c r="H156" s="143"/>
      <c r="I156" s="143"/>
      <c r="J156" s="143">
        <f t="shared" si="31"/>
        <v>0</v>
      </c>
      <c r="K156" s="140"/>
      <c r="L156" s="143"/>
      <c r="M156" s="144"/>
      <c r="N156" s="143"/>
      <c r="O156" s="145">
        <f t="shared" si="36"/>
        <v>0</v>
      </c>
      <c r="P156" s="145">
        <f t="shared" si="33"/>
        <v>0</v>
      </c>
      <c r="Q156" s="142"/>
      <c r="R156" s="43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</row>
    <row r="157" spans="1:154" ht="20.25" x14ac:dyDescent="0.2">
      <c r="A157" s="88"/>
      <c r="B157" s="89"/>
      <c r="C157" s="89"/>
      <c r="D157" s="89">
        <v>59</v>
      </c>
      <c r="E157" s="89"/>
      <c r="F157" s="89"/>
      <c r="G157" s="138" t="s">
        <v>313</v>
      </c>
      <c r="H157" s="139">
        <f>+H158</f>
        <v>0</v>
      </c>
      <c r="I157" s="139">
        <f>+I158</f>
        <v>0</v>
      </c>
      <c r="J157" s="139">
        <f t="shared" ref="J157" si="37">+J158</f>
        <v>0</v>
      </c>
      <c r="K157" s="140" t="e">
        <f>ROUND(I157/H157*100,2)</f>
        <v>#DIV/0!</v>
      </c>
      <c r="L157" s="139">
        <f>+L158</f>
        <v>0</v>
      </c>
      <c r="M157" s="139">
        <f>+M158</f>
        <v>0</v>
      </c>
      <c r="N157" s="139">
        <f>+N158</f>
        <v>0</v>
      </c>
      <c r="O157" s="139">
        <f t="shared" ref="O157" si="38">+O158</f>
        <v>0</v>
      </c>
      <c r="P157" s="141">
        <f t="shared" si="33"/>
        <v>0</v>
      </c>
      <c r="Q157" s="142" t="e">
        <f t="shared" ref="Q157:Q178" si="39">ROUND(O157/L157*100,2)</f>
        <v>#DIV/0!</v>
      </c>
      <c r="R157" s="43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</row>
    <row r="158" spans="1:154" ht="20.25" x14ac:dyDescent="0.2">
      <c r="A158" s="100"/>
      <c r="B158" s="99"/>
      <c r="C158" s="99"/>
      <c r="D158" s="99"/>
      <c r="E158" s="99">
        <v>25</v>
      </c>
      <c r="F158" s="99"/>
      <c r="G158" s="103" t="s">
        <v>312</v>
      </c>
      <c r="H158" s="143"/>
      <c r="I158" s="143">
        <f>O158</f>
        <v>0</v>
      </c>
      <c r="J158" s="143">
        <f t="shared" ref="J158:J176" si="40">H158-I158</f>
        <v>0</v>
      </c>
      <c r="K158" s="140" t="e">
        <f>ROUND(I158/H158*100,2)</f>
        <v>#DIV/0!</v>
      </c>
      <c r="L158" s="143"/>
      <c r="M158" s="144"/>
      <c r="N158" s="143">
        <v>0</v>
      </c>
      <c r="O158" s="145">
        <f t="shared" si="36"/>
        <v>0</v>
      </c>
      <c r="P158" s="145">
        <f t="shared" si="33"/>
        <v>0</v>
      </c>
      <c r="Q158" s="142" t="e">
        <f t="shared" si="39"/>
        <v>#DIV/0!</v>
      </c>
      <c r="R158" s="43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</row>
    <row r="159" spans="1:154" ht="40.5" x14ac:dyDescent="0.2">
      <c r="A159" s="148" t="s">
        <v>126</v>
      </c>
      <c r="B159" s="149"/>
      <c r="C159" s="149"/>
      <c r="D159" s="150">
        <v>85</v>
      </c>
      <c r="E159" s="149"/>
      <c r="F159" s="149"/>
      <c r="G159" s="151" t="s">
        <v>127</v>
      </c>
      <c r="H159" s="152"/>
      <c r="I159" s="152"/>
      <c r="J159" s="152">
        <f t="shared" si="40"/>
        <v>0</v>
      </c>
      <c r="K159" s="153"/>
      <c r="L159" s="152"/>
      <c r="M159" s="154"/>
      <c r="N159" s="152"/>
      <c r="O159" s="155">
        <f t="shared" si="36"/>
        <v>0</v>
      </c>
      <c r="P159" s="155">
        <f t="shared" si="33"/>
        <v>0</v>
      </c>
      <c r="Q159" s="156"/>
      <c r="R159" s="43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</row>
    <row r="160" spans="1:154" ht="20.25" x14ac:dyDescent="0.2">
      <c r="A160" s="88" t="s">
        <v>110</v>
      </c>
      <c r="B160" s="89" t="s">
        <v>32</v>
      </c>
      <c r="C160" s="89"/>
      <c r="D160" s="89"/>
      <c r="E160" s="89"/>
      <c r="F160" s="89"/>
      <c r="G160" s="101" t="s">
        <v>128</v>
      </c>
      <c r="H160" s="139">
        <f>H157</f>
        <v>0</v>
      </c>
      <c r="I160" s="139">
        <f>I157</f>
        <v>0</v>
      </c>
      <c r="J160" s="143">
        <f t="shared" si="40"/>
        <v>0</v>
      </c>
      <c r="K160" s="140" t="e">
        <f t="shared" ref="K160:K175" si="41">ROUND(I160/H160*100,2)</f>
        <v>#DIV/0!</v>
      </c>
      <c r="L160" s="139">
        <f>L157</f>
        <v>0</v>
      </c>
      <c r="M160" s="139">
        <f>M157</f>
        <v>0</v>
      </c>
      <c r="N160" s="139">
        <f>N157</f>
        <v>0</v>
      </c>
      <c r="O160" s="139">
        <f>O157</f>
        <v>0</v>
      </c>
      <c r="P160" s="141">
        <f t="shared" si="33"/>
        <v>0</v>
      </c>
      <c r="Q160" s="142" t="e">
        <f t="shared" si="39"/>
        <v>#DIV/0!</v>
      </c>
      <c r="R160" s="43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</row>
    <row r="161" spans="1:154" ht="40.5" x14ac:dyDescent="0.2">
      <c r="A161" s="88"/>
      <c r="B161" s="89" t="s">
        <v>30</v>
      </c>
      <c r="C161" s="89"/>
      <c r="D161" s="89"/>
      <c r="E161" s="89"/>
      <c r="F161" s="89"/>
      <c r="G161" s="101" t="s">
        <v>129</v>
      </c>
      <c r="H161" s="139">
        <f>H162+H163</f>
        <v>0</v>
      </c>
      <c r="I161" s="139">
        <f>I162+I163</f>
        <v>0</v>
      </c>
      <c r="J161" s="143">
        <f t="shared" si="40"/>
        <v>0</v>
      </c>
      <c r="K161" s="140" t="e">
        <f t="shared" si="41"/>
        <v>#DIV/0!</v>
      </c>
      <c r="L161" s="139">
        <f>L162+L163</f>
        <v>0</v>
      </c>
      <c r="M161" s="139">
        <f>M162+M163</f>
        <v>0</v>
      </c>
      <c r="N161" s="139">
        <f>N162+N163</f>
        <v>0</v>
      </c>
      <c r="O161" s="139">
        <f>O162+O163</f>
        <v>0</v>
      </c>
      <c r="P161" s="141">
        <f t="shared" si="33"/>
        <v>0</v>
      </c>
      <c r="Q161" s="142" t="e">
        <f t="shared" si="39"/>
        <v>#DIV/0!</v>
      </c>
      <c r="R161" s="43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</row>
    <row r="162" spans="1:154" ht="40.5" x14ac:dyDescent="0.2">
      <c r="A162" s="88"/>
      <c r="B162" s="89"/>
      <c r="C162" s="89" t="s">
        <v>32</v>
      </c>
      <c r="D162" s="89"/>
      <c r="E162" s="89"/>
      <c r="F162" s="89"/>
      <c r="G162" s="101" t="s">
        <v>130</v>
      </c>
      <c r="H162" s="139">
        <f>H155</f>
        <v>0</v>
      </c>
      <c r="I162" s="139">
        <f>I155</f>
        <v>0</v>
      </c>
      <c r="J162" s="143">
        <f t="shared" si="40"/>
        <v>0</v>
      </c>
      <c r="K162" s="140" t="e">
        <f t="shared" si="41"/>
        <v>#DIV/0!</v>
      </c>
      <c r="L162" s="139">
        <f>L155</f>
        <v>0</v>
      </c>
      <c r="M162" s="139">
        <f>M155</f>
        <v>0</v>
      </c>
      <c r="N162" s="139">
        <f>N155</f>
        <v>0</v>
      </c>
      <c r="O162" s="139">
        <f>O155</f>
        <v>0</v>
      </c>
      <c r="P162" s="141">
        <f t="shared" si="33"/>
        <v>0</v>
      </c>
      <c r="Q162" s="142" t="e">
        <f t="shared" si="39"/>
        <v>#DIV/0!</v>
      </c>
      <c r="R162" s="43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</row>
    <row r="163" spans="1:154" ht="20.25" x14ac:dyDescent="0.2">
      <c r="A163" s="88"/>
      <c r="B163" s="89"/>
      <c r="C163" s="89" t="s">
        <v>30</v>
      </c>
      <c r="D163" s="89"/>
      <c r="E163" s="89"/>
      <c r="F163" s="89"/>
      <c r="G163" s="101" t="s">
        <v>131</v>
      </c>
      <c r="H163" s="139">
        <f>H110-H155-H157</f>
        <v>0</v>
      </c>
      <c r="I163" s="139">
        <f>I110-I155-I157</f>
        <v>0</v>
      </c>
      <c r="J163" s="143">
        <f t="shared" si="40"/>
        <v>0</v>
      </c>
      <c r="K163" s="140" t="e">
        <f t="shared" si="41"/>
        <v>#DIV/0!</v>
      </c>
      <c r="L163" s="139">
        <f>L110-L155-L157</f>
        <v>0</v>
      </c>
      <c r="M163" s="139">
        <f>M110-M155-M157</f>
        <v>0</v>
      </c>
      <c r="N163" s="139">
        <f>N110-N155-N157</f>
        <v>0</v>
      </c>
      <c r="O163" s="139">
        <f>O110-O155-O157</f>
        <v>0</v>
      </c>
      <c r="P163" s="141">
        <f t="shared" si="33"/>
        <v>0</v>
      </c>
      <c r="Q163" s="142" t="e">
        <f t="shared" si="39"/>
        <v>#DIV/0!</v>
      </c>
      <c r="R163" s="43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</row>
    <row r="164" spans="1:154" ht="20.25" x14ac:dyDescent="0.2">
      <c r="A164" s="88" t="s">
        <v>132</v>
      </c>
      <c r="B164" s="89" t="s">
        <v>22</v>
      </c>
      <c r="C164" s="89"/>
      <c r="D164" s="89"/>
      <c r="E164" s="89"/>
      <c r="F164" s="89"/>
      <c r="G164" s="101" t="s">
        <v>133</v>
      </c>
      <c r="H164" s="139">
        <f>+H165+H174</f>
        <v>5240300</v>
      </c>
      <c r="I164" s="139">
        <f>+I165+I174</f>
        <v>4964524.13</v>
      </c>
      <c r="J164" s="143">
        <f t="shared" si="40"/>
        <v>275775.87000000011</v>
      </c>
      <c r="K164" s="140">
        <f t="shared" si="41"/>
        <v>94.74</v>
      </c>
      <c r="L164" s="139">
        <f>+L165+L174</f>
        <v>0</v>
      </c>
      <c r="M164" s="139">
        <f>+M165+M174</f>
        <v>2504443.77</v>
      </c>
      <c r="N164" s="139">
        <f>+N165+N174</f>
        <v>2460080.36</v>
      </c>
      <c r="O164" s="139">
        <f>+O165+O174</f>
        <v>4964524.13</v>
      </c>
      <c r="P164" s="141">
        <f t="shared" si="33"/>
        <v>-4964524.13</v>
      </c>
      <c r="Q164" s="142" t="e">
        <f t="shared" si="39"/>
        <v>#DIV/0!</v>
      </c>
      <c r="R164" s="43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</row>
    <row r="165" spans="1:154" ht="20.25" x14ac:dyDescent="0.2">
      <c r="A165" s="88"/>
      <c r="B165" s="89"/>
      <c r="C165" s="89"/>
      <c r="D165" s="89" t="s">
        <v>32</v>
      </c>
      <c r="E165" s="89"/>
      <c r="F165" s="89"/>
      <c r="G165" s="101" t="s">
        <v>62</v>
      </c>
      <c r="H165" s="139">
        <f>+H166+H167+H168+H169+H170+H171+H172+H173</f>
        <v>5240300</v>
      </c>
      <c r="I165" s="139">
        <f>+I166+I167+I168+I169+I170+I171+I172+I173</f>
        <v>4964524.13</v>
      </c>
      <c r="J165" s="139">
        <f>+J166+J167+J168+J169+J170+J171+J172+J173</f>
        <v>275775.87</v>
      </c>
      <c r="K165" s="140">
        <f t="shared" si="41"/>
        <v>94.74</v>
      </c>
      <c r="L165" s="139">
        <f>+L166+L167+L168+L169+L170+L171+L172+L173</f>
        <v>0</v>
      </c>
      <c r="M165" s="139">
        <f>+M166+M167+M168+M169+M170+M171+M172+M173</f>
        <v>2504443.77</v>
      </c>
      <c r="N165" s="139">
        <f>+N166+N167+N168+N169+N170+N171+N172+N173</f>
        <v>2460080.36</v>
      </c>
      <c r="O165" s="139">
        <f>+O166+O167+O168+O169+O170+O171+O172+O173</f>
        <v>4964524.13</v>
      </c>
      <c r="P165" s="141">
        <f t="shared" si="33"/>
        <v>-4964524.13</v>
      </c>
      <c r="Q165" s="142" t="e">
        <f t="shared" si="39"/>
        <v>#DIV/0!</v>
      </c>
      <c r="R165" s="43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</row>
    <row r="166" spans="1:154" ht="20.25" x14ac:dyDescent="0.2">
      <c r="A166" s="88"/>
      <c r="B166" s="89"/>
      <c r="C166" s="89"/>
      <c r="D166" s="89" t="s">
        <v>88</v>
      </c>
      <c r="E166" s="89"/>
      <c r="F166" s="89"/>
      <c r="G166" s="101" t="s">
        <v>134</v>
      </c>
      <c r="H166" s="139">
        <f>+H179+H264+H112</f>
        <v>747200</v>
      </c>
      <c r="I166" s="139">
        <f>+I179+I264+I112</f>
        <v>735272</v>
      </c>
      <c r="J166" s="143">
        <f t="shared" si="40"/>
        <v>11928</v>
      </c>
      <c r="K166" s="140">
        <f t="shared" si="41"/>
        <v>98.4</v>
      </c>
      <c r="L166" s="139">
        <f>+L179+L264+L112</f>
        <v>0</v>
      </c>
      <c r="M166" s="139">
        <f>+M179+M264+M112</f>
        <v>380284</v>
      </c>
      <c r="N166" s="139">
        <f>+N179+N264+N112</f>
        <v>354988</v>
      </c>
      <c r="O166" s="139">
        <f>+O179+O264+O112</f>
        <v>735272</v>
      </c>
      <c r="P166" s="141">
        <f t="shared" si="33"/>
        <v>-735272</v>
      </c>
      <c r="Q166" s="142" t="e">
        <f t="shared" si="39"/>
        <v>#DIV/0!</v>
      </c>
      <c r="R166" s="43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</row>
    <row r="167" spans="1:154" ht="20.25" x14ac:dyDescent="0.2">
      <c r="A167" s="88"/>
      <c r="B167" s="89"/>
      <c r="C167" s="89"/>
      <c r="D167" s="89" t="s">
        <v>89</v>
      </c>
      <c r="E167" s="89"/>
      <c r="F167" s="89"/>
      <c r="G167" s="101" t="s">
        <v>135</v>
      </c>
      <c r="H167" s="139">
        <f>+H206+H296+H139</f>
        <v>89100</v>
      </c>
      <c r="I167" s="139">
        <f>+I206+I296+I139</f>
        <v>79621.13</v>
      </c>
      <c r="J167" s="143">
        <f t="shared" si="40"/>
        <v>9478.8699999999953</v>
      </c>
      <c r="K167" s="140">
        <f t="shared" si="41"/>
        <v>89.36</v>
      </c>
      <c r="L167" s="139">
        <f>+L206+L296+L139</f>
        <v>0</v>
      </c>
      <c r="M167" s="139">
        <f>+M206+M296+M139</f>
        <v>34526.770000000004</v>
      </c>
      <c r="N167" s="139">
        <f>+N206+N296+N139</f>
        <v>45094.36</v>
      </c>
      <c r="O167" s="139">
        <f>+O206+O296+O139</f>
        <v>79621.13</v>
      </c>
      <c r="P167" s="141">
        <f t="shared" si="33"/>
        <v>-79621.13</v>
      </c>
      <c r="Q167" s="142" t="e">
        <f t="shared" si="39"/>
        <v>#DIV/0!</v>
      </c>
      <c r="R167" s="43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</row>
    <row r="168" spans="1:154" ht="20.25" x14ac:dyDescent="0.2">
      <c r="A168" s="88"/>
      <c r="B168" s="89"/>
      <c r="C168" s="89"/>
      <c r="D168" s="89" t="s">
        <v>90</v>
      </c>
      <c r="E168" s="89"/>
      <c r="F168" s="89"/>
      <c r="G168" s="101" t="s">
        <v>136</v>
      </c>
      <c r="H168" s="139">
        <f>+H329</f>
        <v>0</v>
      </c>
      <c r="I168" s="139">
        <f>+I329</f>
        <v>0</v>
      </c>
      <c r="J168" s="143">
        <f t="shared" si="40"/>
        <v>0</v>
      </c>
      <c r="K168" s="140" t="e">
        <f t="shared" si="41"/>
        <v>#DIV/0!</v>
      </c>
      <c r="L168" s="139">
        <f>+L329</f>
        <v>0</v>
      </c>
      <c r="M168" s="139">
        <f>+M329</f>
        <v>0</v>
      </c>
      <c r="N168" s="139">
        <f>+N329</f>
        <v>0</v>
      </c>
      <c r="O168" s="139">
        <f>+O329</f>
        <v>0</v>
      </c>
      <c r="P168" s="141">
        <f t="shared" si="33"/>
        <v>0</v>
      </c>
      <c r="Q168" s="142" t="e">
        <f t="shared" si="39"/>
        <v>#DIV/0!</v>
      </c>
      <c r="R168" s="43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</row>
    <row r="169" spans="1:154" ht="20.25" x14ac:dyDescent="0.2">
      <c r="A169" s="88"/>
      <c r="B169" s="89"/>
      <c r="C169" s="89"/>
      <c r="D169" s="89" t="s">
        <v>91</v>
      </c>
      <c r="E169" s="89"/>
      <c r="F169" s="89"/>
      <c r="G169" s="101" t="s">
        <v>137</v>
      </c>
      <c r="H169" s="139">
        <f>+H235</f>
        <v>0</v>
      </c>
      <c r="I169" s="139">
        <f>+I235</f>
        <v>0</v>
      </c>
      <c r="J169" s="143">
        <f t="shared" si="40"/>
        <v>0</v>
      </c>
      <c r="K169" s="140" t="e">
        <f t="shared" si="41"/>
        <v>#DIV/0!</v>
      </c>
      <c r="L169" s="139">
        <f>+L235</f>
        <v>0</v>
      </c>
      <c r="M169" s="139">
        <f>+M235</f>
        <v>0</v>
      </c>
      <c r="N169" s="139">
        <f>+N235</f>
        <v>0</v>
      </c>
      <c r="O169" s="139">
        <f>+O235</f>
        <v>0</v>
      </c>
      <c r="P169" s="141">
        <f t="shared" si="33"/>
        <v>0</v>
      </c>
      <c r="Q169" s="142" t="e">
        <f t="shared" si="39"/>
        <v>#DIV/0!</v>
      </c>
      <c r="R169" s="43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</row>
    <row r="170" spans="1:154" ht="40.5" x14ac:dyDescent="0.2">
      <c r="A170" s="88"/>
      <c r="B170" s="89"/>
      <c r="C170" s="89"/>
      <c r="D170" s="89">
        <v>51</v>
      </c>
      <c r="E170" s="89"/>
      <c r="F170" s="89"/>
      <c r="G170" s="101" t="s">
        <v>138</v>
      </c>
      <c r="H170" s="139">
        <f>+H237+H332</f>
        <v>820000</v>
      </c>
      <c r="I170" s="139">
        <f>+I237+I332</f>
        <v>772605</v>
      </c>
      <c r="J170" s="143">
        <f t="shared" si="40"/>
        <v>47395</v>
      </c>
      <c r="K170" s="140">
        <f t="shared" si="41"/>
        <v>94.22</v>
      </c>
      <c r="L170" s="139">
        <f>+L237+L332</f>
        <v>0</v>
      </c>
      <c r="M170" s="139">
        <f>+M237+M332</f>
        <v>388258</v>
      </c>
      <c r="N170" s="139">
        <f>+N237+N332</f>
        <v>384347</v>
      </c>
      <c r="O170" s="139">
        <f>+O237+O332</f>
        <v>772605</v>
      </c>
      <c r="P170" s="141">
        <f t="shared" si="33"/>
        <v>-772605</v>
      </c>
      <c r="Q170" s="142" t="e">
        <f t="shared" si="39"/>
        <v>#DIV/0!</v>
      </c>
      <c r="R170" s="43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</row>
    <row r="171" spans="1:154" ht="60.75" x14ac:dyDescent="0.2">
      <c r="A171" s="88"/>
      <c r="B171" s="89"/>
      <c r="C171" s="89"/>
      <c r="D171" s="89">
        <v>56</v>
      </c>
      <c r="E171" s="89"/>
      <c r="F171" s="89"/>
      <c r="G171" s="101" t="s">
        <v>139</v>
      </c>
      <c r="H171" s="139">
        <f>H240+H404</f>
        <v>302000</v>
      </c>
      <c r="I171" s="139">
        <f>I240+I404</f>
        <v>273167</v>
      </c>
      <c r="J171" s="143">
        <f t="shared" si="40"/>
        <v>28833</v>
      </c>
      <c r="K171" s="140">
        <f t="shared" si="41"/>
        <v>90.45</v>
      </c>
      <c r="L171" s="139">
        <f>L240+L404</f>
        <v>0</v>
      </c>
      <c r="M171" s="139">
        <f>M240+M404</f>
        <v>135735</v>
      </c>
      <c r="N171" s="139">
        <f>N240+N404</f>
        <v>137432</v>
      </c>
      <c r="O171" s="139">
        <f>O240+O404</f>
        <v>273167</v>
      </c>
      <c r="P171" s="141">
        <f t="shared" si="33"/>
        <v>-273167</v>
      </c>
      <c r="Q171" s="142" t="e">
        <f t="shared" si="39"/>
        <v>#DIV/0!</v>
      </c>
      <c r="R171" s="43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</row>
    <row r="172" spans="1:154" ht="20.25" x14ac:dyDescent="0.2">
      <c r="A172" s="88"/>
      <c r="B172" s="89"/>
      <c r="C172" s="89"/>
      <c r="D172" s="89">
        <v>57</v>
      </c>
      <c r="E172" s="89"/>
      <c r="F172" s="89"/>
      <c r="G172" s="101" t="s">
        <v>140</v>
      </c>
      <c r="H172" s="139">
        <f>+H244+H337</f>
        <v>3282000</v>
      </c>
      <c r="I172" s="139">
        <f>+I244+I337</f>
        <v>3103859</v>
      </c>
      <c r="J172" s="143">
        <f t="shared" si="40"/>
        <v>178141</v>
      </c>
      <c r="K172" s="140">
        <f t="shared" si="41"/>
        <v>94.57</v>
      </c>
      <c r="L172" s="139">
        <f>+L244+L337</f>
        <v>0</v>
      </c>
      <c r="M172" s="139">
        <f>+M244+M337</f>
        <v>1565640</v>
      </c>
      <c r="N172" s="139">
        <f>+N244+N337</f>
        <v>1538219</v>
      </c>
      <c r="O172" s="139">
        <f>+O244+O337</f>
        <v>3103859</v>
      </c>
      <c r="P172" s="141">
        <f t="shared" si="33"/>
        <v>-3103859</v>
      </c>
      <c r="Q172" s="142" t="e">
        <f t="shared" si="39"/>
        <v>#DIV/0!</v>
      </c>
      <c r="R172" s="43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</row>
    <row r="173" spans="1:154" ht="20.25" x14ac:dyDescent="0.2">
      <c r="A173" s="88"/>
      <c r="B173" s="89"/>
      <c r="C173" s="89"/>
      <c r="D173" s="89">
        <v>59</v>
      </c>
      <c r="E173" s="89"/>
      <c r="F173" s="89"/>
      <c r="G173" s="101" t="s">
        <v>80</v>
      </c>
      <c r="H173" s="139">
        <f>+H362+H157</f>
        <v>0</v>
      </c>
      <c r="I173" s="139">
        <f>+I362+I157</f>
        <v>0</v>
      </c>
      <c r="J173" s="143">
        <f t="shared" si="40"/>
        <v>0</v>
      </c>
      <c r="K173" s="140" t="e">
        <f t="shared" si="41"/>
        <v>#DIV/0!</v>
      </c>
      <c r="L173" s="139">
        <f>+L362+L157</f>
        <v>0</v>
      </c>
      <c r="M173" s="139">
        <f>+M362+M157</f>
        <v>0</v>
      </c>
      <c r="N173" s="139">
        <f>+N362+N157</f>
        <v>0</v>
      </c>
      <c r="O173" s="139">
        <f>+O362+O157</f>
        <v>0</v>
      </c>
      <c r="P173" s="141">
        <f t="shared" si="33"/>
        <v>0</v>
      </c>
      <c r="Q173" s="142" t="e">
        <f t="shared" si="39"/>
        <v>#DIV/0!</v>
      </c>
      <c r="R173" s="43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</row>
    <row r="174" spans="1:154" ht="20.25" x14ac:dyDescent="0.2">
      <c r="A174" s="88"/>
      <c r="B174" s="89"/>
      <c r="C174" s="89"/>
      <c r="D174" s="89" t="s">
        <v>105</v>
      </c>
      <c r="E174" s="89"/>
      <c r="F174" s="89"/>
      <c r="G174" s="101" t="s">
        <v>83</v>
      </c>
      <c r="H174" s="139">
        <f>+H175</f>
        <v>0</v>
      </c>
      <c r="I174" s="139">
        <f>+I175</f>
        <v>0</v>
      </c>
      <c r="J174" s="143">
        <f t="shared" si="40"/>
        <v>0</v>
      </c>
      <c r="K174" s="140" t="e">
        <f t="shared" si="41"/>
        <v>#DIV/0!</v>
      </c>
      <c r="L174" s="139">
        <f>+L175</f>
        <v>0</v>
      </c>
      <c r="M174" s="139">
        <f>+M175</f>
        <v>0</v>
      </c>
      <c r="N174" s="139">
        <f>+N175</f>
        <v>0</v>
      </c>
      <c r="O174" s="139">
        <f>+O175</f>
        <v>0</v>
      </c>
      <c r="P174" s="141">
        <f t="shared" si="33"/>
        <v>0</v>
      </c>
      <c r="Q174" s="142" t="e">
        <f t="shared" si="39"/>
        <v>#DIV/0!</v>
      </c>
      <c r="R174" s="43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</row>
    <row r="175" spans="1:154" ht="20.25" x14ac:dyDescent="0.2">
      <c r="A175" s="88"/>
      <c r="B175" s="89"/>
      <c r="C175" s="89"/>
      <c r="D175" s="89">
        <v>71</v>
      </c>
      <c r="E175" s="89"/>
      <c r="F175" s="89"/>
      <c r="G175" s="101" t="s">
        <v>141</v>
      </c>
      <c r="H175" s="139">
        <f>+H249+H366</f>
        <v>0</v>
      </c>
      <c r="I175" s="139">
        <f>+I249+I366</f>
        <v>0</v>
      </c>
      <c r="J175" s="143">
        <f t="shared" si="40"/>
        <v>0</v>
      </c>
      <c r="K175" s="140" t="e">
        <f t="shared" si="41"/>
        <v>#DIV/0!</v>
      </c>
      <c r="L175" s="139">
        <f>+L249+L366</f>
        <v>0</v>
      </c>
      <c r="M175" s="139">
        <f>+M249+M366</f>
        <v>0</v>
      </c>
      <c r="N175" s="139">
        <f>+N249+N366</f>
        <v>0</v>
      </c>
      <c r="O175" s="139">
        <f>+O249+O366</f>
        <v>0</v>
      </c>
      <c r="P175" s="141">
        <f t="shared" si="33"/>
        <v>0</v>
      </c>
      <c r="Q175" s="142" t="e">
        <f t="shared" si="39"/>
        <v>#DIV/0!</v>
      </c>
      <c r="R175" s="43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</row>
    <row r="176" spans="1:154" ht="20.25" hidden="1" x14ac:dyDescent="0.2">
      <c r="A176" s="88"/>
      <c r="B176" s="89"/>
      <c r="C176" s="89"/>
      <c r="D176" s="89">
        <v>79</v>
      </c>
      <c r="E176" s="89"/>
      <c r="F176" s="89"/>
      <c r="G176" s="101" t="s">
        <v>106</v>
      </c>
      <c r="H176" s="139"/>
      <c r="I176" s="139"/>
      <c r="J176" s="143">
        <f t="shared" si="40"/>
        <v>0</v>
      </c>
      <c r="K176" s="140"/>
      <c r="L176" s="139"/>
      <c r="M176" s="139"/>
      <c r="N176" s="139"/>
      <c r="O176" s="139"/>
      <c r="P176" s="141">
        <f t="shared" si="33"/>
        <v>0</v>
      </c>
      <c r="Q176" s="142"/>
      <c r="R176" s="43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</row>
    <row r="177" spans="1:154" s="18" customFormat="1" ht="20.25" x14ac:dyDescent="0.25">
      <c r="A177" s="475" t="s">
        <v>142</v>
      </c>
      <c r="B177" s="476"/>
      <c r="C177" s="476"/>
      <c r="D177" s="476"/>
      <c r="E177" s="476"/>
      <c r="F177" s="476"/>
      <c r="G177" s="157" t="s">
        <v>143</v>
      </c>
      <c r="H177" s="158">
        <f>H178+H249+H257</f>
        <v>4000</v>
      </c>
      <c r="I177" s="158">
        <f>I178+I249+I257</f>
        <v>469.94</v>
      </c>
      <c r="J177" s="158">
        <f>J178+J249+J257</f>
        <v>3530.06</v>
      </c>
      <c r="K177" s="159">
        <f>ROUND(I177/H177*100,2)</f>
        <v>11.75</v>
      </c>
      <c r="L177" s="158">
        <f>L178+L249+L257</f>
        <v>0</v>
      </c>
      <c r="M177" s="160">
        <f>M178+M249+M257</f>
        <v>361.75</v>
      </c>
      <c r="N177" s="158">
        <f>N178+N249+N257</f>
        <v>108.19</v>
      </c>
      <c r="O177" s="206">
        <f>O178+O249+O257</f>
        <v>469.94</v>
      </c>
      <c r="P177" s="161">
        <f t="shared" si="33"/>
        <v>-469.94</v>
      </c>
      <c r="Q177" s="162" t="e">
        <f t="shared" si="39"/>
        <v>#DIV/0!</v>
      </c>
      <c r="R177" s="43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</row>
    <row r="178" spans="1:154" ht="20.25" x14ac:dyDescent="0.2">
      <c r="A178" s="88"/>
      <c r="B178" s="89"/>
      <c r="C178" s="89"/>
      <c r="D178" s="89" t="s">
        <v>32</v>
      </c>
      <c r="E178" s="89"/>
      <c r="F178" s="89"/>
      <c r="G178" s="138" t="s">
        <v>62</v>
      </c>
      <c r="H178" s="139">
        <f>H179+H206+H235+H237+H244+H240</f>
        <v>4000</v>
      </c>
      <c r="I178" s="139">
        <f>I179+I206+I235+I237+I244+I240</f>
        <v>469.94</v>
      </c>
      <c r="J178" s="139">
        <f>J179+J206+J235+J237+J244+J240</f>
        <v>3530.06</v>
      </c>
      <c r="K178" s="140">
        <f>ROUND(I178/H178*100,2)</f>
        <v>11.75</v>
      </c>
      <c r="L178" s="139">
        <f t="shared" ref="L178:O178" si="42">L179+L206+L235+L237+L244+L240</f>
        <v>0</v>
      </c>
      <c r="M178" s="139">
        <f t="shared" si="42"/>
        <v>361.75</v>
      </c>
      <c r="N178" s="139">
        <f t="shared" si="42"/>
        <v>108.19</v>
      </c>
      <c r="O178" s="205">
        <f t="shared" si="42"/>
        <v>469.94</v>
      </c>
      <c r="P178" s="141">
        <f t="shared" si="33"/>
        <v>-469.94</v>
      </c>
      <c r="Q178" s="142" t="e">
        <f t="shared" si="39"/>
        <v>#DIV/0!</v>
      </c>
      <c r="R178" s="43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</row>
    <row r="179" spans="1:154" ht="20.25" x14ac:dyDescent="0.2">
      <c r="A179" s="88"/>
      <c r="B179" s="89"/>
      <c r="C179" s="89"/>
      <c r="D179" s="89" t="s">
        <v>88</v>
      </c>
      <c r="E179" s="89"/>
      <c r="F179" s="89"/>
      <c r="G179" s="138" t="s">
        <v>368</v>
      </c>
      <c r="H179" s="139">
        <f>H180+H199+H197</f>
        <v>0</v>
      </c>
      <c r="I179" s="139">
        <f>I180+I199+I197</f>
        <v>0</v>
      </c>
      <c r="J179" s="139">
        <f>J180+J199+J197</f>
        <v>0</v>
      </c>
      <c r="K179" s="140"/>
      <c r="L179" s="139">
        <f>L180+L199+L197</f>
        <v>0</v>
      </c>
      <c r="M179" s="163">
        <f>M180+M199+M197</f>
        <v>0</v>
      </c>
      <c r="N179" s="139">
        <f>N180+N199+N197</f>
        <v>0</v>
      </c>
      <c r="O179" s="163">
        <f>O180+O199+O197</f>
        <v>0</v>
      </c>
      <c r="P179" s="163">
        <f t="shared" si="33"/>
        <v>0</v>
      </c>
      <c r="Q179" s="142"/>
      <c r="R179" s="43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</row>
    <row r="180" spans="1:154" ht="20.25" x14ac:dyDescent="0.2">
      <c r="A180" s="88"/>
      <c r="B180" s="89"/>
      <c r="C180" s="89"/>
      <c r="D180" s="89"/>
      <c r="E180" s="89" t="s">
        <v>32</v>
      </c>
      <c r="F180" s="89"/>
      <c r="G180" s="101" t="s">
        <v>112</v>
      </c>
      <c r="H180" s="139">
        <f>SUM(H181:H196)</f>
        <v>0</v>
      </c>
      <c r="I180" s="139">
        <f>SUM(I181:I196)</f>
        <v>0</v>
      </c>
      <c r="J180" s="139">
        <f>SUM(J181:J196)</f>
        <v>0</v>
      </c>
      <c r="K180" s="140"/>
      <c r="L180" s="139">
        <f>SUM(L181:L196)</f>
        <v>0</v>
      </c>
      <c r="M180" s="121">
        <f>SUM(M181:M196)</f>
        <v>0</v>
      </c>
      <c r="N180" s="139">
        <f>SUM(N181:N196)</f>
        <v>0</v>
      </c>
      <c r="O180" s="141">
        <f>SUM(O181:O196)</f>
        <v>0</v>
      </c>
      <c r="P180" s="141">
        <f t="shared" si="33"/>
        <v>0</v>
      </c>
      <c r="Q180" s="142"/>
      <c r="R180" s="43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</row>
    <row r="181" spans="1:154" ht="20.25" x14ac:dyDescent="0.2">
      <c r="A181" s="100"/>
      <c r="B181" s="99"/>
      <c r="C181" s="99"/>
      <c r="D181" s="99"/>
      <c r="E181" s="99"/>
      <c r="F181" s="99" t="s">
        <v>32</v>
      </c>
      <c r="G181" s="103" t="s">
        <v>347</v>
      </c>
      <c r="H181" s="143"/>
      <c r="I181" s="143"/>
      <c r="J181" s="143">
        <f t="shared" ref="J181:J205" si="43">H181-I181</f>
        <v>0</v>
      </c>
      <c r="K181" s="140"/>
      <c r="L181" s="143"/>
      <c r="M181" s="144"/>
      <c r="N181" s="143"/>
      <c r="O181" s="145">
        <f t="shared" ref="O181:O205" si="44">M181+N181</f>
        <v>0</v>
      </c>
      <c r="P181" s="145">
        <f t="shared" si="33"/>
        <v>0</v>
      </c>
      <c r="Q181" s="142"/>
      <c r="R181" s="43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</row>
    <row r="182" spans="1:154" ht="20.25" x14ac:dyDescent="0.2">
      <c r="A182" s="100"/>
      <c r="B182" s="99"/>
      <c r="C182" s="99"/>
      <c r="D182" s="99"/>
      <c r="E182" s="99"/>
      <c r="F182" s="99" t="s">
        <v>114</v>
      </c>
      <c r="G182" s="103" t="s">
        <v>348</v>
      </c>
      <c r="H182" s="143"/>
      <c r="I182" s="143"/>
      <c r="J182" s="143">
        <f t="shared" si="43"/>
        <v>0</v>
      </c>
      <c r="K182" s="140"/>
      <c r="L182" s="143"/>
      <c r="M182" s="144"/>
      <c r="N182" s="143"/>
      <c r="O182" s="145">
        <f t="shared" si="44"/>
        <v>0</v>
      </c>
      <c r="P182" s="145">
        <f t="shared" si="33"/>
        <v>0</v>
      </c>
      <c r="Q182" s="142"/>
      <c r="R182" s="43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</row>
    <row r="183" spans="1:154" ht="20.25" hidden="1" x14ac:dyDescent="0.2">
      <c r="A183" s="100"/>
      <c r="B183" s="99"/>
      <c r="C183" s="99"/>
      <c r="D183" s="99"/>
      <c r="E183" s="99"/>
      <c r="F183" s="99" t="s">
        <v>43</v>
      </c>
      <c r="G183" s="103" t="s">
        <v>279</v>
      </c>
      <c r="H183" s="143"/>
      <c r="I183" s="143"/>
      <c r="J183" s="143">
        <f t="shared" si="43"/>
        <v>0</v>
      </c>
      <c r="K183" s="140"/>
      <c r="L183" s="143"/>
      <c r="M183" s="144"/>
      <c r="N183" s="143"/>
      <c r="O183" s="145">
        <f t="shared" si="44"/>
        <v>0</v>
      </c>
      <c r="P183" s="145">
        <f t="shared" si="33"/>
        <v>0</v>
      </c>
      <c r="Q183" s="142"/>
      <c r="R183" s="43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</row>
    <row r="184" spans="1:154" ht="20.25" hidden="1" x14ac:dyDescent="0.2">
      <c r="A184" s="100"/>
      <c r="B184" s="99"/>
      <c r="C184" s="99"/>
      <c r="D184" s="99"/>
      <c r="E184" s="99"/>
      <c r="F184" s="99" t="s">
        <v>22</v>
      </c>
      <c r="G184" s="103" t="s">
        <v>280</v>
      </c>
      <c r="H184" s="143"/>
      <c r="I184" s="143"/>
      <c r="J184" s="143">
        <f t="shared" si="43"/>
        <v>0</v>
      </c>
      <c r="K184" s="140"/>
      <c r="L184" s="143"/>
      <c r="M184" s="144"/>
      <c r="N184" s="143"/>
      <c r="O184" s="145">
        <f t="shared" si="44"/>
        <v>0</v>
      </c>
      <c r="P184" s="145">
        <f t="shared" si="33"/>
        <v>0</v>
      </c>
      <c r="Q184" s="142"/>
      <c r="R184" s="43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</row>
    <row r="185" spans="1:154" ht="20.25" x14ac:dyDescent="0.2">
      <c r="A185" s="100"/>
      <c r="B185" s="99"/>
      <c r="C185" s="99"/>
      <c r="D185" s="99"/>
      <c r="E185" s="99"/>
      <c r="F185" s="99" t="s">
        <v>33</v>
      </c>
      <c r="G185" s="103" t="s">
        <v>281</v>
      </c>
      <c r="H185" s="143"/>
      <c r="I185" s="143"/>
      <c r="J185" s="143">
        <f t="shared" si="43"/>
        <v>0</v>
      </c>
      <c r="K185" s="140"/>
      <c r="L185" s="143"/>
      <c r="M185" s="144"/>
      <c r="N185" s="143"/>
      <c r="O185" s="145">
        <f t="shared" si="44"/>
        <v>0</v>
      </c>
      <c r="P185" s="145">
        <f t="shared" si="33"/>
        <v>0</v>
      </c>
      <c r="Q185" s="142"/>
      <c r="R185" s="43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</row>
    <row r="186" spans="1:154" ht="20.25" hidden="1" x14ac:dyDescent="0.2">
      <c r="A186" s="100"/>
      <c r="B186" s="99"/>
      <c r="C186" s="99"/>
      <c r="D186" s="99"/>
      <c r="E186" s="99"/>
      <c r="F186" s="99" t="s">
        <v>124</v>
      </c>
      <c r="G186" s="103" t="s">
        <v>282</v>
      </c>
      <c r="H186" s="143"/>
      <c r="I186" s="143"/>
      <c r="J186" s="143">
        <f t="shared" si="43"/>
        <v>0</v>
      </c>
      <c r="K186" s="140"/>
      <c r="L186" s="143"/>
      <c r="M186" s="144"/>
      <c r="N186" s="143"/>
      <c r="O186" s="145">
        <f t="shared" si="44"/>
        <v>0</v>
      </c>
      <c r="P186" s="145">
        <f t="shared" si="33"/>
        <v>0</v>
      </c>
      <c r="Q186" s="142"/>
      <c r="R186" s="43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</row>
    <row r="187" spans="1:154" ht="20.25" hidden="1" x14ac:dyDescent="0.2">
      <c r="A187" s="100"/>
      <c r="B187" s="99"/>
      <c r="C187" s="99"/>
      <c r="D187" s="99"/>
      <c r="E187" s="99"/>
      <c r="F187" s="99" t="s">
        <v>115</v>
      </c>
      <c r="G187" s="103" t="s">
        <v>283</v>
      </c>
      <c r="H187" s="143"/>
      <c r="I187" s="143"/>
      <c r="J187" s="143">
        <f t="shared" si="43"/>
        <v>0</v>
      </c>
      <c r="K187" s="140"/>
      <c r="L187" s="143"/>
      <c r="M187" s="144"/>
      <c r="N187" s="143"/>
      <c r="O187" s="145">
        <f t="shared" si="44"/>
        <v>0</v>
      </c>
      <c r="P187" s="145">
        <f t="shared" si="33"/>
        <v>0</v>
      </c>
      <c r="Q187" s="142"/>
      <c r="R187" s="43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</row>
    <row r="188" spans="1:154" ht="20.25" hidden="1" x14ac:dyDescent="0.2">
      <c r="A188" s="100"/>
      <c r="B188" s="99"/>
      <c r="C188" s="99"/>
      <c r="D188" s="99"/>
      <c r="E188" s="99"/>
      <c r="F188" s="99" t="s">
        <v>38</v>
      </c>
      <c r="G188" s="103" t="s">
        <v>296</v>
      </c>
      <c r="H188" s="143"/>
      <c r="I188" s="143"/>
      <c r="J188" s="143">
        <f t="shared" si="43"/>
        <v>0</v>
      </c>
      <c r="K188" s="140"/>
      <c r="L188" s="143"/>
      <c r="M188" s="144"/>
      <c r="N188" s="143"/>
      <c r="O188" s="145">
        <f t="shared" si="44"/>
        <v>0</v>
      </c>
      <c r="P188" s="145">
        <f t="shared" si="33"/>
        <v>0</v>
      </c>
      <c r="Q188" s="142"/>
      <c r="R188" s="43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</row>
    <row r="189" spans="1:154" ht="20.25" hidden="1" x14ac:dyDescent="0.2">
      <c r="A189" s="100"/>
      <c r="B189" s="99"/>
      <c r="C189" s="99"/>
      <c r="D189" s="99"/>
      <c r="E189" s="99"/>
      <c r="F189" s="99">
        <v>10</v>
      </c>
      <c r="G189" s="103" t="s">
        <v>349</v>
      </c>
      <c r="H189" s="143"/>
      <c r="I189" s="143"/>
      <c r="J189" s="143">
        <f t="shared" si="43"/>
        <v>0</v>
      </c>
      <c r="K189" s="140"/>
      <c r="L189" s="143"/>
      <c r="M189" s="144"/>
      <c r="N189" s="143"/>
      <c r="O189" s="145">
        <f t="shared" si="44"/>
        <v>0</v>
      </c>
      <c r="P189" s="145">
        <f t="shared" si="33"/>
        <v>0</v>
      </c>
      <c r="Q189" s="142"/>
      <c r="R189" s="43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</row>
    <row r="190" spans="1:154" ht="20.25" hidden="1" x14ac:dyDescent="0.2">
      <c r="A190" s="100"/>
      <c r="B190" s="99"/>
      <c r="C190" s="99"/>
      <c r="D190" s="99"/>
      <c r="E190" s="99"/>
      <c r="F190" s="99">
        <v>11</v>
      </c>
      <c r="G190" s="103" t="s">
        <v>286</v>
      </c>
      <c r="H190" s="143"/>
      <c r="I190" s="143"/>
      <c r="J190" s="143">
        <f t="shared" si="43"/>
        <v>0</v>
      </c>
      <c r="K190" s="140"/>
      <c r="L190" s="143"/>
      <c r="M190" s="144"/>
      <c r="N190" s="143"/>
      <c r="O190" s="145">
        <f t="shared" si="44"/>
        <v>0</v>
      </c>
      <c r="P190" s="145">
        <f t="shared" si="33"/>
        <v>0</v>
      </c>
      <c r="Q190" s="142"/>
      <c r="R190" s="43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</row>
    <row r="191" spans="1:154" ht="40.5" hidden="1" x14ac:dyDescent="0.2">
      <c r="A191" s="100"/>
      <c r="B191" s="99"/>
      <c r="C191" s="99"/>
      <c r="D191" s="99"/>
      <c r="E191" s="99"/>
      <c r="F191" s="99">
        <v>12</v>
      </c>
      <c r="G191" s="103" t="s">
        <v>297</v>
      </c>
      <c r="H191" s="143"/>
      <c r="I191" s="143"/>
      <c r="J191" s="143">
        <f t="shared" si="43"/>
        <v>0</v>
      </c>
      <c r="K191" s="140"/>
      <c r="L191" s="143"/>
      <c r="M191" s="144"/>
      <c r="N191" s="143"/>
      <c r="O191" s="145">
        <f t="shared" si="44"/>
        <v>0</v>
      </c>
      <c r="P191" s="145">
        <f t="shared" si="33"/>
        <v>0</v>
      </c>
      <c r="Q191" s="142"/>
      <c r="R191" s="43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</row>
    <row r="192" spans="1:154" ht="20.25" x14ac:dyDescent="0.2">
      <c r="A192" s="100"/>
      <c r="B192" s="99"/>
      <c r="C192" s="99"/>
      <c r="D192" s="99"/>
      <c r="E192" s="99"/>
      <c r="F192" s="99">
        <v>13</v>
      </c>
      <c r="G192" s="103" t="s">
        <v>298</v>
      </c>
      <c r="H192" s="143"/>
      <c r="I192" s="143"/>
      <c r="J192" s="143">
        <f t="shared" si="43"/>
        <v>0</v>
      </c>
      <c r="K192" s="140"/>
      <c r="L192" s="143"/>
      <c r="M192" s="144"/>
      <c r="N192" s="143"/>
      <c r="O192" s="145">
        <f t="shared" si="44"/>
        <v>0</v>
      </c>
      <c r="P192" s="145">
        <f t="shared" si="33"/>
        <v>0</v>
      </c>
      <c r="Q192" s="142"/>
      <c r="R192" s="43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</row>
    <row r="193" spans="1:154" ht="20.25" hidden="1" x14ac:dyDescent="0.2">
      <c r="A193" s="100"/>
      <c r="B193" s="99"/>
      <c r="C193" s="99"/>
      <c r="D193" s="99"/>
      <c r="E193" s="99"/>
      <c r="F193" s="99">
        <v>14</v>
      </c>
      <c r="G193" s="103" t="s">
        <v>272</v>
      </c>
      <c r="H193" s="143"/>
      <c r="I193" s="143"/>
      <c r="J193" s="143">
        <f t="shared" si="43"/>
        <v>0</v>
      </c>
      <c r="K193" s="140"/>
      <c r="L193" s="143"/>
      <c r="M193" s="144"/>
      <c r="N193" s="143"/>
      <c r="O193" s="145">
        <f t="shared" si="44"/>
        <v>0</v>
      </c>
      <c r="P193" s="145">
        <f t="shared" si="33"/>
        <v>0</v>
      </c>
      <c r="Q193" s="142"/>
      <c r="R193" s="43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</row>
    <row r="194" spans="1:154" ht="40.5" hidden="1" x14ac:dyDescent="0.2">
      <c r="A194" s="100"/>
      <c r="B194" s="99"/>
      <c r="C194" s="99"/>
      <c r="D194" s="99"/>
      <c r="E194" s="99"/>
      <c r="F194" s="99">
        <v>15</v>
      </c>
      <c r="G194" s="103" t="s">
        <v>299</v>
      </c>
      <c r="H194" s="143"/>
      <c r="I194" s="143"/>
      <c r="J194" s="143">
        <f t="shared" si="43"/>
        <v>0</v>
      </c>
      <c r="K194" s="140"/>
      <c r="L194" s="143"/>
      <c r="M194" s="144"/>
      <c r="N194" s="143"/>
      <c r="O194" s="145">
        <f t="shared" si="44"/>
        <v>0</v>
      </c>
      <c r="P194" s="145">
        <f t="shared" si="33"/>
        <v>0</v>
      </c>
      <c r="Q194" s="142"/>
      <c r="R194" s="43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</row>
    <row r="195" spans="1:154" ht="20.25" x14ac:dyDescent="0.2">
      <c r="A195" s="100"/>
      <c r="B195" s="99"/>
      <c r="C195" s="99"/>
      <c r="D195" s="99"/>
      <c r="E195" s="99"/>
      <c r="F195" s="99">
        <v>17</v>
      </c>
      <c r="G195" s="103" t="s">
        <v>274</v>
      </c>
      <c r="H195" s="143"/>
      <c r="I195" s="143"/>
      <c r="J195" s="143">
        <f t="shared" si="43"/>
        <v>0</v>
      </c>
      <c r="K195" s="140"/>
      <c r="L195" s="143"/>
      <c r="M195" s="144"/>
      <c r="N195" s="143"/>
      <c r="O195" s="145">
        <f t="shared" si="44"/>
        <v>0</v>
      </c>
      <c r="P195" s="145">
        <f t="shared" si="33"/>
        <v>0</v>
      </c>
      <c r="Q195" s="142"/>
      <c r="R195" s="43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</row>
    <row r="196" spans="1:154" ht="20.25" x14ac:dyDescent="0.2">
      <c r="A196" s="100"/>
      <c r="B196" s="99"/>
      <c r="C196" s="99"/>
      <c r="D196" s="99"/>
      <c r="E196" s="99"/>
      <c r="F196" s="99" t="s">
        <v>90</v>
      </c>
      <c r="G196" s="103" t="s">
        <v>273</v>
      </c>
      <c r="H196" s="143"/>
      <c r="I196" s="143"/>
      <c r="J196" s="143">
        <f t="shared" si="43"/>
        <v>0</v>
      </c>
      <c r="K196" s="140"/>
      <c r="L196" s="143"/>
      <c r="M196" s="144"/>
      <c r="N196" s="143"/>
      <c r="O196" s="145">
        <f t="shared" si="44"/>
        <v>0</v>
      </c>
      <c r="P196" s="145">
        <f t="shared" ref="P196:P259" si="45">L196-O196</f>
        <v>0</v>
      </c>
      <c r="Q196" s="142"/>
      <c r="R196" s="43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</row>
    <row r="197" spans="1:154" ht="20.25" x14ac:dyDescent="0.2">
      <c r="A197" s="100"/>
      <c r="B197" s="99"/>
      <c r="C197" s="99"/>
      <c r="D197" s="99"/>
      <c r="E197" s="99" t="s">
        <v>30</v>
      </c>
      <c r="F197" s="99"/>
      <c r="G197" s="101" t="s">
        <v>116</v>
      </c>
      <c r="H197" s="143">
        <f>H198</f>
        <v>0</v>
      </c>
      <c r="I197" s="143">
        <f>I198</f>
        <v>0</v>
      </c>
      <c r="J197" s="143">
        <f t="shared" si="43"/>
        <v>0</v>
      </c>
      <c r="K197" s="140"/>
      <c r="L197" s="143">
        <f>L198</f>
        <v>0</v>
      </c>
      <c r="M197" s="144">
        <f>M198</f>
        <v>0</v>
      </c>
      <c r="N197" s="143">
        <f>N198</f>
        <v>0</v>
      </c>
      <c r="O197" s="145">
        <f>O198</f>
        <v>0</v>
      </c>
      <c r="P197" s="145">
        <f t="shared" si="45"/>
        <v>0</v>
      </c>
      <c r="Q197" s="142"/>
      <c r="R197" s="43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</row>
    <row r="198" spans="1:154" ht="20.25" x14ac:dyDescent="0.2">
      <c r="A198" s="100"/>
      <c r="B198" s="99"/>
      <c r="C198" s="99"/>
      <c r="D198" s="99"/>
      <c r="E198" s="99"/>
      <c r="F198" s="99" t="s">
        <v>33</v>
      </c>
      <c r="G198" s="103" t="s">
        <v>117</v>
      </c>
      <c r="H198" s="143"/>
      <c r="I198" s="143"/>
      <c r="J198" s="143">
        <f t="shared" si="43"/>
        <v>0</v>
      </c>
      <c r="K198" s="140"/>
      <c r="L198" s="143"/>
      <c r="M198" s="144"/>
      <c r="N198" s="143"/>
      <c r="O198" s="145">
        <f t="shared" si="44"/>
        <v>0</v>
      </c>
      <c r="P198" s="145">
        <f t="shared" si="45"/>
        <v>0</v>
      </c>
      <c r="Q198" s="142"/>
      <c r="R198" s="43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</row>
    <row r="199" spans="1:154" ht="20.25" x14ac:dyDescent="0.2">
      <c r="A199" s="88"/>
      <c r="B199" s="89"/>
      <c r="C199" s="89"/>
      <c r="D199" s="89"/>
      <c r="E199" s="89" t="s">
        <v>43</v>
      </c>
      <c r="F199" s="89"/>
      <c r="G199" s="101" t="s">
        <v>350</v>
      </c>
      <c r="H199" s="139">
        <f>H200+H201+H202+H203+H204+H205</f>
        <v>0</v>
      </c>
      <c r="I199" s="139">
        <f>I200+I201+I202+I203+I204+I205</f>
        <v>0</v>
      </c>
      <c r="J199" s="143">
        <f t="shared" si="43"/>
        <v>0</v>
      </c>
      <c r="K199" s="140"/>
      <c r="L199" s="139">
        <f>L200+L201+L202+L203+L204+L205</f>
        <v>0</v>
      </c>
      <c r="M199" s="121">
        <f>M200+M201+M202+M203+M204+M205</f>
        <v>0</v>
      </c>
      <c r="N199" s="139">
        <f>N200+N201+N202+N203+N204+N205</f>
        <v>0</v>
      </c>
      <c r="O199" s="141">
        <f>O200+O201+O202+O203+O204+O205</f>
        <v>0</v>
      </c>
      <c r="P199" s="141">
        <f t="shared" si="45"/>
        <v>0</v>
      </c>
      <c r="Q199" s="142"/>
      <c r="R199" s="43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</row>
    <row r="200" spans="1:154" ht="20.25" hidden="1" x14ac:dyDescent="0.2">
      <c r="A200" s="100"/>
      <c r="B200" s="99"/>
      <c r="C200" s="99"/>
      <c r="D200" s="99"/>
      <c r="E200" s="99"/>
      <c r="F200" s="99" t="s">
        <v>32</v>
      </c>
      <c r="G200" s="103" t="s">
        <v>119</v>
      </c>
      <c r="H200" s="143"/>
      <c r="I200" s="143"/>
      <c r="J200" s="143">
        <f t="shared" si="43"/>
        <v>0</v>
      </c>
      <c r="K200" s="140"/>
      <c r="L200" s="143"/>
      <c r="M200" s="144"/>
      <c r="N200" s="143"/>
      <c r="O200" s="145">
        <f t="shared" si="44"/>
        <v>0</v>
      </c>
      <c r="P200" s="145">
        <f t="shared" si="45"/>
        <v>0</v>
      </c>
      <c r="Q200" s="142"/>
      <c r="R200" s="43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</row>
    <row r="201" spans="1:154" ht="20.25" hidden="1" x14ac:dyDescent="0.2">
      <c r="A201" s="100"/>
      <c r="B201" s="99"/>
      <c r="C201" s="99"/>
      <c r="D201" s="99"/>
      <c r="E201" s="99"/>
      <c r="F201" s="99" t="s">
        <v>30</v>
      </c>
      <c r="G201" s="103" t="s">
        <v>351</v>
      </c>
      <c r="H201" s="143"/>
      <c r="I201" s="143"/>
      <c r="J201" s="143">
        <f t="shared" si="43"/>
        <v>0</v>
      </c>
      <c r="K201" s="140"/>
      <c r="L201" s="143"/>
      <c r="M201" s="144"/>
      <c r="N201" s="143"/>
      <c r="O201" s="145">
        <f t="shared" si="44"/>
        <v>0</v>
      </c>
      <c r="P201" s="145">
        <f t="shared" si="45"/>
        <v>0</v>
      </c>
      <c r="Q201" s="142"/>
      <c r="R201" s="43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</row>
    <row r="202" spans="1:154" ht="20.25" hidden="1" x14ac:dyDescent="0.2">
      <c r="A202" s="100"/>
      <c r="B202" s="99"/>
      <c r="C202" s="99"/>
      <c r="D202" s="99"/>
      <c r="E202" s="99"/>
      <c r="F202" s="99" t="s">
        <v>43</v>
      </c>
      <c r="G202" s="103" t="s">
        <v>352</v>
      </c>
      <c r="H202" s="143"/>
      <c r="I202" s="143"/>
      <c r="J202" s="143">
        <f t="shared" si="43"/>
        <v>0</v>
      </c>
      <c r="K202" s="140"/>
      <c r="L202" s="143"/>
      <c r="M202" s="144"/>
      <c r="N202" s="143"/>
      <c r="O202" s="145">
        <f t="shared" si="44"/>
        <v>0</v>
      </c>
      <c r="P202" s="145">
        <f t="shared" si="45"/>
        <v>0</v>
      </c>
      <c r="Q202" s="142"/>
      <c r="R202" s="43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</row>
    <row r="203" spans="1:154" ht="40.5" hidden="1" x14ac:dyDescent="0.2">
      <c r="A203" s="100"/>
      <c r="B203" s="99"/>
      <c r="C203" s="99"/>
      <c r="D203" s="99"/>
      <c r="E203" s="99"/>
      <c r="F203" s="99" t="s">
        <v>22</v>
      </c>
      <c r="G203" s="103" t="s">
        <v>122</v>
      </c>
      <c r="H203" s="143"/>
      <c r="I203" s="143"/>
      <c r="J203" s="143">
        <f t="shared" si="43"/>
        <v>0</v>
      </c>
      <c r="K203" s="140"/>
      <c r="L203" s="143"/>
      <c r="M203" s="144"/>
      <c r="N203" s="143"/>
      <c r="O203" s="145">
        <f t="shared" si="44"/>
        <v>0</v>
      </c>
      <c r="P203" s="145">
        <f t="shared" si="45"/>
        <v>0</v>
      </c>
      <c r="Q203" s="142"/>
      <c r="R203" s="43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</row>
    <row r="204" spans="1:154" ht="20.25" hidden="1" x14ac:dyDescent="0.2">
      <c r="A204" s="100"/>
      <c r="B204" s="99"/>
      <c r="C204" s="99"/>
      <c r="D204" s="99"/>
      <c r="E204" s="99"/>
      <c r="F204" s="99" t="s">
        <v>33</v>
      </c>
      <c r="G204" s="103" t="s">
        <v>123</v>
      </c>
      <c r="H204" s="143"/>
      <c r="I204" s="143"/>
      <c r="J204" s="143">
        <f t="shared" si="43"/>
        <v>0</v>
      </c>
      <c r="K204" s="140"/>
      <c r="L204" s="143"/>
      <c r="M204" s="144"/>
      <c r="N204" s="143"/>
      <c r="O204" s="145">
        <f t="shared" si="44"/>
        <v>0</v>
      </c>
      <c r="P204" s="145">
        <f t="shared" si="45"/>
        <v>0</v>
      </c>
      <c r="Q204" s="142"/>
      <c r="R204" s="43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</row>
    <row r="205" spans="1:154" ht="20.25" x14ac:dyDescent="0.2">
      <c r="A205" s="100"/>
      <c r="B205" s="99"/>
      <c r="C205" s="99"/>
      <c r="D205" s="99"/>
      <c r="E205" s="99"/>
      <c r="F205" s="99" t="s">
        <v>124</v>
      </c>
      <c r="G205" s="103" t="s">
        <v>125</v>
      </c>
      <c r="H205" s="143"/>
      <c r="I205" s="143"/>
      <c r="J205" s="143">
        <f t="shared" si="43"/>
        <v>0</v>
      </c>
      <c r="K205" s="140"/>
      <c r="L205" s="143"/>
      <c r="M205" s="144"/>
      <c r="N205" s="143"/>
      <c r="O205" s="145">
        <f t="shared" si="44"/>
        <v>0</v>
      </c>
      <c r="P205" s="145">
        <f t="shared" si="45"/>
        <v>0</v>
      </c>
      <c r="Q205" s="142"/>
      <c r="R205" s="43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</row>
    <row r="206" spans="1:154" ht="20.25" x14ac:dyDescent="0.2">
      <c r="A206" s="88"/>
      <c r="B206" s="89"/>
      <c r="C206" s="89"/>
      <c r="D206" s="89" t="s">
        <v>89</v>
      </c>
      <c r="E206" s="89"/>
      <c r="F206" s="89"/>
      <c r="G206" s="138" t="s">
        <v>66</v>
      </c>
      <c r="H206" s="139">
        <f>H207+H218+H219+H223+H226+H227+H228+H229</f>
        <v>4000</v>
      </c>
      <c r="I206" s="139">
        <f>I207+I218+I219+I223+I226+I227+I228+I229</f>
        <v>469.94</v>
      </c>
      <c r="J206" s="139">
        <f>J207+J218+J219+J223+J226+J227+J228+J229</f>
        <v>3530.06</v>
      </c>
      <c r="K206" s="140">
        <f>ROUND(I206/H206*100,2)</f>
        <v>11.75</v>
      </c>
      <c r="L206" s="139">
        <f>L207+L218+L219+L223+L226+L227+L228+L229</f>
        <v>0</v>
      </c>
      <c r="M206" s="139">
        <f>M207+M218+M219+M223+M226+M227+M228+M229</f>
        <v>361.75</v>
      </c>
      <c r="N206" s="139">
        <f>N207+N218+N219+N223+N226+N227+N228+N229</f>
        <v>108.19</v>
      </c>
      <c r="O206" s="207">
        <f t="shared" ref="O206" si="46">O207+O218+O219+O223+O226+O227+O228+O229</f>
        <v>469.94</v>
      </c>
      <c r="P206" s="141">
        <f t="shared" si="45"/>
        <v>-469.94</v>
      </c>
      <c r="Q206" s="142" t="e">
        <f t="shared" ref="Q206:Q246" si="47">ROUND(O206/L206*100,2)</f>
        <v>#DIV/0!</v>
      </c>
      <c r="R206" s="43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</row>
    <row r="207" spans="1:154" ht="20.25" x14ac:dyDescent="0.2">
      <c r="A207" s="88"/>
      <c r="B207" s="89"/>
      <c r="C207" s="89"/>
      <c r="D207" s="89"/>
      <c r="E207" s="89" t="s">
        <v>32</v>
      </c>
      <c r="F207" s="89"/>
      <c r="G207" s="101" t="s">
        <v>144</v>
      </c>
      <c r="H207" s="139">
        <f>SUM(H208:H217)</f>
        <v>4000</v>
      </c>
      <c r="I207" s="139">
        <f>SUM(I208:I217)</f>
        <v>469.94</v>
      </c>
      <c r="J207" s="139">
        <f>SUM(J208:J217)</f>
        <v>3530.06</v>
      </c>
      <c r="K207" s="140">
        <f>ROUND(I207/H207*100,2)</f>
        <v>11.75</v>
      </c>
      <c r="L207" s="139">
        <f>SUM(L208:L217)</f>
        <v>0</v>
      </c>
      <c r="M207" s="121">
        <f>SUM(M208:M217)</f>
        <v>361.75</v>
      </c>
      <c r="N207" s="139">
        <f>SUM(N208:N217)</f>
        <v>108.19</v>
      </c>
      <c r="O207" s="141">
        <f>SUM(O208:O217)</f>
        <v>469.94</v>
      </c>
      <c r="P207" s="141">
        <f t="shared" si="45"/>
        <v>-469.94</v>
      </c>
      <c r="Q207" s="142" t="e">
        <f t="shared" si="47"/>
        <v>#DIV/0!</v>
      </c>
      <c r="R207" s="43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</row>
    <row r="208" spans="1:154" ht="20.25" x14ac:dyDescent="0.2">
      <c r="A208" s="100"/>
      <c r="B208" s="99"/>
      <c r="C208" s="99"/>
      <c r="D208" s="99"/>
      <c r="E208" s="99"/>
      <c r="F208" s="99" t="s">
        <v>32</v>
      </c>
      <c r="G208" s="103" t="s">
        <v>169</v>
      </c>
      <c r="H208" s="143"/>
      <c r="I208" s="143"/>
      <c r="J208" s="143">
        <f t="shared" ref="J208:J260" si="48">H208-I208</f>
        <v>0</v>
      </c>
      <c r="K208" s="140"/>
      <c r="L208" s="143"/>
      <c r="M208" s="144"/>
      <c r="N208" s="143"/>
      <c r="O208" s="145">
        <f t="shared" ref="O208:O218" si="49">M208+N208</f>
        <v>0</v>
      </c>
      <c r="P208" s="145">
        <f t="shared" si="45"/>
        <v>0</v>
      </c>
      <c r="Q208" s="142"/>
      <c r="R208" s="43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</row>
    <row r="209" spans="1:154" ht="20.25" x14ac:dyDescent="0.2">
      <c r="A209" s="100"/>
      <c r="B209" s="99"/>
      <c r="C209" s="99"/>
      <c r="D209" s="99"/>
      <c r="E209" s="99"/>
      <c r="F209" s="99" t="s">
        <v>30</v>
      </c>
      <c r="G209" s="103" t="s">
        <v>301</v>
      </c>
      <c r="H209" s="143"/>
      <c r="I209" s="143"/>
      <c r="J209" s="143">
        <f t="shared" si="48"/>
        <v>0</v>
      </c>
      <c r="K209" s="140"/>
      <c r="L209" s="143"/>
      <c r="M209" s="144"/>
      <c r="N209" s="143"/>
      <c r="O209" s="145">
        <f t="shared" si="49"/>
        <v>0</v>
      </c>
      <c r="P209" s="145">
        <f t="shared" si="45"/>
        <v>0</v>
      </c>
      <c r="Q209" s="142"/>
      <c r="R209" s="43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</row>
    <row r="210" spans="1:154" ht="20.25" x14ac:dyDescent="0.2">
      <c r="A210" s="100"/>
      <c r="B210" s="99"/>
      <c r="C210" s="99"/>
      <c r="D210" s="99"/>
      <c r="E210" s="99"/>
      <c r="F210" s="99" t="s">
        <v>43</v>
      </c>
      <c r="G210" s="103" t="s">
        <v>145</v>
      </c>
      <c r="H210" s="143">
        <v>800</v>
      </c>
      <c r="I210" s="143">
        <f>O210</f>
        <v>300</v>
      </c>
      <c r="J210" s="143">
        <f t="shared" si="48"/>
        <v>500</v>
      </c>
      <c r="K210" s="140">
        <f t="shared" ref="K210:K217" si="50">ROUND(I210/H210*100,2)</f>
        <v>37.5</v>
      </c>
      <c r="L210" s="143"/>
      <c r="M210" s="144">
        <v>300</v>
      </c>
      <c r="N210" s="143">
        <v>0</v>
      </c>
      <c r="O210" s="145">
        <f t="shared" si="49"/>
        <v>300</v>
      </c>
      <c r="P210" s="145">
        <f t="shared" si="45"/>
        <v>-300</v>
      </c>
      <c r="Q210" s="142" t="e">
        <f t="shared" si="47"/>
        <v>#DIV/0!</v>
      </c>
      <c r="R210" s="43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</row>
    <row r="211" spans="1:154" ht="20.25" x14ac:dyDescent="0.2">
      <c r="A211" s="100"/>
      <c r="B211" s="99"/>
      <c r="C211" s="99"/>
      <c r="D211" s="99"/>
      <c r="E211" s="99"/>
      <c r="F211" s="99" t="s">
        <v>22</v>
      </c>
      <c r="G211" s="103" t="s">
        <v>146</v>
      </c>
      <c r="H211" s="143">
        <v>2600</v>
      </c>
      <c r="I211" s="143">
        <f>O211</f>
        <v>108.36000000000001</v>
      </c>
      <c r="J211" s="143">
        <f t="shared" si="48"/>
        <v>2491.64</v>
      </c>
      <c r="K211" s="140"/>
      <c r="L211" s="143"/>
      <c r="M211" s="144">
        <v>30.96</v>
      </c>
      <c r="N211" s="143">
        <v>77.400000000000006</v>
      </c>
      <c r="O211" s="145">
        <f t="shared" si="49"/>
        <v>108.36000000000001</v>
      </c>
      <c r="P211" s="145">
        <f t="shared" si="45"/>
        <v>-108.36000000000001</v>
      </c>
      <c r="Q211" s="142"/>
      <c r="R211" s="43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</row>
    <row r="212" spans="1:154" ht="20.25" x14ac:dyDescent="0.2">
      <c r="A212" s="100"/>
      <c r="B212" s="99"/>
      <c r="C212" s="99"/>
      <c r="D212" s="99"/>
      <c r="E212" s="99"/>
      <c r="F212" s="99" t="s">
        <v>114</v>
      </c>
      <c r="G212" s="103" t="s">
        <v>353</v>
      </c>
      <c r="H212" s="143"/>
      <c r="I212" s="143"/>
      <c r="J212" s="143">
        <f t="shared" si="48"/>
        <v>0</v>
      </c>
      <c r="K212" s="140"/>
      <c r="L212" s="143"/>
      <c r="M212" s="144"/>
      <c r="N212" s="143"/>
      <c r="O212" s="145">
        <f t="shared" si="49"/>
        <v>0</v>
      </c>
      <c r="P212" s="145">
        <f t="shared" si="45"/>
        <v>0</v>
      </c>
      <c r="Q212" s="142"/>
      <c r="R212" s="43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</row>
    <row r="213" spans="1:154" ht="20.25" x14ac:dyDescent="0.2">
      <c r="A213" s="100"/>
      <c r="B213" s="99"/>
      <c r="C213" s="99"/>
      <c r="D213" s="99"/>
      <c r="E213" s="99"/>
      <c r="F213" s="99" t="s">
        <v>33</v>
      </c>
      <c r="G213" s="103" t="s">
        <v>354</v>
      </c>
      <c r="H213" s="143"/>
      <c r="I213" s="143"/>
      <c r="J213" s="143">
        <f t="shared" si="48"/>
        <v>0</v>
      </c>
      <c r="K213" s="140"/>
      <c r="L213" s="143"/>
      <c r="M213" s="144"/>
      <c r="N213" s="143"/>
      <c r="O213" s="145">
        <f t="shared" si="49"/>
        <v>0</v>
      </c>
      <c r="P213" s="145">
        <f t="shared" si="45"/>
        <v>0</v>
      </c>
      <c r="Q213" s="142"/>
      <c r="R213" s="43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</row>
    <row r="214" spans="1:154" ht="20.25" hidden="1" x14ac:dyDescent="0.2">
      <c r="A214" s="100"/>
      <c r="B214" s="99"/>
      <c r="C214" s="99"/>
      <c r="D214" s="99"/>
      <c r="E214" s="99"/>
      <c r="F214" s="99" t="s">
        <v>124</v>
      </c>
      <c r="G214" s="103" t="s">
        <v>355</v>
      </c>
      <c r="H214" s="143"/>
      <c r="I214" s="143"/>
      <c r="J214" s="143">
        <f t="shared" si="48"/>
        <v>0</v>
      </c>
      <c r="K214" s="140"/>
      <c r="L214" s="143"/>
      <c r="M214" s="144"/>
      <c r="N214" s="143"/>
      <c r="O214" s="145">
        <f t="shared" si="49"/>
        <v>0</v>
      </c>
      <c r="P214" s="145">
        <f t="shared" si="45"/>
        <v>0</v>
      </c>
      <c r="Q214" s="142"/>
      <c r="R214" s="43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</row>
    <row r="215" spans="1:154" ht="20.25" x14ac:dyDescent="0.2">
      <c r="A215" s="100"/>
      <c r="B215" s="99"/>
      <c r="C215" s="99"/>
      <c r="D215" s="99"/>
      <c r="E215" s="99"/>
      <c r="F215" s="99" t="s">
        <v>115</v>
      </c>
      <c r="G215" s="103" t="s">
        <v>356</v>
      </c>
      <c r="H215" s="143">
        <v>100</v>
      </c>
      <c r="I215" s="143">
        <f>O215</f>
        <v>61.58</v>
      </c>
      <c r="J215" s="143">
        <f t="shared" si="48"/>
        <v>38.42</v>
      </c>
      <c r="K215" s="140">
        <f t="shared" si="50"/>
        <v>61.58</v>
      </c>
      <c r="L215" s="143"/>
      <c r="M215" s="144">
        <v>30.79</v>
      </c>
      <c r="N215" s="143">
        <v>30.79</v>
      </c>
      <c r="O215" s="145">
        <f t="shared" si="49"/>
        <v>61.58</v>
      </c>
      <c r="P215" s="145">
        <f t="shared" si="45"/>
        <v>-61.58</v>
      </c>
      <c r="Q215" s="142" t="e">
        <f t="shared" si="47"/>
        <v>#DIV/0!</v>
      </c>
      <c r="R215" s="43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</row>
    <row r="216" spans="1:154" ht="40.5" x14ac:dyDescent="0.2">
      <c r="A216" s="100"/>
      <c r="B216" s="99"/>
      <c r="C216" s="99"/>
      <c r="D216" s="99"/>
      <c r="E216" s="99"/>
      <c r="F216" s="99" t="s">
        <v>38</v>
      </c>
      <c r="G216" s="103" t="s">
        <v>147</v>
      </c>
      <c r="H216" s="143">
        <v>0</v>
      </c>
      <c r="I216" s="143"/>
      <c r="J216" s="143">
        <f t="shared" si="48"/>
        <v>0</v>
      </c>
      <c r="K216" s="140" t="e">
        <f t="shared" si="50"/>
        <v>#DIV/0!</v>
      </c>
      <c r="L216" s="143"/>
      <c r="M216" s="144"/>
      <c r="N216" s="143">
        <v>0</v>
      </c>
      <c r="O216" s="145">
        <f t="shared" si="49"/>
        <v>0</v>
      </c>
      <c r="P216" s="145">
        <f t="shared" si="45"/>
        <v>0</v>
      </c>
      <c r="Q216" s="142" t="e">
        <f t="shared" si="47"/>
        <v>#DIV/0!</v>
      </c>
      <c r="R216" s="43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</row>
    <row r="217" spans="1:154" ht="40.5" x14ac:dyDescent="0.2">
      <c r="A217" s="100"/>
      <c r="B217" s="99"/>
      <c r="C217" s="99"/>
      <c r="D217" s="99"/>
      <c r="E217" s="99"/>
      <c r="F217" s="99" t="s">
        <v>90</v>
      </c>
      <c r="G217" s="103" t="s">
        <v>148</v>
      </c>
      <c r="H217" s="143">
        <v>500</v>
      </c>
      <c r="I217" s="143">
        <f>O217</f>
        <v>0</v>
      </c>
      <c r="J217" s="143">
        <f t="shared" si="48"/>
        <v>500</v>
      </c>
      <c r="K217" s="140">
        <f t="shared" si="50"/>
        <v>0</v>
      </c>
      <c r="L217" s="143"/>
      <c r="M217" s="144"/>
      <c r="N217" s="143">
        <v>0</v>
      </c>
      <c r="O217" s="145">
        <f t="shared" si="49"/>
        <v>0</v>
      </c>
      <c r="P217" s="145">
        <f t="shared" si="45"/>
        <v>0</v>
      </c>
      <c r="Q217" s="142" t="e">
        <f t="shared" si="47"/>
        <v>#DIV/0!</v>
      </c>
      <c r="R217" s="43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</row>
    <row r="218" spans="1:154" ht="20.25" x14ac:dyDescent="0.2">
      <c r="A218" s="100"/>
      <c r="B218" s="99"/>
      <c r="C218" s="99"/>
      <c r="D218" s="99"/>
      <c r="E218" s="99" t="s">
        <v>30</v>
      </c>
      <c r="F218" s="99"/>
      <c r="G218" s="103" t="s">
        <v>149</v>
      </c>
      <c r="H218" s="143"/>
      <c r="I218" s="143"/>
      <c r="J218" s="143">
        <f t="shared" si="48"/>
        <v>0</v>
      </c>
      <c r="K218" s="140"/>
      <c r="L218" s="143"/>
      <c r="M218" s="144"/>
      <c r="N218" s="143"/>
      <c r="O218" s="145">
        <f t="shared" si="49"/>
        <v>0</v>
      </c>
      <c r="P218" s="145">
        <f t="shared" si="45"/>
        <v>0</v>
      </c>
      <c r="Q218" s="142"/>
      <c r="R218" s="43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</row>
    <row r="219" spans="1:154" ht="20.25" hidden="1" x14ac:dyDescent="0.2">
      <c r="A219" s="88"/>
      <c r="B219" s="89"/>
      <c r="C219" s="89"/>
      <c r="D219" s="89"/>
      <c r="E219" s="89" t="s">
        <v>114</v>
      </c>
      <c r="F219" s="89"/>
      <c r="G219" s="138" t="s">
        <v>150</v>
      </c>
      <c r="H219" s="139">
        <f>SUM(H220:H222)</f>
        <v>0</v>
      </c>
      <c r="I219" s="139">
        <f>SUM(I220:I222)</f>
        <v>0</v>
      </c>
      <c r="J219" s="143">
        <f t="shared" si="48"/>
        <v>0</v>
      </c>
      <c r="K219" s="140"/>
      <c r="L219" s="139">
        <f>SUM(L220:L222)</f>
        <v>0</v>
      </c>
      <c r="M219" s="121">
        <f>SUM(M220:M222)</f>
        <v>0</v>
      </c>
      <c r="N219" s="139">
        <f>SUM(N220:N222)</f>
        <v>0</v>
      </c>
      <c r="O219" s="141">
        <f>SUM(O220:O222)</f>
        <v>0</v>
      </c>
      <c r="P219" s="141">
        <f t="shared" si="45"/>
        <v>0</v>
      </c>
      <c r="Q219" s="142"/>
      <c r="R219" s="43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</row>
    <row r="220" spans="1:154" ht="20.25" hidden="1" x14ac:dyDescent="0.2">
      <c r="A220" s="100"/>
      <c r="B220" s="99"/>
      <c r="C220" s="99"/>
      <c r="D220" s="99"/>
      <c r="E220" s="99"/>
      <c r="F220" s="99" t="s">
        <v>32</v>
      </c>
      <c r="G220" s="103" t="s">
        <v>307</v>
      </c>
      <c r="H220" s="143"/>
      <c r="I220" s="143"/>
      <c r="J220" s="143">
        <f t="shared" si="48"/>
        <v>0</v>
      </c>
      <c r="K220" s="140"/>
      <c r="L220" s="143"/>
      <c r="M220" s="144"/>
      <c r="N220" s="143"/>
      <c r="O220" s="145">
        <f t="shared" ref="O220:O222" si="51">M220+N220</f>
        <v>0</v>
      </c>
      <c r="P220" s="145">
        <f t="shared" si="45"/>
        <v>0</v>
      </c>
      <c r="Q220" s="142"/>
      <c r="R220" s="43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</row>
    <row r="221" spans="1:154" ht="20.25" hidden="1" x14ac:dyDescent="0.2">
      <c r="A221" s="100"/>
      <c r="B221" s="99"/>
      <c r="C221" s="99"/>
      <c r="D221" s="99"/>
      <c r="E221" s="99"/>
      <c r="F221" s="99" t="s">
        <v>43</v>
      </c>
      <c r="G221" s="103" t="s">
        <v>357</v>
      </c>
      <c r="H221" s="143"/>
      <c r="I221" s="143"/>
      <c r="J221" s="143">
        <f t="shared" si="48"/>
        <v>0</v>
      </c>
      <c r="K221" s="140"/>
      <c r="L221" s="143"/>
      <c r="M221" s="144"/>
      <c r="N221" s="143"/>
      <c r="O221" s="145">
        <f t="shared" si="51"/>
        <v>0</v>
      </c>
      <c r="P221" s="145">
        <f t="shared" si="45"/>
        <v>0</v>
      </c>
      <c r="Q221" s="142"/>
      <c r="R221" s="43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</row>
    <row r="222" spans="1:154" ht="20.25" hidden="1" x14ac:dyDescent="0.2">
      <c r="A222" s="100"/>
      <c r="B222" s="99"/>
      <c r="C222" s="99"/>
      <c r="D222" s="99"/>
      <c r="E222" s="99"/>
      <c r="F222" s="99" t="s">
        <v>90</v>
      </c>
      <c r="G222" s="103" t="s">
        <v>151</v>
      </c>
      <c r="H222" s="143"/>
      <c r="I222" s="143"/>
      <c r="J222" s="143">
        <f t="shared" si="48"/>
        <v>0</v>
      </c>
      <c r="K222" s="140"/>
      <c r="L222" s="143"/>
      <c r="M222" s="144"/>
      <c r="N222" s="143"/>
      <c r="O222" s="145">
        <f t="shared" si="51"/>
        <v>0</v>
      </c>
      <c r="P222" s="145">
        <f t="shared" si="45"/>
        <v>0</v>
      </c>
      <c r="Q222" s="142"/>
      <c r="R222" s="43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</row>
    <row r="223" spans="1:154" ht="20.25" x14ac:dyDescent="0.2">
      <c r="A223" s="88"/>
      <c r="B223" s="89"/>
      <c r="C223" s="89"/>
      <c r="D223" s="89"/>
      <c r="E223" s="89" t="s">
        <v>33</v>
      </c>
      <c r="F223" s="89"/>
      <c r="G223" s="138" t="s">
        <v>358</v>
      </c>
      <c r="H223" s="139">
        <f>H224+H225</f>
        <v>0</v>
      </c>
      <c r="I223" s="139">
        <f>I224+I225</f>
        <v>0</v>
      </c>
      <c r="J223" s="143">
        <f t="shared" si="48"/>
        <v>0</v>
      </c>
      <c r="K223" s="140"/>
      <c r="L223" s="139">
        <f>L224+L225</f>
        <v>0</v>
      </c>
      <c r="M223" s="121">
        <f>M224+M225</f>
        <v>0</v>
      </c>
      <c r="N223" s="139">
        <f>N224+N225</f>
        <v>0</v>
      </c>
      <c r="O223" s="141">
        <f>O224+O225</f>
        <v>0</v>
      </c>
      <c r="P223" s="141">
        <f t="shared" si="45"/>
        <v>0</v>
      </c>
      <c r="Q223" s="142"/>
      <c r="R223" s="43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</row>
    <row r="224" spans="1:154" ht="20.25" x14ac:dyDescent="0.2">
      <c r="A224" s="100"/>
      <c r="B224" s="99"/>
      <c r="C224" s="99"/>
      <c r="D224" s="99"/>
      <c r="E224" s="99"/>
      <c r="F224" s="99" t="s">
        <v>32</v>
      </c>
      <c r="G224" s="103" t="s">
        <v>177</v>
      </c>
      <c r="H224" s="143"/>
      <c r="I224" s="143"/>
      <c r="J224" s="143">
        <f t="shared" si="48"/>
        <v>0</v>
      </c>
      <c r="K224" s="140"/>
      <c r="L224" s="143"/>
      <c r="M224" s="144"/>
      <c r="N224" s="143"/>
      <c r="O224" s="145">
        <f t="shared" ref="O224:O228" si="52">M224+N224</f>
        <v>0</v>
      </c>
      <c r="P224" s="145">
        <f t="shared" si="45"/>
        <v>0</v>
      </c>
      <c r="Q224" s="142"/>
      <c r="R224" s="43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</row>
    <row r="225" spans="1:154" ht="20.25" x14ac:dyDescent="0.2">
      <c r="A225" s="100"/>
      <c r="B225" s="99"/>
      <c r="C225" s="99"/>
      <c r="D225" s="99"/>
      <c r="E225" s="99"/>
      <c r="F225" s="99" t="s">
        <v>30</v>
      </c>
      <c r="G225" s="103" t="s">
        <v>269</v>
      </c>
      <c r="H225" s="143"/>
      <c r="I225" s="143"/>
      <c r="J225" s="143">
        <f t="shared" si="48"/>
        <v>0</v>
      </c>
      <c r="K225" s="140"/>
      <c r="L225" s="143"/>
      <c r="M225" s="144"/>
      <c r="N225" s="143"/>
      <c r="O225" s="145">
        <f t="shared" si="52"/>
        <v>0</v>
      </c>
      <c r="P225" s="145">
        <f t="shared" si="45"/>
        <v>0</v>
      </c>
      <c r="Q225" s="142"/>
      <c r="R225" s="43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</row>
    <row r="226" spans="1:154" ht="20.25" x14ac:dyDescent="0.2">
      <c r="A226" s="100"/>
      <c r="B226" s="99"/>
      <c r="C226" s="99"/>
      <c r="D226" s="99"/>
      <c r="E226" s="99">
        <v>11</v>
      </c>
      <c r="F226" s="99"/>
      <c r="G226" s="103" t="s">
        <v>359</v>
      </c>
      <c r="H226" s="143"/>
      <c r="I226" s="143"/>
      <c r="J226" s="143">
        <f t="shared" si="48"/>
        <v>0</v>
      </c>
      <c r="K226" s="140"/>
      <c r="L226" s="143"/>
      <c r="M226" s="144"/>
      <c r="N226" s="143"/>
      <c r="O226" s="145">
        <f t="shared" si="52"/>
        <v>0</v>
      </c>
      <c r="P226" s="145">
        <f t="shared" si="45"/>
        <v>0</v>
      </c>
      <c r="Q226" s="142"/>
      <c r="R226" s="43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</row>
    <row r="227" spans="1:154" ht="20.25" x14ac:dyDescent="0.2">
      <c r="A227" s="100"/>
      <c r="B227" s="99"/>
      <c r="C227" s="99"/>
      <c r="D227" s="99"/>
      <c r="E227" s="99">
        <v>13</v>
      </c>
      <c r="F227" s="99"/>
      <c r="G227" s="103" t="s">
        <v>179</v>
      </c>
      <c r="H227" s="143"/>
      <c r="I227" s="143"/>
      <c r="J227" s="143">
        <f t="shared" si="48"/>
        <v>0</v>
      </c>
      <c r="K227" s="140"/>
      <c r="L227" s="143"/>
      <c r="M227" s="144"/>
      <c r="N227" s="143"/>
      <c r="O227" s="145">
        <f t="shared" si="52"/>
        <v>0</v>
      </c>
      <c r="P227" s="145">
        <f t="shared" si="45"/>
        <v>0</v>
      </c>
      <c r="Q227" s="142"/>
      <c r="R227" s="43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</row>
    <row r="228" spans="1:154" ht="20.25" x14ac:dyDescent="0.2">
      <c r="A228" s="100"/>
      <c r="B228" s="99"/>
      <c r="C228" s="99"/>
      <c r="D228" s="99"/>
      <c r="E228" s="99">
        <v>14</v>
      </c>
      <c r="F228" s="99"/>
      <c r="G228" s="103" t="s">
        <v>360</v>
      </c>
      <c r="H228" s="143"/>
      <c r="I228" s="143"/>
      <c r="J228" s="143">
        <f t="shared" si="48"/>
        <v>0</v>
      </c>
      <c r="K228" s="140"/>
      <c r="L228" s="143"/>
      <c r="M228" s="144"/>
      <c r="N228" s="143"/>
      <c r="O228" s="145">
        <f t="shared" si="52"/>
        <v>0</v>
      </c>
      <c r="P228" s="145">
        <f t="shared" si="45"/>
        <v>0</v>
      </c>
      <c r="Q228" s="142"/>
      <c r="R228" s="43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</row>
    <row r="229" spans="1:154" ht="20.25" x14ac:dyDescent="0.2">
      <c r="A229" s="88"/>
      <c r="B229" s="89"/>
      <c r="C229" s="89"/>
      <c r="D229" s="89"/>
      <c r="E229" s="89" t="s">
        <v>90</v>
      </c>
      <c r="F229" s="89"/>
      <c r="G229" s="138" t="s">
        <v>152</v>
      </c>
      <c r="H229" s="139">
        <f>H230+H231+H232+H233+H234</f>
        <v>0</v>
      </c>
      <c r="I229" s="139">
        <f>I230+I231+I232+I233+I234</f>
        <v>0</v>
      </c>
      <c r="J229" s="143">
        <f t="shared" si="48"/>
        <v>0</v>
      </c>
      <c r="K229" s="140"/>
      <c r="L229" s="139">
        <f>L230+L231+L232+L233+L234</f>
        <v>0</v>
      </c>
      <c r="M229" s="139">
        <f>M230+M231+M232+M233+M234</f>
        <v>0</v>
      </c>
      <c r="N229" s="139">
        <f>N230+N231+N232+N233+N234</f>
        <v>0</v>
      </c>
      <c r="O229" s="139">
        <f>O230+O231+O232+O233+O234</f>
        <v>0</v>
      </c>
      <c r="P229" s="141">
        <f t="shared" si="45"/>
        <v>0</v>
      </c>
      <c r="Q229" s="142"/>
      <c r="R229" s="43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</row>
    <row r="230" spans="1:154" ht="20.25" hidden="1" x14ac:dyDescent="0.2">
      <c r="A230" s="100"/>
      <c r="B230" s="99"/>
      <c r="C230" s="99"/>
      <c r="D230" s="99"/>
      <c r="E230" s="99"/>
      <c r="F230" s="99" t="s">
        <v>30</v>
      </c>
      <c r="G230" s="103" t="s">
        <v>290</v>
      </c>
      <c r="H230" s="143"/>
      <c r="I230" s="143"/>
      <c r="J230" s="143">
        <f t="shared" si="48"/>
        <v>0</v>
      </c>
      <c r="K230" s="140"/>
      <c r="L230" s="143"/>
      <c r="M230" s="144"/>
      <c r="N230" s="143"/>
      <c r="O230" s="145">
        <f t="shared" ref="O230:O234" si="53">M230+N230</f>
        <v>0</v>
      </c>
      <c r="P230" s="145">
        <f t="shared" si="45"/>
        <v>0</v>
      </c>
      <c r="Q230" s="142"/>
      <c r="R230" s="43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</row>
    <row r="231" spans="1:154" ht="20.25" x14ac:dyDescent="0.2">
      <c r="A231" s="100"/>
      <c r="B231" s="99"/>
      <c r="C231" s="99"/>
      <c r="D231" s="99"/>
      <c r="E231" s="99"/>
      <c r="F231" s="99" t="s">
        <v>43</v>
      </c>
      <c r="G231" s="103" t="s">
        <v>325</v>
      </c>
      <c r="H231" s="143"/>
      <c r="I231" s="143"/>
      <c r="J231" s="143"/>
      <c r="K231" s="140"/>
      <c r="L231" s="143"/>
      <c r="M231" s="144"/>
      <c r="N231" s="143"/>
      <c r="O231" s="145"/>
      <c r="P231" s="145"/>
      <c r="Q231" s="142"/>
      <c r="R231" s="43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</row>
    <row r="232" spans="1:154" ht="20.25" x14ac:dyDescent="0.2">
      <c r="A232" s="100"/>
      <c r="B232" s="99"/>
      <c r="C232" s="99"/>
      <c r="D232" s="99"/>
      <c r="E232" s="99"/>
      <c r="F232" s="99" t="s">
        <v>22</v>
      </c>
      <c r="G232" s="103" t="s">
        <v>153</v>
      </c>
      <c r="H232" s="143"/>
      <c r="I232" s="143"/>
      <c r="J232" s="143">
        <f t="shared" si="48"/>
        <v>0</v>
      </c>
      <c r="K232" s="140"/>
      <c r="L232" s="143"/>
      <c r="M232" s="144"/>
      <c r="N232" s="143"/>
      <c r="O232" s="145">
        <f t="shared" si="53"/>
        <v>0</v>
      </c>
      <c r="P232" s="145">
        <f t="shared" si="45"/>
        <v>0</v>
      </c>
      <c r="Q232" s="142"/>
      <c r="R232" s="43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</row>
    <row r="233" spans="1:154" ht="40.5" x14ac:dyDescent="0.2">
      <c r="A233" s="100"/>
      <c r="B233" s="99"/>
      <c r="C233" s="99"/>
      <c r="D233" s="99"/>
      <c r="E233" s="99"/>
      <c r="F233" s="99" t="s">
        <v>33</v>
      </c>
      <c r="G233" s="103" t="s">
        <v>289</v>
      </c>
      <c r="H233" s="143"/>
      <c r="I233" s="143"/>
      <c r="J233" s="143">
        <f t="shared" si="48"/>
        <v>0</v>
      </c>
      <c r="K233" s="140"/>
      <c r="L233" s="143"/>
      <c r="M233" s="144"/>
      <c r="N233" s="143"/>
      <c r="O233" s="145">
        <f t="shared" si="53"/>
        <v>0</v>
      </c>
      <c r="P233" s="145">
        <f t="shared" si="45"/>
        <v>0</v>
      </c>
      <c r="Q233" s="142"/>
      <c r="R233" s="43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</row>
    <row r="234" spans="1:154" ht="20.25" x14ac:dyDescent="0.2">
      <c r="A234" s="100"/>
      <c r="B234" s="99"/>
      <c r="C234" s="99"/>
      <c r="D234" s="99"/>
      <c r="E234" s="99"/>
      <c r="F234" s="99" t="s">
        <v>90</v>
      </c>
      <c r="G234" s="103" t="s">
        <v>154</v>
      </c>
      <c r="H234" s="143"/>
      <c r="I234" s="143"/>
      <c r="J234" s="143">
        <f t="shared" si="48"/>
        <v>0</v>
      </c>
      <c r="K234" s="140"/>
      <c r="L234" s="143"/>
      <c r="M234" s="144"/>
      <c r="N234" s="143"/>
      <c r="O234" s="145">
        <f t="shared" si="53"/>
        <v>0</v>
      </c>
      <c r="P234" s="145">
        <f t="shared" si="45"/>
        <v>0</v>
      </c>
      <c r="Q234" s="142"/>
      <c r="R234" s="43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</row>
    <row r="235" spans="1:154" ht="20.25" x14ac:dyDescent="0.2">
      <c r="A235" s="88"/>
      <c r="B235" s="89"/>
      <c r="C235" s="89"/>
      <c r="D235" s="89" t="s">
        <v>91</v>
      </c>
      <c r="E235" s="89"/>
      <c r="F235" s="89"/>
      <c r="G235" s="138" t="s">
        <v>70</v>
      </c>
      <c r="H235" s="139">
        <f>H236</f>
        <v>0</v>
      </c>
      <c r="I235" s="139">
        <f>I236</f>
        <v>0</v>
      </c>
      <c r="J235" s="143">
        <f t="shared" si="48"/>
        <v>0</v>
      </c>
      <c r="K235" s="140" t="e">
        <f>ROUND(I235/H235*100,2)</f>
        <v>#DIV/0!</v>
      </c>
      <c r="L235" s="139">
        <f>L236</f>
        <v>0</v>
      </c>
      <c r="M235" s="121">
        <f>M236</f>
        <v>0</v>
      </c>
      <c r="N235" s="139">
        <f>N236</f>
        <v>0</v>
      </c>
      <c r="O235" s="141">
        <f>O236</f>
        <v>0</v>
      </c>
      <c r="P235" s="141">
        <f t="shared" si="45"/>
        <v>0</v>
      </c>
      <c r="Q235" s="142" t="e">
        <f t="shared" si="47"/>
        <v>#DIV/0!</v>
      </c>
      <c r="R235" s="43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</row>
    <row r="236" spans="1:154" ht="40.5" x14ac:dyDescent="0.2">
      <c r="A236" s="100"/>
      <c r="B236" s="99"/>
      <c r="C236" s="99"/>
      <c r="D236" s="99"/>
      <c r="E236" s="99" t="s">
        <v>38</v>
      </c>
      <c r="F236" s="99"/>
      <c r="G236" s="103" t="s">
        <v>288</v>
      </c>
      <c r="H236" s="143"/>
      <c r="I236" s="143"/>
      <c r="J236" s="143">
        <f t="shared" si="48"/>
        <v>0</v>
      </c>
      <c r="K236" s="140" t="e">
        <f>ROUND(I236/H236*100,2)</f>
        <v>#DIV/0!</v>
      </c>
      <c r="L236" s="143"/>
      <c r="M236" s="144"/>
      <c r="N236" s="143">
        <v>0</v>
      </c>
      <c r="O236" s="145">
        <f t="shared" ref="O236" si="54">M236+N236</f>
        <v>0</v>
      </c>
      <c r="P236" s="145">
        <f t="shared" si="45"/>
        <v>0</v>
      </c>
      <c r="Q236" s="142" t="e">
        <f t="shared" si="47"/>
        <v>#DIV/0!</v>
      </c>
      <c r="R236" s="43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</row>
    <row r="237" spans="1:154" ht="40.5" x14ac:dyDescent="0.2">
      <c r="A237" s="88"/>
      <c r="B237" s="89"/>
      <c r="C237" s="89"/>
      <c r="D237" s="89">
        <v>51</v>
      </c>
      <c r="E237" s="89"/>
      <c r="F237" s="89"/>
      <c r="G237" s="138" t="s">
        <v>362</v>
      </c>
      <c r="H237" s="139">
        <f>H238</f>
        <v>0</v>
      </c>
      <c r="I237" s="139">
        <f>I238</f>
        <v>0</v>
      </c>
      <c r="J237" s="143">
        <f t="shared" si="48"/>
        <v>0</v>
      </c>
      <c r="K237" s="140"/>
      <c r="L237" s="139">
        <f t="shared" ref="L237:O238" si="55">L238</f>
        <v>0</v>
      </c>
      <c r="M237" s="121">
        <f t="shared" si="55"/>
        <v>0</v>
      </c>
      <c r="N237" s="139">
        <f t="shared" si="55"/>
        <v>0</v>
      </c>
      <c r="O237" s="141">
        <f t="shared" si="55"/>
        <v>0</v>
      </c>
      <c r="P237" s="141">
        <f t="shared" si="45"/>
        <v>0</v>
      </c>
      <c r="Q237" s="142"/>
      <c r="R237" s="43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</row>
    <row r="238" spans="1:154" ht="20.25" x14ac:dyDescent="0.2">
      <c r="A238" s="88"/>
      <c r="B238" s="89"/>
      <c r="C238" s="89"/>
      <c r="D238" s="89"/>
      <c r="E238" s="89" t="s">
        <v>32</v>
      </c>
      <c r="F238" s="89"/>
      <c r="G238" s="101" t="s">
        <v>361</v>
      </c>
      <c r="H238" s="139">
        <f>H239</f>
        <v>0</v>
      </c>
      <c r="I238" s="139">
        <f>I239</f>
        <v>0</v>
      </c>
      <c r="J238" s="143">
        <f t="shared" si="48"/>
        <v>0</v>
      </c>
      <c r="K238" s="140"/>
      <c r="L238" s="139">
        <f t="shared" si="55"/>
        <v>0</v>
      </c>
      <c r="M238" s="121">
        <f t="shared" si="55"/>
        <v>0</v>
      </c>
      <c r="N238" s="139">
        <f t="shared" si="55"/>
        <v>0</v>
      </c>
      <c r="O238" s="141">
        <f t="shared" si="55"/>
        <v>0</v>
      </c>
      <c r="P238" s="141">
        <f t="shared" si="45"/>
        <v>0</v>
      </c>
      <c r="Q238" s="142"/>
      <c r="R238" s="43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</row>
    <row r="239" spans="1:154" ht="20.25" x14ac:dyDescent="0.2">
      <c r="A239" s="100"/>
      <c r="B239" s="99"/>
      <c r="C239" s="99"/>
      <c r="D239" s="99"/>
      <c r="E239" s="99"/>
      <c r="F239" s="99" t="s">
        <v>32</v>
      </c>
      <c r="G239" s="103" t="s">
        <v>93</v>
      </c>
      <c r="H239" s="143"/>
      <c r="I239" s="143"/>
      <c r="J239" s="143">
        <f t="shared" si="48"/>
        <v>0</v>
      </c>
      <c r="K239" s="140"/>
      <c r="L239" s="143"/>
      <c r="M239" s="144"/>
      <c r="N239" s="143"/>
      <c r="O239" s="145">
        <f t="shared" ref="O239:O243" si="56">M239+N239</f>
        <v>0</v>
      </c>
      <c r="P239" s="145">
        <f t="shared" si="45"/>
        <v>0</v>
      </c>
      <c r="Q239" s="142"/>
      <c r="R239" s="43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</row>
    <row r="240" spans="1:154" ht="60.75" x14ac:dyDescent="0.2">
      <c r="A240" s="100"/>
      <c r="B240" s="99"/>
      <c r="C240" s="99"/>
      <c r="D240" s="89">
        <v>56</v>
      </c>
      <c r="E240" s="89"/>
      <c r="F240" s="89"/>
      <c r="G240" s="101" t="s">
        <v>331</v>
      </c>
      <c r="H240" s="143">
        <f>H241</f>
        <v>0</v>
      </c>
      <c r="I240" s="143">
        <f>I241</f>
        <v>0</v>
      </c>
      <c r="J240" s="143">
        <f t="shared" si="48"/>
        <v>0</v>
      </c>
      <c r="K240" s="140"/>
      <c r="L240" s="143">
        <f t="shared" ref="L240:N240" si="57">L241</f>
        <v>0</v>
      </c>
      <c r="M240" s="144">
        <f t="shared" si="57"/>
        <v>0</v>
      </c>
      <c r="N240" s="143">
        <f t="shared" si="57"/>
        <v>0</v>
      </c>
      <c r="O240" s="145">
        <f t="shared" si="56"/>
        <v>0</v>
      </c>
      <c r="P240" s="145">
        <f t="shared" si="45"/>
        <v>0</v>
      </c>
      <c r="Q240" s="142" t="e">
        <f t="shared" si="47"/>
        <v>#DIV/0!</v>
      </c>
      <c r="R240" s="43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</row>
    <row r="241" spans="1:154" ht="60.75" x14ac:dyDescent="0.2">
      <c r="A241" s="100"/>
      <c r="B241" s="99"/>
      <c r="C241" s="99"/>
      <c r="D241" s="99"/>
      <c r="E241" s="99">
        <v>49</v>
      </c>
      <c r="F241" s="99"/>
      <c r="G241" s="103" t="s">
        <v>264</v>
      </c>
      <c r="H241" s="143">
        <f>H242+H243</f>
        <v>0</v>
      </c>
      <c r="I241" s="143">
        <f>I242+I243</f>
        <v>0</v>
      </c>
      <c r="J241" s="143">
        <f t="shared" si="48"/>
        <v>0</v>
      </c>
      <c r="K241" s="140"/>
      <c r="L241" s="143">
        <f t="shared" ref="L241:N241" si="58">L242+L243</f>
        <v>0</v>
      </c>
      <c r="M241" s="144">
        <f t="shared" si="58"/>
        <v>0</v>
      </c>
      <c r="N241" s="143">
        <f t="shared" si="58"/>
        <v>0</v>
      </c>
      <c r="O241" s="145">
        <f t="shared" si="56"/>
        <v>0</v>
      </c>
      <c r="P241" s="145">
        <f t="shared" si="45"/>
        <v>0</v>
      </c>
      <c r="Q241" s="142" t="e">
        <f t="shared" si="47"/>
        <v>#DIV/0!</v>
      </c>
      <c r="R241" s="43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</row>
    <row r="242" spans="1:154" ht="20.25" x14ac:dyDescent="0.2">
      <c r="A242" s="100"/>
      <c r="B242" s="99"/>
      <c r="C242" s="99"/>
      <c r="D242" s="99"/>
      <c r="E242" s="99"/>
      <c r="F242" s="99" t="s">
        <v>54</v>
      </c>
      <c r="G242" s="103" t="s">
        <v>155</v>
      </c>
      <c r="H242" s="143"/>
      <c r="I242" s="143"/>
      <c r="J242" s="143">
        <f t="shared" si="48"/>
        <v>0</v>
      </c>
      <c r="K242" s="140"/>
      <c r="L242" s="143"/>
      <c r="M242" s="144"/>
      <c r="N242" s="143"/>
      <c r="O242" s="145">
        <f t="shared" si="56"/>
        <v>0</v>
      </c>
      <c r="P242" s="145">
        <f t="shared" si="45"/>
        <v>0</v>
      </c>
      <c r="Q242" s="142" t="e">
        <f t="shared" si="47"/>
        <v>#DIV/0!</v>
      </c>
      <c r="R242" s="43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</row>
    <row r="243" spans="1:154" ht="20.25" x14ac:dyDescent="0.2">
      <c r="A243" s="100"/>
      <c r="B243" s="99"/>
      <c r="C243" s="99"/>
      <c r="D243" s="99"/>
      <c r="E243" s="99"/>
      <c r="F243" s="99" t="s">
        <v>55</v>
      </c>
      <c r="G243" s="103" t="s">
        <v>156</v>
      </c>
      <c r="H243" s="143"/>
      <c r="I243" s="143"/>
      <c r="J243" s="143">
        <f t="shared" si="48"/>
        <v>0</v>
      </c>
      <c r="K243" s="140"/>
      <c r="L243" s="143"/>
      <c r="M243" s="144"/>
      <c r="N243" s="143"/>
      <c r="O243" s="145">
        <f t="shared" si="56"/>
        <v>0</v>
      </c>
      <c r="P243" s="145">
        <f t="shared" si="45"/>
        <v>0</v>
      </c>
      <c r="Q243" s="142" t="e">
        <f t="shared" si="47"/>
        <v>#DIV/0!</v>
      </c>
      <c r="R243" s="43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</row>
    <row r="244" spans="1:154" ht="20.25" x14ac:dyDescent="0.2">
      <c r="A244" s="88"/>
      <c r="B244" s="89"/>
      <c r="C244" s="89"/>
      <c r="D244" s="89">
        <v>57</v>
      </c>
      <c r="E244" s="89"/>
      <c r="F244" s="89"/>
      <c r="G244" s="138" t="s">
        <v>78</v>
      </c>
      <c r="H244" s="139">
        <f>H246</f>
        <v>0</v>
      </c>
      <c r="I244" s="139">
        <f>I246</f>
        <v>0</v>
      </c>
      <c r="J244" s="143">
        <f t="shared" si="48"/>
        <v>0</v>
      </c>
      <c r="K244" s="140" t="e">
        <f>ROUND(I244/H244*100,2)</f>
        <v>#DIV/0!</v>
      </c>
      <c r="L244" s="139">
        <f>L246</f>
        <v>0</v>
      </c>
      <c r="M244" s="121">
        <f>M246</f>
        <v>0</v>
      </c>
      <c r="N244" s="139">
        <f>N246</f>
        <v>0</v>
      </c>
      <c r="O244" s="141">
        <f>O246</f>
        <v>0</v>
      </c>
      <c r="P244" s="141">
        <f t="shared" si="45"/>
        <v>0</v>
      </c>
      <c r="Q244" s="142" t="e">
        <f t="shared" si="47"/>
        <v>#DIV/0!</v>
      </c>
      <c r="R244" s="43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</row>
    <row r="245" spans="1:154" ht="20.25" x14ac:dyDescent="0.2">
      <c r="A245" s="88"/>
      <c r="B245" s="89"/>
      <c r="C245" s="89"/>
      <c r="D245" s="89"/>
      <c r="E245" s="89"/>
      <c r="F245" s="89"/>
      <c r="G245" s="101" t="s">
        <v>99</v>
      </c>
      <c r="H245" s="164"/>
      <c r="I245" s="164"/>
      <c r="J245" s="143">
        <f t="shared" si="48"/>
        <v>0</v>
      </c>
      <c r="K245" s="140"/>
      <c r="L245" s="164"/>
      <c r="M245" s="165"/>
      <c r="N245" s="164"/>
      <c r="O245" s="145"/>
      <c r="P245" s="145">
        <f t="shared" si="45"/>
        <v>0</v>
      </c>
      <c r="Q245" s="142"/>
      <c r="R245" s="43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</row>
    <row r="246" spans="1:154" ht="20.25" x14ac:dyDescent="0.2">
      <c r="A246" s="88"/>
      <c r="B246" s="89"/>
      <c r="C246" s="89"/>
      <c r="D246" s="89"/>
      <c r="E246" s="89" t="s">
        <v>30</v>
      </c>
      <c r="F246" s="89"/>
      <c r="G246" s="101" t="s">
        <v>100</v>
      </c>
      <c r="H246" s="139">
        <f>H248+H247</f>
        <v>0</v>
      </c>
      <c r="I246" s="139">
        <f>I248+I247</f>
        <v>0</v>
      </c>
      <c r="J246" s="143">
        <f t="shared" si="48"/>
        <v>0</v>
      </c>
      <c r="K246" s="140" t="e">
        <f>ROUND(I246/H246*100,2)</f>
        <v>#DIV/0!</v>
      </c>
      <c r="L246" s="139">
        <f>L248+L247</f>
        <v>0</v>
      </c>
      <c r="M246" s="121">
        <f>M248+M247</f>
        <v>0</v>
      </c>
      <c r="N246" s="139">
        <f>N248+N247</f>
        <v>0</v>
      </c>
      <c r="O246" s="141">
        <f>O248+O247</f>
        <v>0</v>
      </c>
      <c r="P246" s="141">
        <f t="shared" si="45"/>
        <v>0</v>
      </c>
      <c r="Q246" s="142" t="e">
        <f t="shared" si="47"/>
        <v>#DIV/0!</v>
      </c>
      <c r="R246" s="43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</row>
    <row r="247" spans="1:154" ht="20.25" hidden="1" x14ac:dyDescent="0.2">
      <c r="A247" s="100"/>
      <c r="B247" s="99"/>
      <c r="C247" s="99"/>
      <c r="D247" s="99"/>
      <c r="E247" s="99"/>
      <c r="F247" s="99" t="s">
        <v>32</v>
      </c>
      <c r="G247" s="103" t="s">
        <v>287</v>
      </c>
      <c r="H247" s="143"/>
      <c r="I247" s="143"/>
      <c r="J247" s="143">
        <f t="shared" si="48"/>
        <v>0</v>
      </c>
      <c r="K247" s="140"/>
      <c r="L247" s="143"/>
      <c r="M247" s="144"/>
      <c r="N247" s="143"/>
      <c r="O247" s="145">
        <f t="shared" ref="O247:O248" si="59">M247+N247</f>
        <v>0</v>
      </c>
      <c r="P247" s="145">
        <f t="shared" si="45"/>
        <v>0</v>
      </c>
      <c r="Q247" s="142"/>
      <c r="R247" s="43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</row>
    <row r="248" spans="1:154" ht="20.25" x14ac:dyDescent="0.2">
      <c r="A248" s="100"/>
      <c r="B248" s="99"/>
      <c r="C248" s="99"/>
      <c r="D248" s="99"/>
      <c r="E248" s="99"/>
      <c r="F248" s="99" t="s">
        <v>30</v>
      </c>
      <c r="G248" s="103" t="s">
        <v>102</v>
      </c>
      <c r="H248" s="143"/>
      <c r="I248" s="143"/>
      <c r="J248" s="143">
        <f t="shared" si="48"/>
        <v>0</v>
      </c>
      <c r="K248" s="140" t="e">
        <f>ROUND(I248/H248*100,2)</f>
        <v>#DIV/0!</v>
      </c>
      <c r="L248" s="143"/>
      <c r="M248" s="144"/>
      <c r="N248" s="143"/>
      <c r="O248" s="145">
        <f t="shared" si="59"/>
        <v>0</v>
      </c>
      <c r="P248" s="145">
        <f t="shared" si="45"/>
        <v>0</v>
      </c>
      <c r="Q248" s="142" t="e">
        <f t="shared" ref="Q248:Q303" si="60">ROUND(O248/L248*100,2)</f>
        <v>#DIV/0!</v>
      </c>
      <c r="R248" s="43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</row>
    <row r="249" spans="1:154" ht="20.25" x14ac:dyDescent="0.2">
      <c r="A249" s="88"/>
      <c r="B249" s="89"/>
      <c r="C249" s="89"/>
      <c r="D249" s="89" t="s">
        <v>105</v>
      </c>
      <c r="E249" s="89"/>
      <c r="F249" s="89"/>
      <c r="G249" s="138" t="s">
        <v>83</v>
      </c>
      <c r="H249" s="139">
        <f>H250</f>
        <v>0</v>
      </c>
      <c r="I249" s="139">
        <f>I250</f>
        <v>0</v>
      </c>
      <c r="J249" s="143">
        <f t="shared" si="48"/>
        <v>0</v>
      </c>
      <c r="K249" s="140"/>
      <c r="L249" s="139">
        <f>L250</f>
        <v>0</v>
      </c>
      <c r="M249" s="121">
        <f>M250</f>
        <v>0</v>
      </c>
      <c r="N249" s="139">
        <f>N250</f>
        <v>0</v>
      </c>
      <c r="O249" s="141">
        <f>O250</f>
        <v>0</v>
      </c>
      <c r="P249" s="141">
        <f t="shared" si="45"/>
        <v>0</v>
      </c>
      <c r="Q249" s="142"/>
      <c r="R249" s="43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</row>
    <row r="250" spans="1:154" ht="20.25" x14ac:dyDescent="0.2">
      <c r="A250" s="88"/>
      <c r="B250" s="89"/>
      <c r="C250" s="89"/>
      <c r="D250" s="89">
        <v>71</v>
      </c>
      <c r="E250" s="89"/>
      <c r="F250" s="89"/>
      <c r="G250" s="138" t="s">
        <v>157</v>
      </c>
      <c r="H250" s="139">
        <f>H251+H256</f>
        <v>0</v>
      </c>
      <c r="I250" s="139">
        <f>I251+I256</f>
        <v>0</v>
      </c>
      <c r="J250" s="143">
        <f t="shared" si="48"/>
        <v>0</v>
      </c>
      <c r="K250" s="140"/>
      <c r="L250" s="139">
        <f>L251+L256</f>
        <v>0</v>
      </c>
      <c r="M250" s="121">
        <f>M251+M256</f>
        <v>0</v>
      </c>
      <c r="N250" s="139">
        <f>N251+N256</f>
        <v>0</v>
      </c>
      <c r="O250" s="141">
        <f>O251+O256</f>
        <v>0</v>
      </c>
      <c r="P250" s="141">
        <f t="shared" si="45"/>
        <v>0</v>
      </c>
      <c r="Q250" s="142"/>
      <c r="R250" s="43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</row>
    <row r="251" spans="1:154" ht="20.25" x14ac:dyDescent="0.2">
      <c r="A251" s="88"/>
      <c r="B251" s="89"/>
      <c r="C251" s="89"/>
      <c r="D251" s="89"/>
      <c r="E251" s="89" t="s">
        <v>32</v>
      </c>
      <c r="F251" s="89"/>
      <c r="G251" s="101" t="s">
        <v>158</v>
      </c>
      <c r="H251" s="139">
        <f>H252+H253+H254+H255</f>
        <v>0</v>
      </c>
      <c r="I251" s="139">
        <f>I252+I253+I254+I255</f>
        <v>0</v>
      </c>
      <c r="J251" s="143">
        <f t="shared" si="48"/>
        <v>0</v>
      </c>
      <c r="K251" s="140"/>
      <c r="L251" s="139">
        <f>L252+L253+L254+L255</f>
        <v>0</v>
      </c>
      <c r="M251" s="121">
        <f>M252+M253+M254+M255</f>
        <v>0</v>
      </c>
      <c r="N251" s="139">
        <f>N252+N253+N254+N255</f>
        <v>0</v>
      </c>
      <c r="O251" s="141">
        <f>O252+O253+O254+O255</f>
        <v>0</v>
      </c>
      <c r="P251" s="141">
        <f t="shared" si="45"/>
        <v>0</v>
      </c>
      <c r="Q251" s="142"/>
      <c r="R251" s="43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</row>
    <row r="252" spans="1:154" ht="20.25" hidden="1" x14ac:dyDescent="0.2">
      <c r="A252" s="100"/>
      <c r="B252" s="99"/>
      <c r="C252" s="99"/>
      <c r="D252" s="99"/>
      <c r="E252" s="99"/>
      <c r="F252" s="99" t="s">
        <v>32</v>
      </c>
      <c r="G252" s="103" t="s">
        <v>367</v>
      </c>
      <c r="H252" s="143"/>
      <c r="I252" s="143"/>
      <c r="J252" s="143">
        <f t="shared" si="48"/>
        <v>0</v>
      </c>
      <c r="K252" s="140"/>
      <c r="L252" s="143"/>
      <c r="M252" s="144"/>
      <c r="N252" s="143"/>
      <c r="O252" s="145">
        <f t="shared" ref="O252:O257" si="61">M252+N252</f>
        <v>0</v>
      </c>
      <c r="P252" s="145">
        <f t="shared" si="45"/>
        <v>0</v>
      </c>
      <c r="Q252" s="142"/>
      <c r="R252" s="43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</row>
    <row r="253" spans="1:154" ht="20.25" x14ac:dyDescent="0.2">
      <c r="A253" s="100"/>
      <c r="B253" s="99"/>
      <c r="C253" s="99"/>
      <c r="D253" s="99"/>
      <c r="E253" s="99"/>
      <c r="F253" s="99" t="s">
        <v>30</v>
      </c>
      <c r="G253" s="103" t="s">
        <v>159</v>
      </c>
      <c r="H253" s="143"/>
      <c r="I253" s="143"/>
      <c r="J253" s="143">
        <f t="shared" si="48"/>
        <v>0</v>
      </c>
      <c r="K253" s="140"/>
      <c r="L253" s="143"/>
      <c r="M253" s="144"/>
      <c r="N253" s="143"/>
      <c r="O253" s="145">
        <f t="shared" si="61"/>
        <v>0</v>
      </c>
      <c r="P253" s="145">
        <f t="shared" si="45"/>
        <v>0</v>
      </c>
      <c r="Q253" s="142"/>
      <c r="R253" s="43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</row>
    <row r="254" spans="1:154" ht="40.5" x14ac:dyDescent="0.2">
      <c r="A254" s="100"/>
      <c r="B254" s="99"/>
      <c r="C254" s="99"/>
      <c r="D254" s="99"/>
      <c r="E254" s="99"/>
      <c r="F254" s="99" t="s">
        <v>43</v>
      </c>
      <c r="G254" s="103" t="s">
        <v>160</v>
      </c>
      <c r="H254" s="143"/>
      <c r="I254" s="143"/>
      <c r="J254" s="143">
        <f t="shared" si="48"/>
        <v>0</v>
      </c>
      <c r="K254" s="140"/>
      <c r="L254" s="143"/>
      <c r="M254" s="144"/>
      <c r="N254" s="143"/>
      <c r="O254" s="145">
        <f t="shared" si="61"/>
        <v>0</v>
      </c>
      <c r="P254" s="145">
        <f t="shared" si="45"/>
        <v>0</v>
      </c>
      <c r="Q254" s="142"/>
      <c r="R254" s="43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</row>
    <row r="255" spans="1:154" s="29" customFormat="1" ht="20.25" hidden="1" x14ac:dyDescent="0.2">
      <c r="A255" s="166"/>
      <c r="B255" s="167"/>
      <c r="C255" s="167"/>
      <c r="D255" s="167"/>
      <c r="E255" s="167"/>
      <c r="F255" s="167" t="s">
        <v>90</v>
      </c>
      <c r="G255" s="168" t="s">
        <v>365</v>
      </c>
      <c r="H255" s="143"/>
      <c r="I255" s="143"/>
      <c r="J255" s="143">
        <f t="shared" si="48"/>
        <v>0</v>
      </c>
      <c r="K255" s="140"/>
      <c r="L255" s="143"/>
      <c r="M255" s="144"/>
      <c r="N255" s="143"/>
      <c r="O255" s="145">
        <f t="shared" si="61"/>
        <v>0</v>
      </c>
      <c r="P255" s="145">
        <f t="shared" si="45"/>
        <v>0</v>
      </c>
      <c r="Q255" s="142"/>
      <c r="R255" s="46"/>
      <c r="S255" s="26"/>
      <c r="T255" s="14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8"/>
      <c r="DD255" s="28"/>
      <c r="DE255" s="28"/>
      <c r="DF255" s="28"/>
      <c r="DG255" s="28"/>
      <c r="DH255" s="28"/>
      <c r="DI255" s="28"/>
      <c r="DJ255" s="28"/>
      <c r="DK255" s="28"/>
      <c r="DL255" s="28"/>
      <c r="DM255" s="28"/>
      <c r="DN255" s="28"/>
      <c r="DO255" s="28"/>
      <c r="DP255" s="28"/>
      <c r="DQ255" s="28"/>
      <c r="DR255" s="28"/>
      <c r="DS255" s="28"/>
      <c r="DT255" s="28"/>
      <c r="DU255" s="28"/>
      <c r="DV255" s="28"/>
      <c r="DW255" s="28"/>
      <c r="DX255" s="28"/>
      <c r="DY255" s="28"/>
      <c r="DZ255" s="28"/>
      <c r="EA255" s="28"/>
      <c r="EB255" s="28"/>
      <c r="EC255" s="28"/>
      <c r="ED255" s="28"/>
      <c r="EE255" s="28"/>
      <c r="EF255" s="28"/>
      <c r="EG255" s="28"/>
      <c r="EH255" s="28"/>
      <c r="EI255" s="28"/>
      <c r="EJ255" s="28"/>
      <c r="EK255" s="28"/>
      <c r="EL255" s="28"/>
      <c r="EM255" s="28"/>
      <c r="EN255" s="28"/>
      <c r="EO255" s="28"/>
      <c r="EP255" s="28"/>
      <c r="EQ255" s="28"/>
      <c r="ER255" s="28"/>
      <c r="ES255" s="28"/>
      <c r="ET255" s="28"/>
      <c r="EU255" s="28"/>
      <c r="EV255" s="28"/>
      <c r="EW255" s="28"/>
      <c r="EX255" s="28"/>
    </row>
    <row r="256" spans="1:154" s="29" customFormat="1" ht="20.25" x14ac:dyDescent="0.2">
      <c r="A256" s="166"/>
      <c r="B256" s="167"/>
      <c r="C256" s="167"/>
      <c r="D256" s="167"/>
      <c r="E256" s="167" t="s">
        <v>43</v>
      </c>
      <c r="F256" s="167"/>
      <c r="G256" s="168" t="s">
        <v>366</v>
      </c>
      <c r="H256" s="143"/>
      <c r="I256" s="143"/>
      <c r="J256" s="143">
        <f t="shared" si="48"/>
        <v>0</v>
      </c>
      <c r="K256" s="140"/>
      <c r="L256" s="143"/>
      <c r="M256" s="144"/>
      <c r="N256" s="143"/>
      <c r="O256" s="145">
        <f t="shared" si="61"/>
        <v>0</v>
      </c>
      <c r="P256" s="145">
        <f t="shared" si="45"/>
        <v>0</v>
      </c>
      <c r="Q256" s="142"/>
      <c r="R256" s="46"/>
      <c r="S256" s="26"/>
      <c r="T256" s="14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8"/>
      <c r="DD256" s="28"/>
      <c r="DE256" s="28"/>
      <c r="DF256" s="28"/>
      <c r="DG256" s="28"/>
      <c r="DH256" s="28"/>
      <c r="DI256" s="28"/>
      <c r="DJ256" s="28"/>
      <c r="DK256" s="28"/>
      <c r="DL256" s="28"/>
      <c r="DM256" s="28"/>
      <c r="DN256" s="28"/>
      <c r="DO256" s="28"/>
      <c r="DP256" s="28"/>
      <c r="DQ256" s="28"/>
      <c r="DR256" s="28"/>
      <c r="DS256" s="28"/>
      <c r="DT256" s="28"/>
      <c r="DU256" s="28"/>
      <c r="DV256" s="28"/>
      <c r="DW256" s="28"/>
      <c r="DX256" s="28"/>
      <c r="DY256" s="28"/>
      <c r="DZ256" s="28"/>
      <c r="EA256" s="28"/>
      <c r="EB256" s="28"/>
      <c r="EC256" s="28"/>
      <c r="ED256" s="28"/>
      <c r="EE256" s="28"/>
      <c r="EF256" s="28"/>
      <c r="EG256" s="28"/>
      <c r="EH256" s="28"/>
      <c r="EI256" s="28"/>
      <c r="EJ256" s="28"/>
      <c r="EK256" s="28"/>
      <c r="EL256" s="28"/>
      <c r="EM256" s="28"/>
      <c r="EN256" s="28"/>
      <c r="EO256" s="28"/>
      <c r="EP256" s="28"/>
      <c r="EQ256" s="28"/>
      <c r="ER256" s="28"/>
      <c r="ES256" s="28"/>
      <c r="ET256" s="28"/>
      <c r="EU256" s="28"/>
      <c r="EV256" s="28"/>
      <c r="EW256" s="28"/>
      <c r="EX256" s="28"/>
    </row>
    <row r="257" spans="1:154" ht="20.25" x14ac:dyDescent="0.2">
      <c r="A257" s="148"/>
      <c r="B257" s="149"/>
      <c r="C257" s="149"/>
      <c r="D257" s="149">
        <v>85</v>
      </c>
      <c r="E257" s="149"/>
      <c r="F257" s="149"/>
      <c r="G257" s="169" t="s">
        <v>86</v>
      </c>
      <c r="H257" s="152"/>
      <c r="I257" s="152"/>
      <c r="J257" s="152">
        <f t="shared" si="48"/>
        <v>0</v>
      </c>
      <c r="K257" s="153"/>
      <c r="L257" s="152"/>
      <c r="M257" s="154"/>
      <c r="N257" s="152">
        <v>0</v>
      </c>
      <c r="O257" s="155">
        <f t="shared" si="61"/>
        <v>0</v>
      </c>
      <c r="P257" s="155">
        <f t="shared" si="45"/>
        <v>0</v>
      </c>
      <c r="Q257" s="156"/>
      <c r="R257" s="43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</row>
    <row r="258" spans="1:154" ht="20.25" x14ac:dyDescent="0.2">
      <c r="A258" s="100"/>
      <c r="B258" s="99"/>
      <c r="C258" s="99"/>
      <c r="D258" s="99"/>
      <c r="E258" s="99"/>
      <c r="F258" s="99"/>
      <c r="G258" s="103" t="s">
        <v>161</v>
      </c>
      <c r="H258" s="143"/>
      <c r="I258" s="143"/>
      <c r="J258" s="143">
        <f t="shared" si="48"/>
        <v>0</v>
      </c>
      <c r="K258" s="140"/>
      <c r="L258" s="143"/>
      <c r="M258" s="144"/>
      <c r="N258" s="143"/>
      <c r="O258" s="145"/>
      <c r="P258" s="170">
        <f t="shared" si="45"/>
        <v>0</v>
      </c>
      <c r="Q258" s="142"/>
      <c r="R258" s="43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</row>
    <row r="259" spans="1:154" ht="20.25" x14ac:dyDescent="0.2">
      <c r="A259" s="88" t="s">
        <v>142</v>
      </c>
      <c r="B259" s="89" t="s">
        <v>124</v>
      </c>
      <c r="C259" s="89"/>
      <c r="D259" s="89"/>
      <c r="E259" s="89"/>
      <c r="F259" s="89"/>
      <c r="G259" s="138" t="s">
        <v>162</v>
      </c>
      <c r="H259" s="139">
        <f>H260</f>
        <v>0</v>
      </c>
      <c r="I259" s="139">
        <f>I260</f>
        <v>0</v>
      </c>
      <c r="J259" s="143">
        <f t="shared" si="48"/>
        <v>0</v>
      </c>
      <c r="K259" s="140" t="e">
        <f>ROUND(I259/H259*100,2)</f>
        <v>#DIV/0!</v>
      </c>
      <c r="L259" s="139">
        <f>L260</f>
        <v>0</v>
      </c>
      <c r="M259" s="139">
        <f>M260</f>
        <v>0</v>
      </c>
      <c r="N259" s="139">
        <f>N260</f>
        <v>0</v>
      </c>
      <c r="O259" s="139">
        <f>O260</f>
        <v>0</v>
      </c>
      <c r="P259" s="141">
        <f t="shared" si="45"/>
        <v>0</v>
      </c>
      <c r="Q259" s="142" t="e">
        <f t="shared" si="60"/>
        <v>#DIV/0!</v>
      </c>
      <c r="R259" s="43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</row>
    <row r="260" spans="1:154" ht="40.5" x14ac:dyDescent="0.2">
      <c r="A260" s="88"/>
      <c r="B260" s="89"/>
      <c r="C260" s="89" t="s">
        <v>32</v>
      </c>
      <c r="D260" s="89"/>
      <c r="E260" s="89"/>
      <c r="F260" s="89"/>
      <c r="G260" s="138" t="s">
        <v>163</v>
      </c>
      <c r="H260" s="139">
        <f>H237</f>
        <v>0</v>
      </c>
      <c r="I260" s="139">
        <f>I237</f>
        <v>0</v>
      </c>
      <c r="J260" s="143">
        <f t="shared" si="48"/>
        <v>0</v>
      </c>
      <c r="K260" s="140" t="e">
        <f>ROUND(I260/H260*100,2)</f>
        <v>#DIV/0!</v>
      </c>
      <c r="L260" s="139">
        <f>L237</f>
        <v>0</v>
      </c>
      <c r="M260" s="139">
        <f>M237</f>
        <v>0</v>
      </c>
      <c r="N260" s="139">
        <f>N237</f>
        <v>0</v>
      </c>
      <c r="O260" s="139">
        <f>O237</f>
        <v>0</v>
      </c>
      <c r="P260" s="141">
        <f t="shared" ref="P260:P323" si="62">L260-O260</f>
        <v>0</v>
      </c>
      <c r="Q260" s="142" t="e">
        <f t="shared" si="60"/>
        <v>#DIV/0!</v>
      </c>
      <c r="R260" s="43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</row>
    <row r="261" spans="1:154" ht="20.25" x14ac:dyDescent="0.2">
      <c r="A261" s="88"/>
      <c r="B261" s="89" t="s">
        <v>48</v>
      </c>
      <c r="C261" s="89"/>
      <c r="D261" s="89"/>
      <c r="E261" s="89"/>
      <c r="F261" s="89"/>
      <c r="G261" s="138" t="s">
        <v>164</v>
      </c>
      <c r="H261" s="139">
        <f>H177-H260</f>
        <v>4000</v>
      </c>
      <c r="I261" s="139">
        <f>I177-I260</f>
        <v>469.94</v>
      </c>
      <c r="J261" s="139">
        <f>H261-I261</f>
        <v>3530.06</v>
      </c>
      <c r="K261" s="140">
        <f t="shared" ref="K261:K308" si="63">ROUND(I261/H261*100,2)</f>
        <v>11.75</v>
      </c>
      <c r="L261" s="139">
        <f>L177-L260</f>
        <v>0</v>
      </c>
      <c r="M261" s="139">
        <f>M177-M260</f>
        <v>361.75</v>
      </c>
      <c r="N261" s="139">
        <f>N177-N260</f>
        <v>108.19</v>
      </c>
      <c r="O261" s="139">
        <f>O177-O260</f>
        <v>469.94</v>
      </c>
      <c r="P261" s="141">
        <f t="shared" si="62"/>
        <v>-469.94</v>
      </c>
      <c r="Q261" s="142" t="e">
        <f t="shared" si="60"/>
        <v>#DIV/0!</v>
      </c>
      <c r="R261" s="43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</row>
    <row r="262" spans="1:154" s="18" customFormat="1" ht="20.25" x14ac:dyDescent="0.25">
      <c r="A262" s="475" t="s">
        <v>165</v>
      </c>
      <c r="B262" s="476"/>
      <c r="C262" s="476"/>
      <c r="D262" s="476"/>
      <c r="E262" s="476"/>
      <c r="F262" s="476"/>
      <c r="G262" s="157" t="s">
        <v>166</v>
      </c>
      <c r="H262" s="158">
        <f>H263+H365+H373+H377</f>
        <v>4934300</v>
      </c>
      <c r="I262" s="158">
        <f>I263+I365+I373+I377</f>
        <v>4673296.1899999995</v>
      </c>
      <c r="J262" s="158">
        <f>J263+J365+J373+J377</f>
        <v>261003.81</v>
      </c>
      <c r="K262" s="159">
        <f t="shared" si="63"/>
        <v>94.71</v>
      </c>
      <c r="L262" s="158">
        <f>L263+L365+L373+L377</f>
        <v>0</v>
      </c>
      <c r="M262" s="160">
        <f>M263+M365+M373+M377</f>
        <v>2367003.02</v>
      </c>
      <c r="N262" s="158">
        <f>N263+N365+N373+N377</f>
        <v>2306293.17</v>
      </c>
      <c r="O262" s="161">
        <f>O263+O365+O373+O377</f>
        <v>4673296.1899999995</v>
      </c>
      <c r="P262" s="161">
        <f t="shared" si="62"/>
        <v>-4673296.1899999995</v>
      </c>
      <c r="Q262" s="162" t="e">
        <f t="shared" si="60"/>
        <v>#DIV/0!</v>
      </c>
      <c r="R262" s="43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</row>
    <row r="263" spans="1:154" s="18" customFormat="1" ht="20.25" x14ac:dyDescent="0.25">
      <c r="A263" s="88"/>
      <c r="B263" s="89"/>
      <c r="C263" s="89"/>
      <c r="D263" s="89" t="s">
        <v>32</v>
      </c>
      <c r="E263" s="89"/>
      <c r="F263" s="89"/>
      <c r="G263" s="138" t="s">
        <v>62</v>
      </c>
      <c r="H263" s="139">
        <f>H264+H296+H329+H332+H337+H362</f>
        <v>4934300</v>
      </c>
      <c r="I263" s="139">
        <f>I264+I296+I329+I332+I337+I362</f>
        <v>4690887.1899999995</v>
      </c>
      <c r="J263" s="139">
        <f>J264+J296+J329+J332+J337+J362</f>
        <v>243412.81</v>
      </c>
      <c r="K263" s="140">
        <f t="shared" si="63"/>
        <v>95.07</v>
      </c>
      <c r="L263" s="139">
        <f>L264+L296+L329+L332+L337+L362</f>
        <v>0</v>
      </c>
      <c r="M263" s="121">
        <f>M264+M296+M329+M332+M337+M362</f>
        <v>2368347.02</v>
      </c>
      <c r="N263" s="139">
        <f>N264+N296+N329+N332+N337+N362</f>
        <v>2322540.17</v>
      </c>
      <c r="O263" s="141">
        <f>O264+O296+O329+O332+O337+O362</f>
        <v>4690887.1899999995</v>
      </c>
      <c r="P263" s="141">
        <f t="shared" si="62"/>
        <v>-4690887.1899999995</v>
      </c>
      <c r="Q263" s="142" t="e">
        <f t="shared" si="60"/>
        <v>#DIV/0!</v>
      </c>
      <c r="R263" s="43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7"/>
      <c r="DW263" s="17"/>
      <c r="DX263" s="17"/>
      <c r="DY263" s="17"/>
      <c r="DZ263" s="17"/>
      <c r="EA263" s="17"/>
      <c r="EB263" s="17"/>
      <c r="EC263" s="17"/>
      <c r="ED263" s="17"/>
      <c r="EE263" s="17"/>
      <c r="EF263" s="17"/>
      <c r="EG263" s="17"/>
      <c r="EH263" s="17"/>
      <c r="EI263" s="17"/>
      <c r="EJ263" s="17"/>
      <c r="EK263" s="17"/>
      <c r="EL263" s="17"/>
      <c r="EM263" s="17"/>
      <c r="EN263" s="17"/>
      <c r="EO263" s="17"/>
      <c r="EP263" s="17"/>
      <c r="EQ263" s="17"/>
      <c r="ER263" s="17"/>
      <c r="ES263" s="17"/>
      <c r="ET263" s="17"/>
      <c r="EU263" s="17"/>
      <c r="EV263" s="17"/>
      <c r="EW263" s="17"/>
      <c r="EX263" s="17"/>
    </row>
    <row r="264" spans="1:154" s="18" customFormat="1" ht="20.25" x14ac:dyDescent="0.25">
      <c r="A264" s="88"/>
      <c r="B264" s="89"/>
      <c r="C264" s="89"/>
      <c r="D264" s="89" t="s">
        <v>88</v>
      </c>
      <c r="E264" s="89"/>
      <c r="F264" s="89"/>
      <c r="G264" s="138" t="s">
        <v>64</v>
      </c>
      <c r="H264" s="139">
        <f>H265+H282+H289</f>
        <v>747200</v>
      </c>
      <c r="I264" s="139">
        <f>I265+I282+I289</f>
        <v>735272</v>
      </c>
      <c r="J264" s="139">
        <f>J265+J282+J289</f>
        <v>11928</v>
      </c>
      <c r="K264" s="140">
        <f t="shared" si="63"/>
        <v>98.4</v>
      </c>
      <c r="L264" s="139">
        <f>L265+L282+L289</f>
        <v>0</v>
      </c>
      <c r="M264" s="121">
        <f>M265+M282+M289</f>
        <v>380284</v>
      </c>
      <c r="N264" s="139">
        <f>N265+N282+N289</f>
        <v>354988</v>
      </c>
      <c r="O264" s="205">
        <f>O265+O282+O289</f>
        <v>735272</v>
      </c>
      <c r="P264" s="141">
        <f t="shared" si="62"/>
        <v>-735272</v>
      </c>
      <c r="Q264" s="142" t="e">
        <f t="shared" si="60"/>
        <v>#DIV/0!</v>
      </c>
      <c r="R264" s="43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7"/>
      <c r="DW264" s="17"/>
      <c r="DX264" s="17"/>
      <c r="DY264" s="17"/>
      <c r="DZ264" s="17"/>
      <c r="EA264" s="17"/>
      <c r="EB264" s="17"/>
      <c r="EC264" s="17"/>
      <c r="ED264" s="17"/>
      <c r="EE264" s="17"/>
      <c r="EF264" s="17"/>
      <c r="EG264" s="17"/>
      <c r="EH264" s="17"/>
      <c r="EI264" s="17"/>
      <c r="EJ264" s="17"/>
      <c r="EK264" s="17"/>
      <c r="EL264" s="17"/>
      <c r="EM264" s="17"/>
      <c r="EN264" s="17"/>
      <c r="EO264" s="17"/>
      <c r="EP264" s="17"/>
      <c r="EQ264" s="17"/>
      <c r="ER264" s="17"/>
      <c r="ES264" s="17"/>
      <c r="ET264" s="17"/>
      <c r="EU264" s="17"/>
      <c r="EV264" s="17"/>
      <c r="EW264" s="17"/>
      <c r="EX264" s="17"/>
    </row>
    <row r="265" spans="1:154" s="18" customFormat="1" ht="20.25" x14ac:dyDescent="0.25">
      <c r="A265" s="88"/>
      <c r="B265" s="89"/>
      <c r="C265" s="89"/>
      <c r="D265" s="89"/>
      <c r="E265" s="89" t="s">
        <v>32</v>
      </c>
      <c r="F265" s="89"/>
      <c r="G265" s="101" t="s">
        <v>112</v>
      </c>
      <c r="H265" s="139">
        <f>SUM(H266:H281)</f>
        <v>731400</v>
      </c>
      <c r="I265" s="139">
        <f>SUM(I266:I281)</f>
        <v>719934</v>
      </c>
      <c r="J265" s="139">
        <f>SUM(J266:J281)</f>
        <v>11466</v>
      </c>
      <c r="K265" s="140">
        <f t="shared" si="63"/>
        <v>98.43</v>
      </c>
      <c r="L265" s="139">
        <f>SUM(L266:L281)</f>
        <v>0</v>
      </c>
      <c r="M265" s="121">
        <f>SUM(M266:M281)</f>
        <v>372505</v>
      </c>
      <c r="N265" s="139">
        <f>SUM(N266:N281)</f>
        <v>347429</v>
      </c>
      <c r="O265" s="141">
        <f>SUM(O266:O281)</f>
        <v>719934</v>
      </c>
      <c r="P265" s="141">
        <f t="shared" si="62"/>
        <v>-719934</v>
      </c>
      <c r="Q265" s="142" t="e">
        <f t="shared" si="60"/>
        <v>#DIV/0!</v>
      </c>
      <c r="R265" s="43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17"/>
      <c r="DZ265" s="17"/>
      <c r="EA265" s="17"/>
      <c r="EB265" s="17"/>
      <c r="EC265" s="17"/>
      <c r="ED265" s="17"/>
      <c r="EE265" s="17"/>
      <c r="EF265" s="17"/>
      <c r="EG265" s="17"/>
      <c r="EH265" s="17"/>
      <c r="EI265" s="17"/>
      <c r="EJ265" s="17"/>
      <c r="EK265" s="17"/>
      <c r="EL265" s="17"/>
      <c r="EM265" s="17"/>
      <c r="EN265" s="17"/>
      <c r="EO265" s="17"/>
      <c r="EP265" s="17"/>
      <c r="EQ265" s="17"/>
      <c r="ER265" s="17"/>
      <c r="ES265" s="17"/>
      <c r="ET265" s="17"/>
      <c r="EU265" s="17"/>
      <c r="EV265" s="17"/>
      <c r="EW265" s="17"/>
      <c r="EX265" s="17"/>
    </row>
    <row r="266" spans="1:154" ht="20.25" x14ac:dyDescent="0.2">
      <c r="A266" s="100"/>
      <c r="B266" s="99"/>
      <c r="C266" s="99"/>
      <c r="D266" s="99"/>
      <c r="E266" s="99"/>
      <c r="F266" s="99" t="s">
        <v>32</v>
      </c>
      <c r="G266" s="103" t="s">
        <v>113</v>
      </c>
      <c r="H266" s="143">
        <v>686000</v>
      </c>
      <c r="I266" s="143">
        <f>O266</f>
        <v>675062</v>
      </c>
      <c r="J266" s="143">
        <f t="shared" ref="J266:J295" si="64">H266-I266</f>
        <v>10938</v>
      </c>
      <c r="K266" s="140">
        <f t="shared" si="63"/>
        <v>98.41</v>
      </c>
      <c r="L266" s="143"/>
      <c r="M266" s="144">
        <v>337946</v>
      </c>
      <c r="N266" s="143">
        <v>337116</v>
      </c>
      <c r="O266" s="145">
        <f t="shared" ref="O266:O281" si="65">M266+N266</f>
        <v>675062</v>
      </c>
      <c r="P266" s="145">
        <f t="shared" si="62"/>
        <v>-675062</v>
      </c>
      <c r="Q266" s="142" t="e">
        <f t="shared" si="60"/>
        <v>#DIV/0!</v>
      </c>
      <c r="R266" s="43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</row>
    <row r="267" spans="1:154" ht="20.25" hidden="1" x14ac:dyDescent="0.2">
      <c r="A267" s="100"/>
      <c r="B267" s="99"/>
      <c r="C267" s="99"/>
      <c r="D267" s="99"/>
      <c r="E267" s="99"/>
      <c r="F267" s="99" t="s">
        <v>43</v>
      </c>
      <c r="G267" s="103" t="s">
        <v>279</v>
      </c>
      <c r="H267" s="143"/>
      <c r="I267" s="143"/>
      <c r="J267" s="143">
        <f t="shared" si="64"/>
        <v>0</v>
      </c>
      <c r="K267" s="140" t="e">
        <f t="shared" si="63"/>
        <v>#DIV/0!</v>
      </c>
      <c r="L267" s="143"/>
      <c r="M267" s="144"/>
      <c r="N267" s="143"/>
      <c r="O267" s="145">
        <f t="shared" si="65"/>
        <v>0</v>
      </c>
      <c r="P267" s="145">
        <f t="shared" si="62"/>
        <v>0</v>
      </c>
      <c r="Q267" s="142" t="e">
        <f t="shared" si="60"/>
        <v>#DIV/0!</v>
      </c>
      <c r="R267" s="43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</row>
    <row r="268" spans="1:154" ht="20.25" hidden="1" x14ac:dyDescent="0.3">
      <c r="A268" s="100"/>
      <c r="B268" s="99"/>
      <c r="C268" s="99"/>
      <c r="D268" s="99"/>
      <c r="E268" s="99"/>
      <c r="F268" s="99" t="s">
        <v>22</v>
      </c>
      <c r="G268" s="171" t="s">
        <v>280</v>
      </c>
      <c r="H268" s="143"/>
      <c r="I268" s="143"/>
      <c r="J268" s="143">
        <f t="shared" si="64"/>
        <v>0</v>
      </c>
      <c r="K268" s="140"/>
      <c r="L268" s="143"/>
      <c r="M268" s="144"/>
      <c r="N268" s="143"/>
      <c r="O268" s="145">
        <f t="shared" si="65"/>
        <v>0</v>
      </c>
      <c r="P268" s="145">
        <f t="shared" si="62"/>
        <v>0</v>
      </c>
      <c r="Q268" s="142"/>
      <c r="R268" s="43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</row>
    <row r="269" spans="1:154" ht="20.25" x14ac:dyDescent="0.2">
      <c r="A269" s="100"/>
      <c r="B269" s="99"/>
      <c r="C269" s="99"/>
      <c r="D269" s="99"/>
      <c r="E269" s="99"/>
      <c r="F269" s="99" t="s">
        <v>114</v>
      </c>
      <c r="G269" s="103" t="s">
        <v>278</v>
      </c>
      <c r="H269" s="143">
        <v>18400</v>
      </c>
      <c r="I269" s="143">
        <f>O269</f>
        <v>18164</v>
      </c>
      <c r="J269" s="143">
        <f t="shared" si="64"/>
        <v>236</v>
      </c>
      <c r="K269" s="140">
        <f t="shared" si="63"/>
        <v>98.72</v>
      </c>
      <c r="L269" s="143"/>
      <c r="M269" s="144">
        <v>8565</v>
      </c>
      <c r="N269" s="143">
        <v>9599</v>
      </c>
      <c r="O269" s="145">
        <f t="shared" si="65"/>
        <v>18164</v>
      </c>
      <c r="P269" s="145">
        <f t="shared" si="62"/>
        <v>-18164</v>
      </c>
      <c r="Q269" s="142" t="e">
        <f t="shared" si="60"/>
        <v>#DIV/0!</v>
      </c>
      <c r="R269" s="43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</row>
    <row r="270" spans="1:154" ht="20.25" x14ac:dyDescent="0.3">
      <c r="A270" s="100"/>
      <c r="B270" s="99"/>
      <c r="C270" s="99"/>
      <c r="D270" s="99"/>
      <c r="E270" s="99"/>
      <c r="F270" s="99" t="s">
        <v>33</v>
      </c>
      <c r="G270" s="171" t="s">
        <v>281</v>
      </c>
      <c r="H270" s="143"/>
      <c r="I270" s="143"/>
      <c r="J270" s="143">
        <f t="shared" si="64"/>
        <v>0</v>
      </c>
      <c r="K270" s="140"/>
      <c r="L270" s="143"/>
      <c r="M270" s="144"/>
      <c r="N270" s="143"/>
      <c r="O270" s="145">
        <f t="shared" si="65"/>
        <v>0</v>
      </c>
      <c r="P270" s="145">
        <f t="shared" si="62"/>
        <v>0</v>
      </c>
      <c r="Q270" s="142"/>
      <c r="R270" s="43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</row>
    <row r="271" spans="1:154" ht="20.25" hidden="1" x14ac:dyDescent="0.3">
      <c r="A271" s="100"/>
      <c r="B271" s="99"/>
      <c r="C271" s="99"/>
      <c r="D271" s="99"/>
      <c r="E271" s="99"/>
      <c r="F271" s="99" t="s">
        <v>124</v>
      </c>
      <c r="G271" s="171" t="s">
        <v>282</v>
      </c>
      <c r="H271" s="143"/>
      <c r="I271" s="143"/>
      <c r="J271" s="143">
        <f t="shared" si="64"/>
        <v>0</v>
      </c>
      <c r="K271" s="140"/>
      <c r="L271" s="143"/>
      <c r="M271" s="144"/>
      <c r="N271" s="143"/>
      <c r="O271" s="145">
        <f t="shared" si="65"/>
        <v>0</v>
      </c>
      <c r="P271" s="145">
        <f t="shared" si="62"/>
        <v>0</v>
      </c>
      <c r="Q271" s="142"/>
      <c r="R271" s="43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</row>
    <row r="272" spans="1:154" ht="20.25" hidden="1" x14ac:dyDescent="0.3">
      <c r="A272" s="100"/>
      <c r="B272" s="99"/>
      <c r="C272" s="99"/>
      <c r="D272" s="99"/>
      <c r="E272" s="99"/>
      <c r="F272" s="99" t="s">
        <v>115</v>
      </c>
      <c r="G272" s="171" t="s">
        <v>283</v>
      </c>
      <c r="H272" s="143"/>
      <c r="I272" s="143"/>
      <c r="J272" s="143">
        <f t="shared" si="64"/>
        <v>0</v>
      </c>
      <c r="K272" s="140"/>
      <c r="L272" s="143"/>
      <c r="M272" s="144"/>
      <c r="N272" s="143"/>
      <c r="O272" s="145">
        <f t="shared" si="65"/>
        <v>0</v>
      </c>
      <c r="P272" s="145">
        <f t="shared" si="62"/>
        <v>0</v>
      </c>
      <c r="Q272" s="142"/>
      <c r="R272" s="43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</row>
    <row r="273" spans="1:154" ht="20.25" hidden="1" x14ac:dyDescent="0.3">
      <c r="A273" s="100"/>
      <c r="B273" s="99"/>
      <c r="C273" s="99"/>
      <c r="D273" s="99"/>
      <c r="E273" s="99"/>
      <c r="F273" s="99" t="s">
        <v>38</v>
      </c>
      <c r="G273" s="171" t="s">
        <v>284</v>
      </c>
      <c r="H273" s="143"/>
      <c r="I273" s="143"/>
      <c r="J273" s="143">
        <f t="shared" si="64"/>
        <v>0</v>
      </c>
      <c r="K273" s="140"/>
      <c r="L273" s="143"/>
      <c r="M273" s="144"/>
      <c r="N273" s="143"/>
      <c r="O273" s="145">
        <f t="shared" si="65"/>
        <v>0</v>
      </c>
      <c r="P273" s="145">
        <f t="shared" si="62"/>
        <v>0</v>
      </c>
      <c r="Q273" s="142"/>
      <c r="R273" s="43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</row>
    <row r="274" spans="1:154" ht="20.25" hidden="1" x14ac:dyDescent="0.3">
      <c r="A274" s="100"/>
      <c r="B274" s="99"/>
      <c r="C274" s="99"/>
      <c r="D274" s="99"/>
      <c r="E274" s="99"/>
      <c r="F274" s="99">
        <v>10</v>
      </c>
      <c r="G274" s="171" t="s">
        <v>285</v>
      </c>
      <c r="H274" s="143"/>
      <c r="I274" s="143"/>
      <c r="J274" s="143">
        <f t="shared" si="64"/>
        <v>0</v>
      </c>
      <c r="K274" s="140"/>
      <c r="L274" s="143"/>
      <c r="M274" s="144"/>
      <c r="N274" s="143"/>
      <c r="O274" s="145">
        <f t="shared" si="65"/>
        <v>0</v>
      </c>
      <c r="P274" s="145">
        <f t="shared" si="62"/>
        <v>0</v>
      </c>
      <c r="Q274" s="142"/>
      <c r="R274" s="43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</row>
    <row r="275" spans="1:154" ht="20.25" hidden="1" x14ac:dyDescent="0.3">
      <c r="A275" s="100"/>
      <c r="B275" s="99"/>
      <c r="C275" s="99"/>
      <c r="D275" s="99"/>
      <c r="E275" s="99"/>
      <c r="F275" s="99">
        <v>11</v>
      </c>
      <c r="G275" s="171" t="s">
        <v>286</v>
      </c>
      <c r="H275" s="143"/>
      <c r="I275" s="143"/>
      <c r="J275" s="143">
        <f t="shared" si="64"/>
        <v>0</v>
      </c>
      <c r="K275" s="140"/>
      <c r="L275" s="143"/>
      <c r="M275" s="144"/>
      <c r="N275" s="143"/>
      <c r="O275" s="145">
        <f t="shared" si="65"/>
        <v>0</v>
      </c>
      <c r="P275" s="145">
        <f t="shared" si="62"/>
        <v>0</v>
      </c>
      <c r="Q275" s="142"/>
      <c r="R275" s="43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</row>
    <row r="276" spans="1:154" ht="40.5" x14ac:dyDescent="0.2">
      <c r="A276" s="100"/>
      <c r="B276" s="99"/>
      <c r="C276" s="99"/>
      <c r="D276" s="99"/>
      <c r="E276" s="99"/>
      <c r="F276" s="99">
        <v>12</v>
      </c>
      <c r="G276" s="103" t="s">
        <v>167</v>
      </c>
      <c r="H276" s="143">
        <v>16700</v>
      </c>
      <c r="I276" s="143">
        <f>O276</f>
        <v>16640</v>
      </c>
      <c r="J276" s="143">
        <f t="shared" si="64"/>
        <v>60</v>
      </c>
      <c r="K276" s="140">
        <f t="shared" si="63"/>
        <v>99.64</v>
      </c>
      <c r="L276" s="143"/>
      <c r="M276" s="144">
        <v>16640</v>
      </c>
      <c r="N276" s="143">
        <v>0</v>
      </c>
      <c r="O276" s="145">
        <f t="shared" si="65"/>
        <v>16640</v>
      </c>
      <c r="P276" s="145">
        <f t="shared" si="62"/>
        <v>-16640</v>
      </c>
      <c r="Q276" s="142" t="e">
        <f t="shared" si="60"/>
        <v>#DIV/0!</v>
      </c>
      <c r="R276" s="43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</row>
    <row r="277" spans="1:154" ht="20.25" x14ac:dyDescent="0.2">
      <c r="A277" s="100"/>
      <c r="B277" s="99"/>
      <c r="C277" s="99"/>
      <c r="D277" s="99"/>
      <c r="E277" s="99"/>
      <c r="F277" s="99">
        <v>13</v>
      </c>
      <c r="G277" s="103" t="s">
        <v>168</v>
      </c>
      <c r="H277" s="143">
        <v>100</v>
      </c>
      <c r="I277" s="143"/>
      <c r="J277" s="143">
        <f t="shared" si="64"/>
        <v>100</v>
      </c>
      <c r="K277" s="140">
        <f t="shared" si="63"/>
        <v>0</v>
      </c>
      <c r="L277" s="143"/>
      <c r="M277" s="144"/>
      <c r="N277" s="143">
        <v>0</v>
      </c>
      <c r="O277" s="145">
        <f t="shared" si="65"/>
        <v>0</v>
      </c>
      <c r="P277" s="145">
        <f t="shared" si="62"/>
        <v>0</v>
      </c>
      <c r="Q277" s="142" t="e">
        <f t="shared" si="60"/>
        <v>#DIV/0!</v>
      </c>
      <c r="R277" s="43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</row>
    <row r="278" spans="1:154" ht="20.25" x14ac:dyDescent="0.2">
      <c r="A278" s="100"/>
      <c r="B278" s="99"/>
      <c r="C278" s="99"/>
      <c r="D278" s="99"/>
      <c r="E278" s="99"/>
      <c r="F278" s="99">
        <v>14</v>
      </c>
      <c r="G278" s="103" t="s">
        <v>272</v>
      </c>
      <c r="H278" s="143"/>
      <c r="I278" s="143"/>
      <c r="J278" s="143">
        <f t="shared" si="64"/>
        <v>0</v>
      </c>
      <c r="K278" s="140"/>
      <c r="L278" s="143"/>
      <c r="M278" s="144"/>
      <c r="N278" s="143"/>
      <c r="O278" s="145">
        <f t="shared" si="65"/>
        <v>0</v>
      </c>
      <c r="P278" s="145">
        <f t="shared" si="62"/>
        <v>0</v>
      </c>
      <c r="Q278" s="142"/>
      <c r="R278" s="43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</row>
    <row r="279" spans="1:154" ht="40.5" hidden="1" x14ac:dyDescent="0.2">
      <c r="A279" s="100"/>
      <c r="B279" s="99"/>
      <c r="C279" s="99"/>
      <c r="D279" s="99"/>
      <c r="E279" s="99"/>
      <c r="F279" s="99">
        <v>15</v>
      </c>
      <c r="G279" s="103" t="s">
        <v>411</v>
      </c>
      <c r="H279" s="143"/>
      <c r="I279" s="143"/>
      <c r="J279" s="143">
        <f t="shared" si="64"/>
        <v>0</v>
      </c>
      <c r="K279" s="140"/>
      <c r="L279" s="143"/>
      <c r="M279" s="144"/>
      <c r="N279" s="143"/>
      <c r="O279" s="145">
        <f t="shared" si="65"/>
        <v>0</v>
      </c>
      <c r="P279" s="145">
        <f t="shared" si="62"/>
        <v>0</v>
      </c>
      <c r="Q279" s="142"/>
      <c r="R279" s="43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</row>
    <row r="280" spans="1:154" ht="20.25" x14ac:dyDescent="0.2">
      <c r="A280" s="100"/>
      <c r="B280" s="99"/>
      <c r="C280" s="99"/>
      <c r="D280" s="99"/>
      <c r="E280" s="99"/>
      <c r="F280" s="99">
        <v>17</v>
      </c>
      <c r="G280" s="103" t="s">
        <v>274</v>
      </c>
      <c r="H280" s="143">
        <v>10200</v>
      </c>
      <c r="I280" s="143">
        <f>O280</f>
        <v>10068</v>
      </c>
      <c r="J280" s="143">
        <f t="shared" si="64"/>
        <v>132</v>
      </c>
      <c r="K280" s="140">
        <f t="shared" si="63"/>
        <v>98.71</v>
      </c>
      <c r="L280" s="143"/>
      <c r="M280" s="144">
        <v>9354</v>
      </c>
      <c r="N280" s="143">
        <v>714</v>
      </c>
      <c r="O280" s="145">
        <f t="shared" si="65"/>
        <v>10068</v>
      </c>
      <c r="P280" s="145">
        <f t="shared" si="62"/>
        <v>-10068</v>
      </c>
      <c r="Q280" s="142" t="e">
        <f t="shared" si="60"/>
        <v>#DIV/0!</v>
      </c>
      <c r="R280" s="43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</row>
    <row r="281" spans="1:154" ht="20.25" x14ac:dyDescent="0.2">
      <c r="A281" s="100"/>
      <c r="B281" s="99"/>
      <c r="C281" s="99"/>
      <c r="D281" s="99"/>
      <c r="E281" s="99"/>
      <c r="F281" s="99" t="s">
        <v>90</v>
      </c>
      <c r="G281" s="103" t="s">
        <v>273</v>
      </c>
      <c r="H281" s="143">
        <v>0</v>
      </c>
      <c r="I281" s="143"/>
      <c r="J281" s="143">
        <f t="shared" si="64"/>
        <v>0</v>
      </c>
      <c r="K281" s="140" t="e">
        <f t="shared" si="63"/>
        <v>#DIV/0!</v>
      </c>
      <c r="L281" s="143"/>
      <c r="M281" s="144"/>
      <c r="N281" s="143">
        <v>0</v>
      </c>
      <c r="O281" s="145">
        <f t="shared" si="65"/>
        <v>0</v>
      </c>
      <c r="P281" s="145">
        <f t="shared" si="62"/>
        <v>0</v>
      </c>
      <c r="Q281" s="142" t="e">
        <f t="shared" si="60"/>
        <v>#DIV/0!</v>
      </c>
      <c r="R281" s="43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</row>
    <row r="282" spans="1:154" ht="20.25" x14ac:dyDescent="0.2">
      <c r="A282" s="88"/>
      <c r="B282" s="89"/>
      <c r="C282" s="89"/>
      <c r="D282" s="89"/>
      <c r="E282" s="89" t="s">
        <v>30</v>
      </c>
      <c r="F282" s="89"/>
      <c r="G282" s="101" t="s">
        <v>315</v>
      </c>
      <c r="H282" s="139">
        <f>H286+H288+H287</f>
        <v>0</v>
      </c>
      <c r="I282" s="139">
        <f>I286+I288+I287</f>
        <v>0</v>
      </c>
      <c r="J282" s="143">
        <f t="shared" si="64"/>
        <v>0</v>
      </c>
      <c r="K282" s="140" t="e">
        <f t="shared" si="63"/>
        <v>#DIV/0!</v>
      </c>
      <c r="L282" s="139">
        <f>L286+L288+L287</f>
        <v>0</v>
      </c>
      <c r="M282" s="121">
        <f>M286+M288+M287</f>
        <v>0</v>
      </c>
      <c r="N282" s="139">
        <f>N286+N288+N287</f>
        <v>0</v>
      </c>
      <c r="O282" s="141">
        <f t="shared" ref="O282" si="66">O286+O288+O287</f>
        <v>0</v>
      </c>
      <c r="P282" s="141">
        <f t="shared" si="62"/>
        <v>0</v>
      </c>
      <c r="Q282" s="142"/>
      <c r="R282" s="43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</row>
    <row r="283" spans="1:154" ht="20.25" hidden="1" x14ac:dyDescent="0.2">
      <c r="A283" s="100"/>
      <c r="B283" s="99"/>
      <c r="C283" s="99"/>
      <c r="D283" s="99"/>
      <c r="E283" s="99"/>
      <c r="F283" s="99" t="s">
        <v>32</v>
      </c>
      <c r="G283" s="103" t="s">
        <v>275</v>
      </c>
      <c r="H283" s="143"/>
      <c r="I283" s="143"/>
      <c r="J283" s="143">
        <f t="shared" si="64"/>
        <v>0</v>
      </c>
      <c r="K283" s="140"/>
      <c r="L283" s="143"/>
      <c r="M283" s="144"/>
      <c r="N283" s="143"/>
      <c r="O283" s="145">
        <f t="shared" ref="O283:O288" si="67">M283+N283</f>
        <v>0</v>
      </c>
      <c r="P283" s="145">
        <f t="shared" si="62"/>
        <v>0</v>
      </c>
      <c r="Q283" s="142"/>
      <c r="R283" s="43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</row>
    <row r="284" spans="1:154" ht="20.25" hidden="1" x14ac:dyDescent="0.2">
      <c r="A284" s="100"/>
      <c r="B284" s="99"/>
      <c r="C284" s="99"/>
      <c r="D284" s="99"/>
      <c r="E284" s="99"/>
      <c r="F284" s="99" t="s">
        <v>30</v>
      </c>
      <c r="G284" s="103" t="s">
        <v>276</v>
      </c>
      <c r="H284" s="143"/>
      <c r="I284" s="143"/>
      <c r="J284" s="143">
        <f t="shared" si="64"/>
        <v>0</v>
      </c>
      <c r="K284" s="140"/>
      <c r="L284" s="143"/>
      <c r="M284" s="144"/>
      <c r="N284" s="143"/>
      <c r="O284" s="145">
        <f t="shared" si="67"/>
        <v>0</v>
      </c>
      <c r="P284" s="145">
        <f t="shared" si="62"/>
        <v>0</v>
      </c>
      <c r="Q284" s="142"/>
      <c r="R284" s="43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</row>
    <row r="285" spans="1:154" ht="20.25" hidden="1" x14ac:dyDescent="0.2">
      <c r="A285" s="100"/>
      <c r="B285" s="99"/>
      <c r="C285" s="99"/>
      <c r="D285" s="99"/>
      <c r="E285" s="99"/>
      <c r="F285" s="99" t="s">
        <v>43</v>
      </c>
      <c r="G285" s="103" t="s">
        <v>277</v>
      </c>
      <c r="H285" s="143"/>
      <c r="I285" s="143"/>
      <c r="J285" s="143">
        <f t="shared" si="64"/>
        <v>0</v>
      </c>
      <c r="K285" s="140"/>
      <c r="L285" s="143"/>
      <c r="M285" s="144"/>
      <c r="N285" s="143"/>
      <c r="O285" s="145">
        <f t="shared" si="67"/>
        <v>0</v>
      </c>
      <c r="P285" s="145">
        <f t="shared" si="62"/>
        <v>0</v>
      </c>
      <c r="Q285" s="142"/>
      <c r="R285" s="43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</row>
    <row r="286" spans="1:154" ht="40.5" x14ac:dyDescent="0.2">
      <c r="A286" s="100"/>
      <c r="B286" s="99"/>
      <c r="C286" s="99"/>
      <c r="D286" s="99"/>
      <c r="E286" s="99"/>
      <c r="F286" s="99" t="s">
        <v>22</v>
      </c>
      <c r="G286" s="103" t="s">
        <v>410</v>
      </c>
      <c r="H286" s="143"/>
      <c r="I286" s="143"/>
      <c r="J286" s="143">
        <f t="shared" si="64"/>
        <v>0</v>
      </c>
      <c r="K286" s="140"/>
      <c r="L286" s="143"/>
      <c r="M286" s="144"/>
      <c r="N286" s="143"/>
      <c r="O286" s="145">
        <f t="shared" si="67"/>
        <v>0</v>
      </c>
      <c r="P286" s="145">
        <f t="shared" si="62"/>
        <v>0</v>
      </c>
      <c r="Q286" s="142"/>
      <c r="R286" s="43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</row>
    <row r="287" spans="1:154" ht="20.25" x14ac:dyDescent="0.2">
      <c r="A287" s="100"/>
      <c r="B287" s="99"/>
      <c r="C287" s="99"/>
      <c r="D287" s="99"/>
      <c r="E287" s="99"/>
      <c r="F287" s="99" t="s">
        <v>33</v>
      </c>
      <c r="G287" s="103" t="s">
        <v>117</v>
      </c>
      <c r="H287" s="143">
        <v>0</v>
      </c>
      <c r="I287" s="143">
        <f>O287</f>
        <v>0</v>
      </c>
      <c r="J287" s="143">
        <f t="shared" si="64"/>
        <v>0</v>
      </c>
      <c r="K287" s="140" t="e">
        <f t="shared" si="63"/>
        <v>#DIV/0!</v>
      </c>
      <c r="L287" s="143"/>
      <c r="M287" s="144"/>
      <c r="N287" s="143">
        <v>0</v>
      </c>
      <c r="O287" s="145">
        <f t="shared" si="67"/>
        <v>0</v>
      </c>
      <c r="P287" s="145">
        <f t="shared" si="62"/>
        <v>0</v>
      </c>
      <c r="Q287" s="142"/>
      <c r="R287" s="43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</row>
    <row r="288" spans="1:154" ht="20.25" hidden="1" x14ac:dyDescent="0.2">
      <c r="A288" s="100"/>
      <c r="B288" s="99"/>
      <c r="C288" s="99"/>
      <c r="D288" s="99"/>
      <c r="E288" s="99"/>
      <c r="F288" s="147">
        <v>30</v>
      </c>
      <c r="G288" s="103" t="s">
        <v>267</v>
      </c>
      <c r="H288" s="143"/>
      <c r="I288" s="143"/>
      <c r="J288" s="143">
        <f t="shared" si="64"/>
        <v>0</v>
      </c>
      <c r="K288" s="140" t="e">
        <f t="shared" si="63"/>
        <v>#DIV/0!</v>
      </c>
      <c r="L288" s="143"/>
      <c r="M288" s="144"/>
      <c r="N288" s="143"/>
      <c r="O288" s="145">
        <f t="shared" si="67"/>
        <v>0</v>
      </c>
      <c r="P288" s="145">
        <f t="shared" si="62"/>
        <v>0</v>
      </c>
      <c r="Q288" s="142" t="e">
        <f t="shared" si="60"/>
        <v>#DIV/0!</v>
      </c>
      <c r="R288" s="43"/>
      <c r="S288" s="19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</row>
    <row r="289" spans="1:154" s="18" customFormat="1" ht="20.25" x14ac:dyDescent="0.25">
      <c r="A289" s="88"/>
      <c r="B289" s="89"/>
      <c r="C289" s="89"/>
      <c r="D289" s="89"/>
      <c r="E289" s="89" t="s">
        <v>43</v>
      </c>
      <c r="F289" s="89"/>
      <c r="G289" s="101" t="s">
        <v>118</v>
      </c>
      <c r="H289" s="139">
        <f>SUM(H290+H291+H292+H293+H294+H295)</f>
        <v>15800</v>
      </c>
      <c r="I289" s="139">
        <f>SUM(I290+I291+I292+I293+I294+I295)</f>
        <v>15338</v>
      </c>
      <c r="J289" s="143">
        <f t="shared" si="64"/>
        <v>462</v>
      </c>
      <c r="K289" s="140">
        <f t="shared" si="63"/>
        <v>97.08</v>
      </c>
      <c r="L289" s="139">
        <f>SUM(L290+L291+L292+L293+L294+L295)</f>
        <v>0</v>
      </c>
      <c r="M289" s="121">
        <f>SUM(M290+M291+M292+M293+M294+M295)</f>
        <v>7779</v>
      </c>
      <c r="N289" s="139">
        <f>SUM(N290+N291+N292+N293+N294+N295)</f>
        <v>7559</v>
      </c>
      <c r="O289" s="141">
        <f>SUM(O290+O291+O292+O293+O294+O295)</f>
        <v>15338</v>
      </c>
      <c r="P289" s="141">
        <f t="shared" si="62"/>
        <v>-15338</v>
      </c>
      <c r="Q289" s="142" t="e">
        <f t="shared" si="60"/>
        <v>#DIV/0!</v>
      </c>
      <c r="R289" s="43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/>
      <c r="DP289" s="17"/>
      <c r="DQ289" s="17"/>
      <c r="DR289" s="17"/>
      <c r="DS289" s="17"/>
      <c r="DT289" s="17"/>
      <c r="DU289" s="17"/>
      <c r="DV289" s="17"/>
      <c r="DW289" s="17"/>
      <c r="DX289" s="17"/>
      <c r="DY289" s="17"/>
      <c r="DZ289" s="17"/>
      <c r="EA289" s="17"/>
      <c r="EB289" s="17"/>
      <c r="EC289" s="17"/>
      <c r="ED289" s="17"/>
      <c r="EE289" s="17"/>
      <c r="EF289" s="17"/>
      <c r="EG289" s="17"/>
      <c r="EH289" s="17"/>
      <c r="EI289" s="17"/>
      <c r="EJ289" s="17"/>
      <c r="EK289" s="17"/>
      <c r="EL289" s="17"/>
      <c r="EM289" s="17"/>
      <c r="EN289" s="17"/>
      <c r="EO289" s="17"/>
      <c r="EP289" s="17"/>
      <c r="EQ289" s="17"/>
      <c r="ER289" s="17"/>
      <c r="ES289" s="17"/>
      <c r="ET289" s="17"/>
      <c r="EU289" s="17"/>
      <c r="EV289" s="17"/>
      <c r="EW289" s="17"/>
      <c r="EX289" s="17"/>
    </row>
    <row r="290" spans="1:154" ht="20.25" hidden="1" x14ac:dyDescent="0.2">
      <c r="A290" s="100"/>
      <c r="B290" s="99"/>
      <c r="C290" s="99"/>
      <c r="D290" s="99"/>
      <c r="E290" s="99"/>
      <c r="F290" s="99" t="s">
        <v>32</v>
      </c>
      <c r="G290" s="103" t="s">
        <v>119</v>
      </c>
      <c r="H290" s="143"/>
      <c r="I290" s="143"/>
      <c r="J290" s="143">
        <f t="shared" si="64"/>
        <v>0</v>
      </c>
      <c r="K290" s="140" t="e">
        <f t="shared" si="63"/>
        <v>#DIV/0!</v>
      </c>
      <c r="L290" s="143"/>
      <c r="M290" s="144"/>
      <c r="N290" s="143"/>
      <c r="O290" s="145">
        <f t="shared" ref="O290:O295" si="68">M290+N290</f>
        <v>0</v>
      </c>
      <c r="P290" s="145">
        <f t="shared" si="62"/>
        <v>0</v>
      </c>
      <c r="Q290" s="142" t="e">
        <f t="shared" si="60"/>
        <v>#DIV/0!</v>
      </c>
      <c r="R290" s="43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</row>
    <row r="291" spans="1:154" ht="20.25" hidden="1" x14ac:dyDescent="0.2">
      <c r="A291" s="100"/>
      <c r="B291" s="99"/>
      <c r="C291" s="99"/>
      <c r="D291" s="99"/>
      <c r="E291" s="99"/>
      <c r="F291" s="99" t="s">
        <v>30</v>
      </c>
      <c r="G291" s="103" t="s">
        <v>120</v>
      </c>
      <c r="H291" s="143"/>
      <c r="I291" s="143"/>
      <c r="J291" s="143">
        <f t="shared" si="64"/>
        <v>0</v>
      </c>
      <c r="K291" s="140" t="e">
        <f t="shared" si="63"/>
        <v>#DIV/0!</v>
      </c>
      <c r="L291" s="143"/>
      <c r="M291" s="144"/>
      <c r="N291" s="143"/>
      <c r="O291" s="145">
        <f t="shared" si="68"/>
        <v>0</v>
      </c>
      <c r="P291" s="145">
        <f t="shared" si="62"/>
        <v>0</v>
      </c>
      <c r="Q291" s="142" t="e">
        <f t="shared" si="60"/>
        <v>#DIV/0!</v>
      </c>
      <c r="R291" s="43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</row>
    <row r="292" spans="1:154" ht="20.25" hidden="1" x14ac:dyDescent="0.2">
      <c r="A292" s="100"/>
      <c r="B292" s="99"/>
      <c r="C292" s="99"/>
      <c r="D292" s="99"/>
      <c r="E292" s="99"/>
      <c r="F292" s="99" t="s">
        <v>43</v>
      </c>
      <c r="G292" s="103" t="s">
        <v>121</v>
      </c>
      <c r="H292" s="143"/>
      <c r="I292" s="143"/>
      <c r="J292" s="143">
        <f t="shared" si="64"/>
        <v>0</v>
      </c>
      <c r="K292" s="140" t="e">
        <f t="shared" si="63"/>
        <v>#DIV/0!</v>
      </c>
      <c r="L292" s="143"/>
      <c r="M292" s="144"/>
      <c r="N292" s="143"/>
      <c r="O292" s="145">
        <f t="shared" si="68"/>
        <v>0</v>
      </c>
      <c r="P292" s="145">
        <f t="shared" si="62"/>
        <v>0</v>
      </c>
      <c r="Q292" s="142" t="e">
        <f t="shared" si="60"/>
        <v>#DIV/0!</v>
      </c>
      <c r="R292" s="43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</row>
    <row r="293" spans="1:154" ht="40.5" hidden="1" x14ac:dyDescent="0.2">
      <c r="A293" s="100"/>
      <c r="B293" s="99"/>
      <c r="C293" s="99"/>
      <c r="D293" s="99"/>
      <c r="E293" s="99"/>
      <c r="F293" s="99" t="s">
        <v>22</v>
      </c>
      <c r="G293" s="103" t="s">
        <v>122</v>
      </c>
      <c r="H293" s="143"/>
      <c r="I293" s="143"/>
      <c r="J293" s="143">
        <f t="shared" si="64"/>
        <v>0</v>
      </c>
      <c r="K293" s="140" t="e">
        <f t="shared" si="63"/>
        <v>#DIV/0!</v>
      </c>
      <c r="L293" s="143"/>
      <c r="M293" s="144"/>
      <c r="N293" s="143"/>
      <c r="O293" s="145">
        <f t="shared" si="68"/>
        <v>0</v>
      </c>
      <c r="P293" s="145">
        <f t="shared" si="62"/>
        <v>0</v>
      </c>
      <c r="Q293" s="142" t="e">
        <f t="shared" si="60"/>
        <v>#DIV/0!</v>
      </c>
      <c r="R293" s="43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</row>
    <row r="294" spans="1:154" ht="20.25" hidden="1" x14ac:dyDescent="0.2">
      <c r="A294" s="100"/>
      <c r="B294" s="99"/>
      <c r="C294" s="99"/>
      <c r="D294" s="99"/>
      <c r="E294" s="99"/>
      <c r="F294" s="99" t="s">
        <v>33</v>
      </c>
      <c r="G294" s="103" t="s">
        <v>123</v>
      </c>
      <c r="H294" s="143"/>
      <c r="I294" s="143"/>
      <c r="J294" s="143">
        <f t="shared" si="64"/>
        <v>0</v>
      </c>
      <c r="K294" s="140" t="e">
        <f t="shared" si="63"/>
        <v>#DIV/0!</v>
      </c>
      <c r="L294" s="143"/>
      <c r="M294" s="144"/>
      <c r="N294" s="143"/>
      <c r="O294" s="145">
        <f t="shared" si="68"/>
        <v>0</v>
      </c>
      <c r="P294" s="145">
        <f t="shared" si="62"/>
        <v>0</v>
      </c>
      <c r="Q294" s="142" t="e">
        <f t="shared" si="60"/>
        <v>#DIV/0!</v>
      </c>
      <c r="R294" s="43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</row>
    <row r="295" spans="1:154" ht="20.25" x14ac:dyDescent="0.2">
      <c r="A295" s="100"/>
      <c r="B295" s="99"/>
      <c r="C295" s="99"/>
      <c r="D295" s="99"/>
      <c r="E295" s="99"/>
      <c r="F295" s="99" t="s">
        <v>124</v>
      </c>
      <c r="G295" s="103" t="s">
        <v>125</v>
      </c>
      <c r="H295" s="143">
        <v>15800</v>
      </c>
      <c r="I295" s="143">
        <f>O295</f>
        <v>15338</v>
      </c>
      <c r="J295" s="143">
        <f t="shared" si="64"/>
        <v>462</v>
      </c>
      <c r="K295" s="140">
        <f t="shared" si="63"/>
        <v>97.08</v>
      </c>
      <c r="L295" s="143"/>
      <c r="M295" s="144">
        <v>7779</v>
      </c>
      <c r="N295" s="143">
        <v>7559</v>
      </c>
      <c r="O295" s="145">
        <f t="shared" si="68"/>
        <v>15338</v>
      </c>
      <c r="P295" s="145">
        <f t="shared" si="62"/>
        <v>-15338</v>
      </c>
      <c r="Q295" s="142" t="e">
        <f t="shared" si="60"/>
        <v>#DIV/0!</v>
      </c>
      <c r="R295" s="43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</row>
    <row r="296" spans="1:154" s="18" customFormat="1" ht="20.25" x14ac:dyDescent="0.25">
      <c r="A296" s="88"/>
      <c r="B296" s="89"/>
      <c r="C296" s="89"/>
      <c r="D296" s="89" t="s">
        <v>89</v>
      </c>
      <c r="E296" s="89"/>
      <c r="F296" s="89"/>
      <c r="G296" s="138" t="s">
        <v>66</v>
      </c>
      <c r="H296" s="139">
        <f>H297+H308+H309+H313+H316+H317+H318+H319+H320+H321+H322</f>
        <v>85100</v>
      </c>
      <c r="I296" s="139">
        <f>I297+I308+I309+I313+I316+I317+I318+I319+I320+I321+I322</f>
        <v>79151.19</v>
      </c>
      <c r="J296" s="139">
        <f t="shared" ref="J296" si="69">J297+J308+J309+J313+J316+J317+J318+J319+J320+J321+J322</f>
        <v>5948.8099999999986</v>
      </c>
      <c r="K296" s="140">
        <f t="shared" si="63"/>
        <v>93.01</v>
      </c>
      <c r="L296" s="139">
        <f>L297+L308+L309+L313+L316+L317+L318+L319+L320+L321+L322</f>
        <v>0</v>
      </c>
      <c r="M296" s="121">
        <f>M297+M308+M309+M313+M316+M317+M318+M319+M320+M321+M322</f>
        <v>34165.020000000004</v>
      </c>
      <c r="N296" s="139">
        <f>N297+N308+N309+N313+N316+N317+N318+N319+N320+N321+N322</f>
        <v>44986.17</v>
      </c>
      <c r="O296" s="204">
        <f>O297+O308+O309+O313+O316+O317+O318+O319+O320+O321+O322</f>
        <v>79151.19</v>
      </c>
      <c r="P296" s="141">
        <f t="shared" si="62"/>
        <v>-79151.19</v>
      </c>
      <c r="Q296" s="142" t="e">
        <f t="shared" si="60"/>
        <v>#DIV/0!</v>
      </c>
      <c r="R296" s="43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/>
      <c r="DP296" s="17"/>
      <c r="DQ296" s="17"/>
      <c r="DR296" s="17"/>
      <c r="DS296" s="17"/>
      <c r="DT296" s="17"/>
      <c r="DU296" s="17"/>
      <c r="DV296" s="17"/>
      <c r="DW296" s="17"/>
      <c r="DX296" s="17"/>
      <c r="DY296" s="17"/>
      <c r="DZ296" s="17"/>
      <c r="EA296" s="17"/>
      <c r="EB296" s="17"/>
      <c r="EC296" s="17"/>
      <c r="ED296" s="17"/>
      <c r="EE296" s="17"/>
      <c r="EF296" s="17"/>
      <c r="EG296" s="17"/>
      <c r="EH296" s="17"/>
      <c r="EI296" s="17"/>
      <c r="EJ296" s="17"/>
      <c r="EK296" s="17"/>
      <c r="EL296" s="17"/>
      <c r="EM296" s="17"/>
      <c r="EN296" s="17"/>
      <c r="EO296" s="17"/>
      <c r="EP296" s="17"/>
      <c r="EQ296" s="17"/>
      <c r="ER296" s="17"/>
      <c r="ES296" s="17"/>
      <c r="ET296" s="17"/>
      <c r="EU296" s="17"/>
      <c r="EV296" s="17"/>
      <c r="EW296" s="17"/>
      <c r="EX296" s="17"/>
    </row>
    <row r="297" spans="1:154" s="18" customFormat="1" ht="20.25" x14ac:dyDescent="0.25">
      <c r="A297" s="88"/>
      <c r="B297" s="89"/>
      <c r="C297" s="89"/>
      <c r="D297" s="89"/>
      <c r="E297" s="89" t="s">
        <v>32</v>
      </c>
      <c r="F297" s="89"/>
      <c r="G297" s="101" t="s">
        <v>144</v>
      </c>
      <c r="H297" s="139">
        <f>SUM(H298:H307)</f>
        <v>58900</v>
      </c>
      <c r="I297" s="139">
        <f>SUM(I298:I307)</f>
        <v>55423.210000000006</v>
      </c>
      <c r="J297" s="139">
        <f>SUM(J298:J307)</f>
        <v>3476.7899999999986</v>
      </c>
      <c r="K297" s="140">
        <f t="shared" si="63"/>
        <v>94.1</v>
      </c>
      <c r="L297" s="139">
        <f>SUM(L298:L307)</f>
        <v>0</v>
      </c>
      <c r="M297" s="121">
        <f>SUM(M298:M307)</f>
        <v>22683.16</v>
      </c>
      <c r="N297" s="139">
        <f>SUM(N298:N307)</f>
        <v>32740.050000000003</v>
      </c>
      <c r="O297" s="141">
        <f>SUM(O298:O307)</f>
        <v>55423.210000000006</v>
      </c>
      <c r="P297" s="141">
        <f t="shared" si="62"/>
        <v>-55423.210000000006</v>
      </c>
      <c r="Q297" s="142" t="e">
        <f t="shared" si="60"/>
        <v>#DIV/0!</v>
      </c>
      <c r="R297" s="43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/>
      <c r="DP297" s="17"/>
      <c r="DQ297" s="17"/>
      <c r="DR297" s="17"/>
      <c r="DS297" s="17"/>
      <c r="DT297" s="17"/>
      <c r="DU297" s="17"/>
      <c r="DV297" s="17"/>
      <c r="DW297" s="17"/>
      <c r="DX297" s="17"/>
      <c r="DY297" s="17"/>
      <c r="DZ297" s="17"/>
      <c r="EA297" s="17"/>
      <c r="EB297" s="17"/>
      <c r="EC297" s="17"/>
      <c r="ED297" s="17"/>
      <c r="EE297" s="17"/>
      <c r="EF297" s="17"/>
      <c r="EG297" s="17"/>
      <c r="EH297" s="17"/>
      <c r="EI297" s="17"/>
      <c r="EJ297" s="17"/>
      <c r="EK297" s="17"/>
      <c r="EL297" s="17"/>
      <c r="EM297" s="17"/>
      <c r="EN297" s="17"/>
      <c r="EO297" s="17"/>
      <c r="EP297" s="17"/>
      <c r="EQ297" s="17"/>
      <c r="ER297" s="17"/>
      <c r="ES297" s="17"/>
      <c r="ET297" s="17"/>
      <c r="EU297" s="17"/>
      <c r="EV297" s="17"/>
      <c r="EW297" s="17"/>
      <c r="EX297" s="17"/>
    </row>
    <row r="298" spans="1:154" ht="20.25" x14ac:dyDescent="0.2">
      <c r="A298" s="100"/>
      <c r="B298" s="99"/>
      <c r="C298" s="99"/>
      <c r="D298" s="99"/>
      <c r="E298" s="99"/>
      <c r="F298" s="99" t="s">
        <v>32</v>
      </c>
      <c r="G298" s="103" t="s">
        <v>169</v>
      </c>
      <c r="H298" s="143">
        <v>0</v>
      </c>
      <c r="I298" s="143">
        <f>O298</f>
        <v>0</v>
      </c>
      <c r="J298" s="143">
        <f t="shared" ref="J298:J331" si="70">H298-I298</f>
        <v>0</v>
      </c>
      <c r="K298" s="140" t="e">
        <f t="shared" si="63"/>
        <v>#DIV/0!</v>
      </c>
      <c r="L298" s="143"/>
      <c r="M298" s="144"/>
      <c r="N298" s="143">
        <v>0</v>
      </c>
      <c r="O298" s="145">
        <f t="shared" ref="O298:O308" si="71">M298+N298</f>
        <v>0</v>
      </c>
      <c r="P298" s="145">
        <f t="shared" si="62"/>
        <v>0</v>
      </c>
      <c r="Q298" s="142" t="e">
        <f t="shared" si="60"/>
        <v>#DIV/0!</v>
      </c>
      <c r="R298" s="43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</row>
    <row r="299" spans="1:154" ht="20.25" x14ac:dyDescent="0.2">
      <c r="A299" s="100"/>
      <c r="B299" s="99"/>
      <c r="C299" s="99"/>
      <c r="D299" s="99"/>
      <c r="E299" s="99"/>
      <c r="F299" s="99" t="s">
        <v>30</v>
      </c>
      <c r="G299" s="103" t="s">
        <v>170</v>
      </c>
      <c r="H299" s="143">
        <v>0</v>
      </c>
      <c r="I299" s="143"/>
      <c r="J299" s="143">
        <f t="shared" si="70"/>
        <v>0</v>
      </c>
      <c r="K299" s="140"/>
      <c r="L299" s="143"/>
      <c r="M299" s="144"/>
      <c r="N299" s="143"/>
      <c r="O299" s="145">
        <f t="shared" si="71"/>
        <v>0</v>
      </c>
      <c r="P299" s="145">
        <f t="shared" si="62"/>
        <v>0</v>
      </c>
      <c r="Q299" s="142"/>
      <c r="R299" s="43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</row>
    <row r="300" spans="1:154" ht="20.25" x14ac:dyDescent="0.2">
      <c r="A300" s="100"/>
      <c r="B300" s="99"/>
      <c r="C300" s="99"/>
      <c r="D300" s="99"/>
      <c r="E300" s="99"/>
      <c r="F300" s="99" t="s">
        <v>43</v>
      </c>
      <c r="G300" s="103" t="s">
        <v>171</v>
      </c>
      <c r="H300" s="143">
        <v>22000</v>
      </c>
      <c r="I300" s="143">
        <f>O300</f>
        <v>22000</v>
      </c>
      <c r="J300" s="143">
        <f t="shared" si="70"/>
        <v>0</v>
      </c>
      <c r="K300" s="140">
        <f t="shared" si="63"/>
        <v>100</v>
      </c>
      <c r="L300" s="143"/>
      <c r="M300" s="144">
        <v>7000</v>
      </c>
      <c r="N300" s="143">
        <v>15000</v>
      </c>
      <c r="O300" s="145">
        <f t="shared" si="71"/>
        <v>22000</v>
      </c>
      <c r="P300" s="145">
        <f t="shared" si="62"/>
        <v>-22000</v>
      </c>
      <c r="Q300" s="142" t="e">
        <f t="shared" si="60"/>
        <v>#DIV/0!</v>
      </c>
      <c r="R300" s="43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</row>
    <row r="301" spans="1:154" ht="20.25" x14ac:dyDescent="0.2">
      <c r="A301" s="100"/>
      <c r="B301" s="99"/>
      <c r="C301" s="99"/>
      <c r="D301" s="99"/>
      <c r="E301" s="99"/>
      <c r="F301" s="99" t="s">
        <v>22</v>
      </c>
      <c r="G301" s="103" t="s">
        <v>146</v>
      </c>
      <c r="H301" s="143">
        <v>8000</v>
      </c>
      <c r="I301" s="143">
        <f>O301</f>
        <v>7617.47</v>
      </c>
      <c r="J301" s="143">
        <f t="shared" si="70"/>
        <v>382.52999999999975</v>
      </c>
      <c r="K301" s="140">
        <f t="shared" si="63"/>
        <v>95.22</v>
      </c>
      <c r="L301" s="143"/>
      <c r="M301" s="144">
        <v>3000</v>
      </c>
      <c r="N301" s="143">
        <v>4617.47</v>
      </c>
      <c r="O301" s="145">
        <f t="shared" si="71"/>
        <v>7617.47</v>
      </c>
      <c r="P301" s="145">
        <f t="shared" si="62"/>
        <v>-7617.47</v>
      </c>
      <c r="Q301" s="142" t="e">
        <f t="shared" si="60"/>
        <v>#DIV/0!</v>
      </c>
      <c r="R301" s="43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</row>
    <row r="302" spans="1:154" ht="20.25" x14ac:dyDescent="0.2">
      <c r="A302" s="100"/>
      <c r="B302" s="99"/>
      <c r="C302" s="99"/>
      <c r="D302" s="99"/>
      <c r="E302" s="99"/>
      <c r="F302" s="99" t="s">
        <v>114</v>
      </c>
      <c r="G302" s="103" t="s">
        <v>172</v>
      </c>
      <c r="H302" s="143">
        <v>1000</v>
      </c>
      <c r="I302" s="143">
        <f>O302</f>
        <v>396.61</v>
      </c>
      <c r="J302" s="143">
        <f t="shared" si="70"/>
        <v>603.39</v>
      </c>
      <c r="K302" s="140">
        <f t="shared" si="63"/>
        <v>39.659999999999997</v>
      </c>
      <c r="L302" s="143"/>
      <c r="M302" s="144">
        <v>396.61</v>
      </c>
      <c r="N302" s="143">
        <v>0</v>
      </c>
      <c r="O302" s="145">
        <f t="shared" si="71"/>
        <v>396.61</v>
      </c>
      <c r="P302" s="145">
        <f t="shared" si="62"/>
        <v>-396.61</v>
      </c>
      <c r="Q302" s="142" t="e">
        <f t="shared" si="60"/>
        <v>#DIV/0!</v>
      </c>
      <c r="R302" s="43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</row>
    <row r="303" spans="1:154" ht="20.25" x14ac:dyDescent="0.2">
      <c r="A303" s="100"/>
      <c r="B303" s="99"/>
      <c r="C303" s="99"/>
      <c r="D303" s="99"/>
      <c r="E303" s="99"/>
      <c r="F303" s="99" t="s">
        <v>33</v>
      </c>
      <c r="G303" s="103" t="s">
        <v>173</v>
      </c>
      <c r="H303" s="143"/>
      <c r="I303" s="143"/>
      <c r="J303" s="143">
        <f t="shared" si="70"/>
        <v>0</v>
      </c>
      <c r="K303" s="140" t="e">
        <f t="shared" si="63"/>
        <v>#DIV/0!</v>
      </c>
      <c r="L303" s="143"/>
      <c r="M303" s="144"/>
      <c r="N303" s="143"/>
      <c r="O303" s="145">
        <f t="shared" si="71"/>
        <v>0</v>
      </c>
      <c r="P303" s="145">
        <f t="shared" si="62"/>
        <v>0</v>
      </c>
      <c r="Q303" s="142" t="e">
        <f t="shared" si="60"/>
        <v>#DIV/0!</v>
      </c>
      <c r="R303" s="43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</row>
    <row r="304" spans="1:154" ht="20.25" hidden="1" x14ac:dyDescent="0.2">
      <c r="A304" s="100"/>
      <c r="B304" s="99"/>
      <c r="C304" s="99"/>
      <c r="D304" s="99"/>
      <c r="E304" s="99"/>
      <c r="F304" s="99" t="s">
        <v>124</v>
      </c>
      <c r="G304" s="103" t="s">
        <v>316</v>
      </c>
      <c r="H304" s="143"/>
      <c r="I304" s="143"/>
      <c r="J304" s="143">
        <f t="shared" si="70"/>
        <v>0</v>
      </c>
      <c r="K304" s="140"/>
      <c r="L304" s="143"/>
      <c r="M304" s="144"/>
      <c r="N304" s="143"/>
      <c r="O304" s="145">
        <f t="shared" si="71"/>
        <v>0</v>
      </c>
      <c r="P304" s="145">
        <f t="shared" si="62"/>
        <v>0</v>
      </c>
      <c r="Q304" s="142"/>
      <c r="R304" s="43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</row>
    <row r="305" spans="1:154" ht="20.25" x14ac:dyDescent="0.2">
      <c r="A305" s="100"/>
      <c r="B305" s="99"/>
      <c r="C305" s="99"/>
      <c r="D305" s="99"/>
      <c r="E305" s="99"/>
      <c r="F305" s="99" t="s">
        <v>115</v>
      </c>
      <c r="G305" s="103" t="s">
        <v>174</v>
      </c>
      <c r="H305" s="143">
        <v>2700</v>
      </c>
      <c r="I305" s="143">
        <f>O305</f>
        <v>2268.6800000000003</v>
      </c>
      <c r="J305" s="143">
        <f t="shared" si="70"/>
        <v>431.31999999999971</v>
      </c>
      <c r="K305" s="140">
        <f t="shared" si="63"/>
        <v>84.03</v>
      </c>
      <c r="L305" s="143"/>
      <c r="M305" s="144">
        <v>1146.55</v>
      </c>
      <c r="N305" s="143">
        <v>1122.1300000000001</v>
      </c>
      <c r="O305" s="145">
        <f t="shared" si="71"/>
        <v>2268.6800000000003</v>
      </c>
      <c r="P305" s="145">
        <f t="shared" si="62"/>
        <v>-2268.6800000000003</v>
      </c>
      <c r="Q305" s="142" t="e">
        <f t="shared" ref="Q305:Q368" si="72">ROUND(O305/L305*100,2)</f>
        <v>#DIV/0!</v>
      </c>
      <c r="R305" s="43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</row>
    <row r="306" spans="1:154" ht="40.5" x14ac:dyDescent="0.2">
      <c r="A306" s="100"/>
      <c r="B306" s="99"/>
      <c r="C306" s="99"/>
      <c r="D306" s="99"/>
      <c r="E306" s="99"/>
      <c r="F306" s="99" t="s">
        <v>38</v>
      </c>
      <c r="G306" s="103" t="s">
        <v>147</v>
      </c>
      <c r="H306" s="143">
        <v>24000</v>
      </c>
      <c r="I306" s="143">
        <f>O306</f>
        <v>22955.45</v>
      </c>
      <c r="J306" s="143">
        <f t="shared" si="70"/>
        <v>1044.5499999999993</v>
      </c>
      <c r="K306" s="140">
        <f t="shared" si="63"/>
        <v>95.65</v>
      </c>
      <c r="L306" s="143"/>
      <c r="M306" s="144">
        <v>11000</v>
      </c>
      <c r="N306" s="143">
        <v>11955.45</v>
      </c>
      <c r="O306" s="145">
        <f t="shared" si="71"/>
        <v>22955.45</v>
      </c>
      <c r="P306" s="145">
        <f t="shared" si="62"/>
        <v>-22955.45</v>
      </c>
      <c r="Q306" s="142" t="e">
        <f t="shared" si="72"/>
        <v>#DIV/0!</v>
      </c>
      <c r="R306" s="43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</row>
    <row r="307" spans="1:154" ht="40.5" x14ac:dyDescent="0.2">
      <c r="A307" s="100"/>
      <c r="B307" s="99"/>
      <c r="C307" s="99"/>
      <c r="D307" s="99"/>
      <c r="E307" s="99"/>
      <c r="F307" s="99" t="s">
        <v>90</v>
      </c>
      <c r="G307" s="103" t="s">
        <v>148</v>
      </c>
      <c r="H307" s="143">
        <v>1200</v>
      </c>
      <c r="I307" s="143">
        <f>O307</f>
        <v>185</v>
      </c>
      <c r="J307" s="143">
        <f t="shared" si="70"/>
        <v>1015</v>
      </c>
      <c r="K307" s="140">
        <f t="shared" si="63"/>
        <v>15.42</v>
      </c>
      <c r="L307" s="143"/>
      <c r="M307" s="144">
        <v>140</v>
      </c>
      <c r="N307" s="143">
        <v>45</v>
      </c>
      <c r="O307" s="145">
        <f t="shared" si="71"/>
        <v>185</v>
      </c>
      <c r="P307" s="145">
        <f t="shared" si="62"/>
        <v>-185</v>
      </c>
      <c r="Q307" s="142" t="e">
        <f t="shared" si="72"/>
        <v>#DIV/0!</v>
      </c>
      <c r="R307" s="43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</row>
    <row r="308" spans="1:154" ht="20.25" x14ac:dyDescent="0.2">
      <c r="A308" s="100"/>
      <c r="B308" s="99"/>
      <c r="C308" s="99"/>
      <c r="D308" s="99"/>
      <c r="E308" s="99" t="s">
        <v>30</v>
      </c>
      <c r="F308" s="99"/>
      <c r="G308" s="103" t="s">
        <v>149</v>
      </c>
      <c r="H308" s="143"/>
      <c r="I308" s="143"/>
      <c r="J308" s="143">
        <f t="shared" si="70"/>
        <v>0</v>
      </c>
      <c r="K308" s="140" t="e">
        <f t="shared" si="63"/>
        <v>#DIV/0!</v>
      </c>
      <c r="L308" s="143"/>
      <c r="M308" s="144"/>
      <c r="N308" s="143"/>
      <c r="O308" s="145">
        <f t="shared" si="71"/>
        <v>0</v>
      </c>
      <c r="P308" s="145">
        <f t="shared" si="62"/>
        <v>0</v>
      </c>
      <c r="Q308" s="142" t="e">
        <f t="shared" si="72"/>
        <v>#DIV/0!</v>
      </c>
      <c r="R308" s="43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</row>
    <row r="309" spans="1:154" s="18" customFormat="1" ht="20.25" x14ac:dyDescent="0.25">
      <c r="A309" s="88"/>
      <c r="B309" s="89"/>
      <c r="C309" s="89"/>
      <c r="D309" s="89"/>
      <c r="E309" s="89" t="s">
        <v>114</v>
      </c>
      <c r="F309" s="89"/>
      <c r="G309" s="101" t="s">
        <v>150</v>
      </c>
      <c r="H309" s="139">
        <f>H310+H311+H312</f>
        <v>0</v>
      </c>
      <c r="I309" s="139">
        <f>I310+I311+I312</f>
        <v>0</v>
      </c>
      <c r="J309" s="143">
        <f t="shared" si="70"/>
        <v>0</v>
      </c>
      <c r="K309" s="140"/>
      <c r="L309" s="139">
        <f>L310+L311+L312</f>
        <v>0</v>
      </c>
      <c r="M309" s="121">
        <f>M310+M311+M312</f>
        <v>0</v>
      </c>
      <c r="N309" s="139">
        <f>N310+N311+N312</f>
        <v>0</v>
      </c>
      <c r="O309" s="141">
        <f>O310+O311+O312</f>
        <v>0</v>
      </c>
      <c r="P309" s="141">
        <f t="shared" si="62"/>
        <v>0</v>
      </c>
      <c r="Q309" s="142"/>
      <c r="R309" s="43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7"/>
      <c r="DD309" s="17"/>
      <c r="DE309" s="17"/>
      <c r="DF309" s="17"/>
      <c r="DG309" s="17"/>
      <c r="DH309" s="17"/>
      <c r="DI309" s="17"/>
      <c r="DJ309" s="17"/>
      <c r="DK309" s="17"/>
      <c r="DL309" s="17"/>
      <c r="DM309" s="17"/>
      <c r="DN309" s="17"/>
      <c r="DO309" s="17"/>
      <c r="DP309" s="17"/>
      <c r="DQ309" s="17"/>
      <c r="DR309" s="17"/>
      <c r="DS309" s="17"/>
      <c r="DT309" s="17"/>
      <c r="DU309" s="17"/>
      <c r="DV309" s="17"/>
      <c r="DW309" s="17"/>
      <c r="DX309" s="17"/>
      <c r="DY309" s="17"/>
      <c r="DZ309" s="17"/>
      <c r="EA309" s="17"/>
      <c r="EB309" s="17"/>
      <c r="EC309" s="17"/>
      <c r="ED309" s="17"/>
      <c r="EE309" s="17"/>
      <c r="EF309" s="17"/>
      <c r="EG309" s="17"/>
      <c r="EH309" s="17"/>
      <c r="EI309" s="17"/>
      <c r="EJ309" s="17"/>
      <c r="EK309" s="17"/>
      <c r="EL309" s="17"/>
      <c r="EM309" s="17"/>
      <c r="EN309" s="17"/>
      <c r="EO309" s="17"/>
      <c r="EP309" s="17"/>
      <c r="EQ309" s="17"/>
      <c r="ER309" s="17"/>
      <c r="ES309" s="17"/>
      <c r="ET309" s="17"/>
      <c r="EU309" s="17"/>
      <c r="EV309" s="17"/>
      <c r="EW309" s="17"/>
      <c r="EX309" s="17"/>
    </row>
    <row r="310" spans="1:154" ht="20.25" hidden="1" x14ac:dyDescent="0.2">
      <c r="A310" s="100"/>
      <c r="B310" s="99"/>
      <c r="C310" s="99"/>
      <c r="D310" s="99"/>
      <c r="E310" s="99"/>
      <c r="F310" s="99" t="s">
        <v>32</v>
      </c>
      <c r="G310" s="103" t="s">
        <v>270</v>
      </c>
      <c r="H310" s="143"/>
      <c r="I310" s="143"/>
      <c r="J310" s="143">
        <f t="shared" si="70"/>
        <v>0</v>
      </c>
      <c r="K310" s="140"/>
      <c r="L310" s="143"/>
      <c r="M310" s="144"/>
      <c r="N310" s="143"/>
      <c r="O310" s="145">
        <f t="shared" ref="O310:O312" si="73">M310+N310</f>
        <v>0</v>
      </c>
      <c r="P310" s="145">
        <f t="shared" si="62"/>
        <v>0</v>
      </c>
      <c r="Q310" s="142"/>
      <c r="R310" s="43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</row>
    <row r="311" spans="1:154" ht="20.25" hidden="1" x14ac:dyDescent="0.2">
      <c r="A311" s="100"/>
      <c r="B311" s="99"/>
      <c r="C311" s="99"/>
      <c r="D311" s="99"/>
      <c r="E311" s="99"/>
      <c r="F311" s="99" t="s">
        <v>43</v>
      </c>
      <c r="G311" s="103" t="s">
        <v>271</v>
      </c>
      <c r="H311" s="143"/>
      <c r="I311" s="143"/>
      <c r="J311" s="143">
        <f t="shared" si="70"/>
        <v>0</v>
      </c>
      <c r="K311" s="140"/>
      <c r="L311" s="143"/>
      <c r="M311" s="144"/>
      <c r="N311" s="143"/>
      <c r="O311" s="145">
        <f t="shared" si="73"/>
        <v>0</v>
      </c>
      <c r="P311" s="145">
        <f t="shared" si="62"/>
        <v>0</v>
      </c>
      <c r="Q311" s="142"/>
      <c r="R311" s="43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</row>
    <row r="312" spans="1:154" ht="20.25" x14ac:dyDescent="0.2">
      <c r="A312" s="100"/>
      <c r="B312" s="99"/>
      <c r="C312" s="99"/>
      <c r="D312" s="99"/>
      <c r="E312" s="99"/>
      <c r="F312" s="99" t="s">
        <v>90</v>
      </c>
      <c r="G312" s="103" t="s">
        <v>175</v>
      </c>
      <c r="H312" s="143"/>
      <c r="I312" s="143"/>
      <c r="J312" s="143">
        <f t="shared" si="70"/>
        <v>0</v>
      </c>
      <c r="K312" s="140"/>
      <c r="L312" s="143"/>
      <c r="M312" s="144"/>
      <c r="N312" s="143"/>
      <c r="O312" s="145">
        <f t="shared" si="73"/>
        <v>0</v>
      </c>
      <c r="P312" s="145">
        <f t="shared" si="62"/>
        <v>0</v>
      </c>
      <c r="Q312" s="142"/>
      <c r="R312" s="43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</row>
    <row r="313" spans="1:154" s="18" customFormat="1" ht="20.25" x14ac:dyDescent="0.25">
      <c r="A313" s="88"/>
      <c r="B313" s="89"/>
      <c r="C313" s="89"/>
      <c r="D313" s="89"/>
      <c r="E313" s="89" t="s">
        <v>33</v>
      </c>
      <c r="F313" s="89"/>
      <c r="G313" s="101" t="s">
        <v>176</v>
      </c>
      <c r="H313" s="139">
        <f>H314+H315</f>
        <v>1200</v>
      </c>
      <c r="I313" s="139">
        <f>I314+I315</f>
        <v>517.64</v>
      </c>
      <c r="J313" s="143">
        <f t="shared" si="70"/>
        <v>682.36</v>
      </c>
      <c r="K313" s="140">
        <f t="shared" ref="K313:K376" si="74">ROUND(I313/H313*100,2)</f>
        <v>43.14</v>
      </c>
      <c r="L313" s="139">
        <f>L314+L315</f>
        <v>0</v>
      </c>
      <c r="M313" s="121">
        <f>M314+M315</f>
        <v>242.47</v>
      </c>
      <c r="N313" s="139">
        <f>N314+N315</f>
        <v>275.17</v>
      </c>
      <c r="O313" s="141">
        <f>O314+O315</f>
        <v>517.64</v>
      </c>
      <c r="P313" s="141">
        <f t="shared" si="62"/>
        <v>-517.64</v>
      </c>
      <c r="Q313" s="142" t="e">
        <f t="shared" si="72"/>
        <v>#DIV/0!</v>
      </c>
      <c r="R313" s="43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7"/>
      <c r="DD313" s="17"/>
      <c r="DE313" s="17"/>
      <c r="DF313" s="17"/>
      <c r="DG313" s="17"/>
      <c r="DH313" s="17"/>
      <c r="DI313" s="17"/>
      <c r="DJ313" s="17"/>
      <c r="DK313" s="17"/>
      <c r="DL313" s="17"/>
      <c r="DM313" s="17"/>
      <c r="DN313" s="17"/>
      <c r="DO313" s="17"/>
      <c r="DP313" s="17"/>
      <c r="DQ313" s="17"/>
      <c r="DR313" s="17"/>
      <c r="DS313" s="17"/>
      <c r="DT313" s="17"/>
      <c r="DU313" s="17"/>
      <c r="DV313" s="17"/>
      <c r="DW313" s="17"/>
      <c r="DX313" s="17"/>
      <c r="DY313" s="17"/>
      <c r="DZ313" s="17"/>
      <c r="EA313" s="17"/>
      <c r="EB313" s="17"/>
      <c r="EC313" s="17"/>
      <c r="ED313" s="17"/>
      <c r="EE313" s="17"/>
      <c r="EF313" s="17"/>
      <c r="EG313" s="17"/>
      <c r="EH313" s="17"/>
      <c r="EI313" s="17"/>
      <c r="EJ313" s="17"/>
      <c r="EK313" s="17"/>
      <c r="EL313" s="17"/>
      <c r="EM313" s="17"/>
      <c r="EN313" s="17"/>
      <c r="EO313" s="17"/>
      <c r="EP313" s="17"/>
      <c r="EQ313" s="17"/>
      <c r="ER313" s="17"/>
      <c r="ES313" s="17"/>
      <c r="ET313" s="17"/>
      <c r="EU313" s="17"/>
      <c r="EV313" s="17"/>
      <c r="EW313" s="17"/>
      <c r="EX313" s="17"/>
    </row>
    <row r="314" spans="1:154" ht="20.25" x14ac:dyDescent="0.2">
      <c r="A314" s="100"/>
      <c r="B314" s="99"/>
      <c r="C314" s="99"/>
      <c r="D314" s="99"/>
      <c r="E314" s="99"/>
      <c r="F314" s="99" t="s">
        <v>32</v>
      </c>
      <c r="G314" s="103" t="s">
        <v>177</v>
      </c>
      <c r="H314" s="143">
        <v>1200</v>
      </c>
      <c r="I314" s="143">
        <f>O314</f>
        <v>517.64</v>
      </c>
      <c r="J314" s="143">
        <f t="shared" si="70"/>
        <v>682.36</v>
      </c>
      <c r="K314" s="140">
        <f t="shared" si="74"/>
        <v>43.14</v>
      </c>
      <c r="L314" s="143"/>
      <c r="M314" s="144">
        <v>242.47</v>
      </c>
      <c r="N314" s="143">
        <v>275.17</v>
      </c>
      <c r="O314" s="145">
        <f t="shared" ref="O314:O321" si="75">M314+N314</f>
        <v>517.64</v>
      </c>
      <c r="P314" s="145">
        <f t="shared" si="62"/>
        <v>-517.64</v>
      </c>
      <c r="Q314" s="142" t="e">
        <f t="shared" si="72"/>
        <v>#DIV/0!</v>
      </c>
      <c r="R314" s="43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</row>
    <row r="315" spans="1:154" ht="20.25" x14ac:dyDescent="0.2">
      <c r="A315" s="100"/>
      <c r="B315" s="99"/>
      <c r="C315" s="99"/>
      <c r="D315" s="99"/>
      <c r="E315" s="99"/>
      <c r="F315" s="99" t="s">
        <v>30</v>
      </c>
      <c r="G315" s="103" t="s">
        <v>269</v>
      </c>
      <c r="H315" s="143"/>
      <c r="I315" s="143"/>
      <c r="J315" s="143">
        <f t="shared" si="70"/>
        <v>0</v>
      </c>
      <c r="K315" s="140"/>
      <c r="L315" s="143"/>
      <c r="M315" s="144"/>
      <c r="N315" s="143"/>
      <c r="O315" s="145">
        <f t="shared" si="75"/>
        <v>0</v>
      </c>
      <c r="P315" s="145">
        <f t="shared" si="62"/>
        <v>0</v>
      </c>
      <c r="Q315" s="142"/>
      <c r="R315" s="43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</row>
    <row r="316" spans="1:154" ht="20.25" x14ac:dyDescent="0.2">
      <c r="A316" s="100"/>
      <c r="B316" s="99"/>
      <c r="C316" s="99"/>
      <c r="D316" s="99"/>
      <c r="E316" s="99">
        <v>11</v>
      </c>
      <c r="F316" s="99"/>
      <c r="G316" s="103" t="s">
        <v>178</v>
      </c>
      <c r="H316" s="143"/>
      <c r="I316" s="143"/>
      <c r="J316" s="143">
        <f t="shared" si="70"/>
        <v>0</v>
      </c>
      <c r="K316" s="140" t="e">
        <f t="shared" si="74"/>
        <v>#DIV/0!</v>
      </c>
      <c r="L316" s="143"/>
      <c r="M316" s="144"/>
      <c r="N316" s="143"/>
      <c r="O316" s="145">
        <f t="shared" si="75"/>
        <v>0</v>
      </c>
      <c r="P316" s="145">
        <f t="shared" si="62"/>
        <v>0</v>
      </c>
      <c r="Q316" s="142" t="e">
        <f t="shared" si="72"/>
        <v>#DIV/0!</v>
      </c>
      <c r="R316" s="43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</row>
    <row r="317" spans="1:154" ht="20.25" x14ac:dyDescent="0.2">
      <c r="A317" s="100"/>
      <c r="B317" s="99"/>
      <c r="C317" s="99"/>
      <c r="D317" s="99"/>
      <c r="E317" s="99">
        <v>12</v>
      </c>
      <c r="F317" s="99"/>
      <c r="G317" s="103" t="s">
        <v>268</v>
      </c>
      <c r="H317" s="143"/>
      <c r="I317" s="143"/>
      <c r="J317" s="143">
        <f t="shared" si="70"/>
        <v>0</v>
      </c>
      <c r="K317" s="140"/>
      <c r="L317" s="143"/>
      <c r="M317" s="144"/>
      <c r="N317" s="143"/>
      <c r="O317" s="145">
        <f t="shared" si="75"/>
        <v>0</v>
      </c>
      <c r="P317" s="145">
        <f t="shared" si="62"/>
        <v>0</v>
      </c>
      <c r="Q317" s="142"/>
      <c r="R317" s="43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</row>
    <row r="318" spans="1:154" ht="20.25" x14ac:dyDescent="0.2">
      <c r="A318" s="100"/>
      <c r="B318" s="99"/>
      <c r="C318" s="99"/>
      <c r="D318" s="99"/>
      <c r="E318" s="99">
        <v>13</v>
      </c>
      <c r="F318" s="99"/>
      <c r="G318" s="103" t="s">
        <v>179</v>
      </c>
      <c r="H318" s="143"/>
      <c r="I318" s="143"/>
      <c r="J318" s="143">
        <f t="shared" si="70"/>
        <v>0</v>
      </c>
      <c r="K318" s="140" t="e">
        <f t="shared" si="74"/>
        <v>#DIV/0!</v>
      </c>
      <c r="L318" s="143"/>
      <c r="M318" s="144"/>
      <c r="N318" s="143"/>
      <c r="O318" s="145">
        <f t="shared" si="75"/>
        <v>0</v>
      </c>
      <c r="P318" s="145">
        <f t="shared" si="62"/>
        <v>0</v>
      </c>
      <c r="Q318" s="142" t="e">
        <f t="shared" si="72"/>
        <v>#DIV/0!</v>
      </c>
      <c r="R318" s="43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</row>
    <row r="319" spans="1:154" ht="20.25" x14ac:dyDescent="0.2">
      <c r="A319" s="100"/>
      <c r="B319" s="99"/>
      <c r="C319" s="99"/>
      <c r="D319" s="99"/>
      <c r="E319" s="99">
        <v>14</v>
      </c>
      <c r="F319" s="99"/>
      <c r="G319" s="103" t="s">
        <v>180</v>
      </c>
      <c r="H319" s="143"/>
      <c r="I319" s="143"/>
      <c r="J319" s="143">
        <f t="shared" si="70"/>
        <v>0</v>
      </c>
      <c r="K319" s="140"/>
      <c r="L319" s="143"/>
      <c r="M319" s="144"/>
      <c r="N319" s="143"/>
      <c r="O319" s="145">
        <f t="shared" si="75"/>
        <v>0</v>
      </c>
      <c r="P319" s="145">
        <f t="shared" si="62"/>
        <v>0</v>
      </c>
      <c r="Q319" s="142"/>
      <c r="R319" s="43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</row>
    <row r="320" spans="1:154" ht="20.25" hidden="1" x14ac:dyDescent="0.2">
      <c r="A320" s="100"/>
      <c r="B320" s="99"/>
      <c r="C320" s="99"/>
      <c r="D320" s="99"/>
      <c r="E320" s="99">
        <v>16</v>
      </c>
      <c r="F320" s="99"/>
      <c r="G320" s="103" t="s">
        <v>317</v>
      </c>
      <c r="H320" s="143"/>
      <c r="I320" s="143"/>
      <c r="J320" s="143">
        <f t="shared" si="70"/>
        <v>0</v>
      </c>
      <c r="K320" s="140"/>
      <c r="L320" s="143"/>
      <c r="M320" s="144"/>
      <c r="N320" s="143"/>
      <c r="O320" s="145">
        <f t="shared" si="75"/>
        <v>0</v>
      </c>
      <c r="P320" s="145">
        <f t="shared" si="62"/>
        <v>0</v>
      </c>
      <c r="Q320" s="142"/>
      <c r="R320" s="43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</row>
    <row r="321" spans="1:154" ht="60.75" x14ac:dyDescent="0.2">
      <c r="A321" s="100"/>
      <c r="B321" s="99"/>
      <c r="C321" s="99"/>
      <c r="D321" s="99"/>
      <c r="E321" s="99">
        <v>25</v>
      </c>
      <c r="F321" s="99"/>
      <c r="G321" s="90" t="s">
        <v>364</v>
      </c>
      <c r="H321" s="143"/>
      <c r="I321" s="143"/>
      <c r="J321" s="143">
        <f t="shared" si="70"/>
        <v>0</v>
      </c>
      <c r="K321" s="140"/>
      <c r="L321" s="143"/>
      <c r="M321" s="144"/>
      <c r="N321" s="143"/>
      <c r="O321" s="145">
        <f t="shared" si="75"/>
        <v>0</v>
      </c>
      <c r="P321" s="145">
        <f t="shared" si="62"/>
        <v>0</v>
      </c>
      <c r="Q321" s="142"/>
      <c r="R321" s="43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</row>
    <row r="322" spans="1:154" s="18" customFormat="1" ht="20.25" x14ac:dyDescent="0.25">
      <c r="A322" s="88"/>
      <c r="B322" s="89"/>
      <c r="C322" s="89"/>
      <c r="D322" s="89"/>
      <c r="E322" s="89" t="s">
        <v>90</v>
      </c>
      <c r="F322" s="89"/>
      <c r="G322" s="138" t="s">
        <v>181</v>
      </c>
      <c r="H322" s="139">
        <f>+H323+H324+H325+H326+H327+H328</f>
        <v>25000</v>
      </c>
      <c r="I322" s="139">
        <f>+I323+I324+I325+I326+I327+I328</f>
        <v>23210.34</v>
      </c>
      <c r="J322" s="139">
        <f>+J323+J324+J325+J326+J327+J328</f>
        <v>1789.6599999999999</v>
      </c>
      <c r="K322" s="140">
        <f t="shared" si="74"/>
        <v>92.84</v>
      </c>
      <c r="L322" s="139">
        <f>+L323+L324+L325+L326+L327+L328</f>
        <v>0</v>
      </c>
      <c r="M322" s="121">
        <f>+M323+M324+M325+M326+M327+M328</f>
        <v>11239.39</v>
      </c>
      <c r="N322" s="139">
        <f>+N323+N324+N325+N326+N327+N328</f>
        <v>11970.95</v>
      </c>
      <c r="O322" s="206">
        <f>+O323+O324+O325+O326+O327+O328</f>
        <v>23210.34</v>
      </c>
      <c r="P322" s="141">
        <f t="shared" si="62"/>
        <v>-23210.34</v>
      </c>
      <c r="Q322" s="142" t="e">
        <f t="shared" si="72"/>
        <v>#DIV/0!</v>
      </c>
      <c r="R322" s="43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7"/>
      <c r="DD322" s="17"/>
      <c r="DE322" s="17"/>
      <c r="DF322" s="17"/>
      <c r="DG322" s="17"/>
      <c r="DH322" s="17"/>
      <c r="DI322" s="17"/>
      <c r="DJ322" s="17"/>
      <c r="DK322" s="17"/>
      <c r="DL322" s="17"/>
      <c r="DM322" s="17"/>
      <c r="DN322" s="17"/>
      <c r="DO322" s="17"/>
      <c r="DP322" s="17"/>
      <c r="DQ322" s="17"/>
      <c r="DR322" s="17"/>
      <c r="DS322" s="17"/>
      <c r="DT322" s="17"/>
      <c r="DU322" s="17"/>
      <c r="DV322" s="17"/>
      <c r="DW322" s="17"/>
      <c r="DX322" s="17"/>
      <c r="DY322" s="17"/>
      <c r="DZ322" s="17"/>
      <c r="EA322" s="17"/>
      <c r="EB322" s="17"/>
      <c r="EC322" s="17"/>
      <c r="ED322" s="17"/>
      <c r="EE322" s="17"/>
      <c r="EF322" s="17"/>
      <c r="EG322" s="17"/>
      <c r="EH322" s="17"/>
      <c r="EI322" s="17"/>
      <c r="EJ322" s="17"/>
      <c r="EK322" s="17"/>
      <c r="EL322" s="17"/>
      <c r="EM322" s="17"/>
      <c r="EN322" s="17"/>
      <c r="EO322" s="17"/>
      <c r="EP322" s="17"/>
      <c r="EQ322" s="17"/>
      <c r="ER322" s="17"/>
      <c r="ES322" s="17"/>
      <c r="ET322" s="17"/>
      <c r="EU322" s="17"/>
      <c r="EV322" s="17"/>
      <c r="EW322" s="17"/>
      <c r="EX322" s="17"/>
    </row>
    <row r="323" spans="1:154" ht="20.25" x14ac:dyDescent="0.2">
      <c r="A323" s="100"/>
      <c r="B323" s="99"/>
      <c r="C323" s="99"/>
      <c r="D323" s="99"/>
      <c r="E323" s="99"/>
      <c r="F323" s="99" t="s">
        <v>30</v>
      </c>
      <c r="G323" s="103" t="s">
        <v>318</v>
      </c>
      <c r="H323" s="143"/>
      <c r="I323" s="143"/>
      <c r="J323" s="143">
        <f t="shared" si="70"/>
        <v>0</v>
      </c>
      <c r="K323" s="140"/>
      <c r="L323" s="143"/>
      <c r="M323" s="144"/>
      <c r="N323" s="143"/>
      <c r="O323" s="145">
        <f t="shared" ref="O323:O328" si="76">M323+N323</f>
        <v>0</v>
      </c>
      <c r="P323" s="145">
        <f t="shared" si="62"/>
        <v>0</v>
      </c>
      <c r="Q323" s="142"/>
      <c r="R323" s="43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</row>
    <row r="324" spans="1:154" ht="20.25" x14ac:dyDescent="0.2">
      <c r="A324" s="100"/>
      <c r="B324" s="99"/>
      <c r="C324" s="99"/>
      <c r="D324" s="99"/>
      <c r="E324" s="99"/>
      <c r="F324" s="99" t="s">
        <v>43</v>
      </c>
      <c r="G324" s="90" t="s">
        <v>325</v>
      </c>
      <c r="H324" s="143">
        <v>0</v>
      </c>
      <c r="I324" s="143"/>
      <c r="J324" s="143">
        <f t="shared" si="70"/>
        <v>0</v>
      </c>
      <c r="K324" s="140" t="e">
        <f t="shared" si="74"/>
        <v>#DIV/0!</v>
      </c>
      <c r="L324" s="143"/>
      <c r="M324" s="144"/>
      <c r="N324" s="143">
        <v>0</v>
      </c>
      <c r="O324" s="145">
        <f t="shared" si="76"/>
        <v>0</v>
      </c>
      <c r="P324" s="145">
        <f t="shared" ref="P324:P359" si="77">L324-O324</f>
        <v>0</v>
      </c>
      <c r="Q324" s="142"/>
      <c r="R324" s="43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</row>
    <row r="325" spans="1:154" ht="20.25" x14ac:dyDescent="0.2">
      <c r="A325" s="100"/>
      <c r="B325" s="99"/>
      <c r="C325" s="99"/>
      <c r="D325" s="99"/>
      <c r="E325" s="99"/>
      <c r="F325" s="99" t="s">
        <v>22</v>
      </c>
      <c r="G325" s="103" t="s">
        <v>153</v>
      </c>
      <c r="H325" s="143">
        <v>5000</v>
      </c>
      <c r="I325" s="143">
        <f>O325</f>
        <v>4577.57</v>
      </c>
      <c r="J325" s="143">
        <f t="shared" si="70"/>
        <v>422.43000000000029</v>
      </c>
      <c r="K325" s="140">
        <f t="shared" si="74"/>
        <v>91.55</v>
      </c>
      <c r="L325" s="143"/>
      <c r="M325" s="144">
        <v>2239.39</v>
      </c>
      <c r="N325" s="143">
        <v>2338.1799999999998</v>
      </c>
      <c r="O325" s="145">
        <f t="shared" si="76"/>
        <v>4577.57</v>
      </c>
      <c r="P325" s="145">
        <f t="shared" si="77"/>
        <v>-4577.57</v>
      </c>
      <c r="Q325" s="142" t="e">
        <f t="shared" si="72"/>
        <v>#DIV/0!</v>
      </c>
      <c r="R325" s="43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</row>
    <row r="326" spans="1:154" ht="40.5" x14ac:dyDescent="0.2">
      <c r="A326" s="100"/>
      <c r="B326" s="99"/>
      <c r="C326" s="99"/>
      <c r="D326" s="99"/>
      <c r="E326" s="99"/>
      <c r="F326" s="99" t="s">
        <v>33</v>
      </c>
      <c r="G326" s="103" t="s">
        <v>182</v>
      </c>
      <c r="H326" s="143">
        <v>19500</v>
      </c>
      <c r="I326" s="143">
        <f>O326</f>
        <v>18632.77</v>
      </c>
      <c r="J326" s="143">
        <f t="shared" si="70"/>
        <v>867.22999999999956</v>
      </c>
      <c r="K326" s="140">
        <f t="shared" si="74"/>
        <v>95.55</v>
      </c>
      <c r="L326" s="143"/>
      <c r="M326" s="144">
        <v>9000</v>
      </c>
      <c r="N326" s="143">
        <v>9632.77</v>
      </c>
      <c r="O326" s="145">
        <f t="shared" si="76"/>
        <v>18632.77</v>
      </c>
      <c r="P326" s="145">
        <f t="shared" si="77"/>
        <v>-18632.77</v>
      </c>
      <c r="Q326" s="142" t="e">
        <f t="shared" si="72"/>
        <v>#DIV/0!</v>
      </c>
      <c r="R326" s="43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</row>
    <row r="327" spans="1:154" ht="20.25" x14ac:dyDescent="0.2">
      <c r="A327" s="100"/>
      <c r="B327" s="99"/>
      <c r="C327" s="99"/>
      <c r="D327" s="99"/>
      <c r="E327" s="99"/>
      <c r="F327" s="99" t="s">
        <v>38</v>
      </c>
      <c r="G327" s="103" t="s">
        <v>319</v>
      </c>
      <c r="H327" s="143"/>
      <c r="I327" s="143"/>
      <c r="J327" s="143">
        <f t="shared" si="70"/>
        <v>0</v>
      </c>
      <c r="K327" s="140"/>
      <c r="L327" s="143"/>
      <c r="M327" s="144"/>
      <c r="N327" s="143"/>
      <c r="O327" s="145">
        <f t="shared" si="76"/>
        <v>0</v>
      </c>
      <c r="P327" s="145">
        <f t="shared" si="77"/>
        <v>0</v>
      </c>
      <c r="Q327" s="142"/>
      <c r="R327" s="43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</row>
    <row r="328" spans="1:154" ht="20.25" x14ac:dyDescent="0.2">
      <c r="A328" s="100"/>
      <c r="B328" s="99"/>
      <c r="C328" s="99"/>
      <c r="D328" s="99"/>
      <c r="E328" s="99"/>
      <c r="F328" s="99" t="s">
        <v>90</v>
      </c>
      <c r="G328" s="103" t="s">
        <v>154</v>
      </c>
      <c r="H328" s="143">
        <v>500</v>
      </c>
      <c r="I328" s="143">
        <f>O328</f>
        <v>0</v>
      </c>
      <c r="J328" s="143">
        <f t="shared" si="70"/>
        <v>500</v>
      </c>
      <c r="K328" s="140">
        <f t="shared" si="74"/>
        <v>0</v>
      </c>
      <c r="L328" s="143"/>
      <c r="M328" s="144"/>
      <c r="N328" s="143">
        <v>0</v>
      </c>
      <c r="O328" s="145">
        <f t="shared" si="76"/>
        <v>0</v>
      </c>
      <c r="P328" s="145">
        <f t="shared" si="77"/>
        <v>0</v>
      </c>
      <c r="Q328" s="142" t="e">
        <f t="shared" si="72"/>
        <v>#DIV/0!</v>
      </c>
      <c r="R328" s="43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</row>
    <row r="329" spans="1:154" ht="20.25" x14ac:dyDescent="0.2">
      <c r="A329" s="88"/>
      <c r="B329" s="89"/>
      <c r="C329" s="89"/>
      <c r="D329" s="89" t="s">
        <v>90</v>
      </c>
      <c r="E329" s="89"/>
      <c r="F329" s="89"/>
      <c r="G329" s="138" t="s">
        <v>346</v>
      </c>
      <c r="H329" s="139">
        <f>H330</f>
        <v>0</v>
      </c>
      <c r="I329" s="139">
        <f>I330</f>
        <v>0</v>
      </c>
      <c r="J329" s="143">
        <f t="shared" si="70"/>
        <v>0</v>
      </c>
      <c r="K329" s="140"/>
      <c r="L329" s="139">
        <f t="shared" ref="L329:O330" si="78">L330</f>
        <v>0</v>
      </c>
      <c r="M329" s="121">
        <f t="shared" si="78"/>
        <v>0</v>
      </c>
      <c r="N329" s="139">
        <f t="shared" si="78"/>
        <v>0</v>
      </c>
      <c r="O329" s="141">
        <f t="shared" si="78"/>
        <v>0</v>
      </c>
      <c r="P329" s="141">
        <f t="shared" si="77"/>
        <v>0</v>
      </c>
      <c r="Q329" s="142"/>
      <c r="R329" s="43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</row>
    <row r="330" spans="1:154" ht="20.25" x14ac:dyDescent="0.2">
      <c r="A330" s="88"/>
      <c r="B330" s="89"/>
      <c r="C330" s="89"/>
      <c r="D330" s="89"/>
      <c r="E330" s="104" t="s">
        <v>26</v>
      </c>
      <c r="F330" s="89"/>
      <c r="G330" s="101" t="s">
        <v>345</v>
      </c>
      <c r="H330" s="139">
        <f>H331</f>
        <v>0</v>
      </c>
      <c r="I330" s="139">
        <f>I331</f>
        <v>0</v>
      </c>
      <c r="J330" s="143">
        <f t="shared" si="70"/>
        <v>0</v>
      </c>
      <c r="K330" s="140"/>
      <c r="L330" s="139">
        <f t="shared" si="78"/>
        <v>0</v>
      </c>
      <c r="M330" s="121">
        <f t="shared" si="78"/>
        <v>0</v>
      </c>
      <c r="N330" s="139">
        <f t="shared" si="78"/>
        <v>0</v>
      </c>
      <c r="O330" s="141">
        <f t="shared" si="78"/>
        <v>0</v>
      </c>
      <c r="P330" s="141">
        <f t="shared" si="77"/>
        <v>0</v>
      </c>
      <c r="Q330" s="142"/>
      <c r="R330" s="43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</row>
    <row r="331" spans="1:154" ht="20.25" x14ac:dyDescent="0.2">
      <c r="A331" s="100"/>
      <c r="B331" s="99"/>
      <c r="C331" s="99"/>
      <c r="D331" s="99"/>
      <c r="E331" s="99"/>
      <c r="F331" s="99" t="s">
        <v>30</v>
      </c>
      <c r="G331" s="103" t="s">
        <v>344</v>
      </c>
      <c r="H331" s="143"/>
      <c r="I331" s="143"/>
      <c r="J331" s="143">
        <f t="shared" si="70"/>
        <v>0</v>
      </c>
      <c r="K331" s="140"/>
      <c r="L331" s="143"/>
      <c r="M331" s="144"/>
      <c r="N331" s="143"/>
      <c r="O331" s="145">
        <f t="shared" ref="O331" si="79">M331+N331</f>
        <v>0</v>
      </c>
      <c r="P331" s="145">
        <f t="shared" si="77"/>
        <v>0</v>
      </c>
      <c r="Q331" s="142"/>
      <c r="R331" s="43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</row>
    <row r="332" spans="1:154" s="18" customFormat="1" ht="40.5" x14ac:dyDescent="0.25">
      <c r="A332" s="88"/>
      <c r="B332" s="89"/>
      <c r="C332" s="89"/>
      <c r="D332" s="89">
        <v>51</v>
      </c>
      <c r="E332" s="89"/>
      <c r="F332" s="89"/>
      <c r="G332" s="138" t="s">
        <v>72</v>
      </c>
      <c r="H332" s="139">
        <f>H333</f>
        <v>820000</v>
      </c>
      <c r="I332" s="139">
        <f>I333</f>
        <v>772605</v>
      </c>
      <c r="J332" s="139">
        <f>J333</f>
        <v>47395</v>
      </c>
      <c r="K332" s="140">
        <f t="shared" si="74"/>
        <v>94.22</v>
      </c>
      <c r="L332" s="139">
        <f>L333</f>
        <v>0</v>
      </c>
      <c r="M332" s="121">
        <f>M333</f>
        <v>388258</v>
      </c>
      <c r="N332" s="139">
        <f>N333</f>
        <v>384347</v>
      </c>
      <c r="O332" s="204">
        <f>O333</f>
        <v>772605</v>
      </c>
      <c r="P332" s="141">
        <f t="shared" si="77"/>
        <v>-772605</v>
      </c>
      <c r="Q332" s="142" t="e">
        <f t="shared" si="72"/>
        <v>#DIV/0!</v>
      </c>
      <c r="R332" s="43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/>
      <c r="DP332" s="17"/>
      <c r="DQ332" s="17"/>
      <c r="DR332" s="17"/>
      <c r="DS332" s="17"/>
      <c r="DT332" s="17"/>
      <c r="DU332" s="17"/>
      <c r="DV332" s="17"/>
      <c r="DW332" s="17"/>
      <c r="DX332" s="17"/>
      <c r="DY332" s="17"/>
      <c r="DZ332" s="17"/>
      <c r="EA332" s="17"/>
      <c r="EB332" s="17"/>
      <c r="EC332" s="17"/>
      <c r="ED332" s="17"/>
      <c r="EE332" s="17"/>
      <c r="EF332" s="17"/>
      <c r="EG332" s="17"/>
      <c r="EH332" s="17"/>
      <c r="EI332" s="17"/>
      <c r="EJ332" s="17"/>
      <c r="EK332" s="17"/>
      <c r="EL332" s="17"/>
      <c r="EM332" s="17"/>
      <c r="EN332" s="17"/>
      <c r="EO332" s="17"/>
      <c r="EP332" s="17"/>
      <c r="EQ332" s="17"/>
      <c r="ER332" s="17"/>
      <c r="ES332" s="17"/>
      <c r="ET332" s="17"/>
      <c r="EU332" s="17"/>
      <c r="EV332" s="17"/>
      <c r="EW332" s="17"/>
      <c r="EX332" s="17"/>
    </row>
    <row r="333" spans="1:154" s="18" customFormat="1" ht="20.25" x14ac:dyDescent="0.25">
      <c r="A333" s="88"/>
      <c r="B333" s="89"/>
      <c r="C333" s="89"/>
      <c r="D333" s="89"/>
      <c r="E333" s="89" t="s">
        <v>32</v>
      </c>
      <c r="F333" s="89"/>
      <c r="G333" s="101" t="s">
        <v>92</v>
      </c>
      <c r="H333" s="139">
        <f>H334+H335+H336</f>
        <v>820000</v>
      </c>
      <c r="I333" s="139">
        <f>I334+I335+I336</f>
        <v>772605</v>
      </c>
      <c r="J333" s="139">
        <f>J334+J335+J336</f>
        <v>47395</v>
      </c>
      <c r="K333" s="140">
        <f t="shared" si="74"/>
        <v>94.22</v>
      </c>
      <c r="L333" s="139">
        <f>L334+L335+L336</f>
        <v>0</v>
      </c>
      <c r="M333" s="121">
        <f>M334+M335+M336</f>
        <v>388258</v>
      </c>
      <c r="N333" s="139">
        <f>N334+N335+N336</f>
        <v>384347</v>
      </c>
      <c r="O333" s="141">
        <f>O334+O335+O336</f>
        <v>772605</v>
      </c>
      <c r="P333" s="141">
        <f t="shared" si="77"/>
        <v>-772605</v>
      </c>
      <c r="Q333" s="142" t="e">
        <f t="shared" si="72"/>
        <v>#DIV/0!</v>
      </c>
      <c r="R333" s="43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7"/>
      <c r="DD333" s="17"/>
      <c r="DE333" s="17"/>
      <c r="DF333" s="17"/>
      <c r="DG333" s="17"/>
      <c r="DH333" s="17"/>
      <c r="DI333" s="17"/>
      <c r="DJ333" s="17"/>
      <c r="DK333" s="17"/>
      <c r="DL333" s="17"/>
      <c r="DM333" s="17"/>
      <c r="DN333" s="17"/>
      <c r="DO333" s="17"/>
      <c r="DP333" s="17"/>
      <c r="DQ333" s="17"/>
      <c r="DR333" s="17"/>
      <c r="DS333" s="17"/>
      <c r="DT333" s="17"/>
      <c r="DU333" s="17"/>
      <c r="DV333" s="17"/>
      <c r="DW333" s="17"/>
      <c r="DX333" s="17"/>
      <c r="DY333" s="17"/>
      <c r="DZ333" s="17"/>
      <c r="EA333" s="17"/>
      <c r="EB333" s="17"/>
      <c r="EC333" s="17"/>
      <c r="ED333" s="17"/>
      <c r="EE333" s="17"/>
      <c r="EF333" s="17"/>
      <c r="EG333" s="17"/>
      <c r="EH333" s="17"/>
      <c r="EI333" s="17"/>
      <c r="EJ333" s="17"/>
      <c r="EK333" s="17"/>
      <c r="EL333" s="17"/>
      <c r="EM333" s="17"/>
      <c r="EN333" s="17"/>
      <c r="EO333" s="17"/>
      <c r="EP333" s="17"/>
      <c r="EQ333" s="17"/>
      <c r="ER333" s="17"/>
      <c r="ES333" s="17"/>
      <c r="ET333" s="17"/>
      <c r="EU333" s="17"/>
      <c r="EV333" s="17"/>
      <c r="EW333" s="17"/>
      <c r="EX333" s="17"/>
    </row>
    <row r="334" spans="1:154" ht="40.5" x14ac:dyDescent="0.2">
      <c r="A334" s="100"/>
      <c r="B334" s="99"/>
      <c r="C334" s="99"/>
      <c r="D334" s="99"/>
      <c r="E334" s="99"/>
      <c r="F334" s="99">
        <v>17</v>
      </c>
      <c r="G334" s="103" t="s">
        <v>94</v>
      </c>
      <c r="H334" s="143">
        <v>820000</v>
      </c>
      <c r="I334" s="143">
        <f>O334</f>
        <v>772605</v>
      </c>
      <c r="J334" s="143">
        <f t="shared" ref="J334:J386" si="80">H334-I334</f>
        <v>47395</v>
      </c>
      <c r="K334" s="140">
        <f t="shared" si="74"/>
        <v>94.22</v>
      </c>
      <c r="L334" s="143"/>
      <c r="M334" s="144">
        <v>388258</v>
      </c>
      <c r="N334" s="143">
        <v>384347</v>
      </c>
      <c r="O334" s="145">
        <f t="shared" ref="O334:O336" si="81">M334+N334</f>
        <v>772605</v>
      </c>
      <c r="P334" s="145">
        <f t="shared" si="77"/>
        <v>-772605</v>
      </c>
      <c r="Q334" s="142" t="e">
        <f t="shared" si="72"/>
        <v>#DIV/0!</v>
      </c>
      <c r="R334" s="43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</row>
    <row r="335" spans="1:154" ht="60.75" hidden="1" x14ac:dyDescent="0.2">
      <c r="A335" s="100"/>
      <c r="B335" s="99"/>
      <c r="C335" s="99"/>
      <c r="D335" s="99"/>
      <c r="E335" s="99"/>
      <c r="F335" s="99">
        <v>19</v>
      </c>
      <c r="G335" s="103" t="s">
        <v>96</v>
      </c>
      <c r="H335" s="143"/>
      <c r="I335" s="143"/>
      <c r="J335" s="143">
        <f t="shared" si="80"/>
        <v>0</v>
      </c>
      <c r="K335" s="140"/>
      <c r="L335" s="143"/>
      <c r="M335" s="144"/>
      <c r="N335" s="143"/>
      <c r="O335" s="145">
        <f t="shared" si="81"/>
        <v>0</v>
      </c>
      <c r="P335" s="145">
        <f t="shared" si="77"/>
        <v>0</v>
      </c>
      <c r="Q335" s="142"/>
      <c r="R335" s="43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</row>
    <row r="336" spans="1:154" ht="101.25" hidden="1" x14ac:dyDescent="0.2">
      <c r="A336" s="100"/>
      <c r="B336" s="99"/>
      <c r="C336" s="99"/>
      <c r="D336" s="99"/>
      <c r="E336" s="99"/>
      <c r="F336" s="99" t="s">
        <v>89</v>
      </c>
      <c r="G336" s="103" t="s">
        <v>97</v>
      </c>
      <c r="H336" s="143"/>
      <c r="I336" s="143"/>
      <c r="J336" s="143">
        <f t="shared" si="80"/>
        <v>0</v>
      </c>
      <c r="K336" s="140"/>
      <c r="L336" s="143"/>
      <c r="M336" s="144"/>
      <c r="N336" s="143"/>
      <c r="O336" s="145">
        <f t="shared" si="81"/>
        <v>0</v>
      </c>
      <c r="P336" s="145">
        <f t="shared" si="77"/>
        <v>0</v>
      </c>
      <c r="Q336" s="142"/>
      <c r="R336" s="43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</row>
    <row r="337" spans="1:154" s="18" customFormat="1" ht="20.25" x14ac:dyDescent="0.25">
      <c r="A337" s="88"/>
      <c r="B337" s="89"/>
      <c r="C337" s="89"/>
      <c r="D337" s="89">
        <v>57</v>
      </c>
      <c r="E337" s="89"/>
      <c r="F337" s="89"/>
      <c r="G337" s="138" t="s">
        <v>78</v>
      </c>
      <c r="H337" s="139">
        <f>H338+H357+H360+H361</f>
        <v>3282000</v>
      </c>
      <c r="I337" s="139">
        <f>I338+I357+I360+I361</f>
        <v>3103859</v>
      </c>
      <c r="J337" s="139">
        <f t="shared" ref="J337" si="82">J338+J357</f>
        <v>178141</v>
      </c>
      <c r="K337" s="140">
        <f t="shared" si="74"/>
        <v>94.57</v>
      </c>
      <c r="L337" s="139">
        <f>L338+L357+L360+L361</f>
        <v>0</v>
      </c>
      <c r="M337" s="139">
        <f>M338+M357+M360+M361</f>
        <v>1565640</v>
      </c>
      <c r="N337" s="139">
        <f>N338+N357+N360+N361</f>
        <v>1538219</v>
      </c>
      <c r="O337" s="205">
        <f>O338+O357+O360+O361</f>
        <v>3103859</v>
      </c>
      <c r="P337" s="141">
        <f t="shared" si="77"/>
        <v>-3103859</v>
      </c>
      <c r="Q337" s="142" t="e">
        <f t="shared" si="72"/>
        <v>#DIV/0!</v>
      </c>
      <c r="R337" s="43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7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/>
      <c r="DP337" s="17"/>
      <c r="DQ337" s="17"/>
      <c r="DR337" s="17"/>
      <c r="DS337" s="17"/>
      <c r="DT337" s="17"/>
      <c r="DU337" s="17"/>
      <c r="DV337" s="17"/>
      <c r="DW337" s="17"/>
      <c r="DX337" s="17"/>
      <c r="DY337" s="17"/>
      <c r="DZ337" s="17"/>
      <c r="EA337" s="17"/>
      <c r="EB337" s="17"/>
      <c r="EC337" s="17"/>
      <c r="ED337" s="17"/>
      <c r="EE337" s="17"/>
      <c r="EF337" s="17"/>
      <c r="EG337" s="17"/>
      <c r="EH337" s="17"/>
      <c r="EI337" s="17"/>
      <c r="EJ337" s="17"/>
      <c r="EK337" s="17"/>
      <c r="EL337" s="17"/>
      <c r="EM337" s="17"/>
      <c r="EN337" s="17"/>
      <c r="EO337" s="17"/>
      <c r="EP337" s="17"/>
      <c r="EQ337" s="17"/>
      <c r="ER337" s="17"/>
      <c r="ES337" s="17"/>
      <c r="ET337" s="17"/>
      <c r="EU337" s="17"/>
      <c r="EV337" s="17"/>
      <c r="EW337" s="17"/>
      <c r="EX337" s="17"/>
    </row>
    <row r="338" spans="1:154" s="18" customFormat="1" ht="20.25" x14ac:dyDescent="0.25">
      <c r="A338" s="88"/>
      <c r="B338" s="89"/>
      <c r="C338" s="89"/>
      <c r="D338" s="89"/>
      <c r="E338" s="89" t="s">
        <v>32</v>
      </c>
      <c r="F338" s="89"/>
      <c r="G338" s="101" t="s">
        <v>99</v>
      </c>
      <c r="H338" s="139">
        <f>+H339+H349+H352+H351</f>
        <v>3282000</v>
      </c>
      <c r="I338" s="139">
        <f>+I339+I349+I352+I351</f>
        <v>3103859</v>
      </c>
      <c r="J338" s="143">
        <f t="shared" si="80"/>
        <v>178141</v>
      </c>
      <c r="K338" s="140">
        <f t="shared" si="74"/>
        <v>94.57</v>
      </c>
      <c r="L338" s="139">
        <f>+L339+L349+L352+L351</f>
        <v>0</v>
      </c>
      <c r="M338" s="139">
        <f>+M339+M349+M352+M351</f>
        <v>1565640</v>
      </c>
      <c r="N338" s="139">
        <f>+N339+N349+N352+N351</f>
        <v>1538219</v>
      </c>
      <c r="O338" s="139">
        <f>+O339+O349+O352+O351</f>
        <v>3103859</v>
      </c>
      <c r="P338" s="141">
        <f>L338-O338</f>
        <v>-3103859</v>
      </c>
      <c r="Q338" s="142" t="e">
        <f t="shared" si="72"/>
        <v>#DIV/0!</v>
      </c>
      <c r="R338" s="43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7"/>
      <c r="DD338" s="17"/>
      <c r="DE338" s="17"/>
      <c r="DF338" s="17"/>
      <c r="DG338" s="17"/>
      <c r="DH338" s="17"/>
      <c r="DI338" s="17"/>
      <c r="DJ338" s="17"/>
      <c r="DK338" s="17"/>
      <c r="DL338" s="17"/>
      <c r="DM338" s="17"/>
      <c r="DN338" s="17"/>
      <c r="DO338" s="17"/>
      <c r="DP338" s="17"/>
      <c r="DQ338" s="17"/>
      <c r="DR338" s="17"/>
      <c r="DS338" s="17"/>
      <c r="DT338" s="17"/>
      <c r="DU338" s="17"/>
      <c r="DV338" s="17"/>
      <c r="DW338" s="17"/>
      <c r="DX338" s="17"/>
      <c r="DY338" s="17"/>
      <c r="DZ338" s="17"/>
      <c r="EA338" s="17"/>
      <c r="EB338" s="17"/>
      <c r="EC338" s="17"/>
      <c r="ED338" s="17"/>
      <c r="EE338" s="17"/>
      <c r="EF338" s="17"/>
      <c r="EG338" s="17"/>
      <c r="EH338" s="17"/>
      <c r="EI338" s="17"/>
      <c r="EJ338" s="17"/>
      <c r="EK338" s="17"/>
      <c r="EL338" s="17"/>
      <c r="EM338" s="17"/>
      <c r="EN338" s="17"/>
      <c r="EO338" s="17"/>
      <c r="EP338" s="17"/>
      <c r="EQ338" s="17"/>
      <c r="ER338" s="17"/>
      <c r="ES338" s="17"/>
      <c r="ET338" s="17"/>
      <c r="EU338" s="17"/>
      <c r="EV338" s="17"/>
      <c r="EW338" s="17"/>
      <c r="EX338" s="17"/>
    </row>
    <row r="339" spans="1:154" ht="20.25" x14ac:dyDescent="0.2">
      <c r="A339" s="100"/>
      <c r="B339" s="99"/>
      <c r="C339" s="99"/>
      <c r="D339" s="99"/>
      <c r="E339" s="99"/>
      <c r="F339" s="99"/>
      <c r="G339" s="103" t="s">
        <v>183</v>
      </c>
      <c r="H339" s="172">
        <f>+H340+H342+H343+H344+H345+H346+H347+H348</f>
        <v>3000000</v>
      </c>
      <c r="I339" s="172">
        <f>+I340+I342+I343+I344+I345+I346+I347+I348</f>
        <v>2984647</v>
      </c>
      <c r="J339" s="143">
        <f t="shared" si="80"/>
        <v>15353</v>
      </c>
      <c r="K339" s="140"/>
      <c r="L339" s="172">
        <f>+L340+L342+L343+L344+L345+L346+L347+L348</f>
        <v>0</v>
      </c>
      <c r="M339" s="172">
        <f>+M340+M342+M343+M344+M345+M346+M347+M348</f>
        <v>1505205</v>
      </c>
      <c r="N339" s="172">
        <f>+N340+N342+N343+N344+N345+N346+N347+N348</f>
        <v>1479442</v>
      </c>
      <c r="O339" s="172">
        <f>+O340+O342+O343+O344+O345+O346+O347+O348</f>
        <v>2984647</v>
      </c>
      <c r="P339" s="172">
        <f t="shared" si="77"/>
        <v>-2984647</v>
      </c>
      <c r="Q339" s="142"/>
      <c r="R339" s="43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</row>
    <row r="340" spans="1:154" ht="20.25" x14ac:dyDescent="0.2">
      <c r="A340" s="100"/>
      <c r="B340" s="99"/>
      <c r="C340" s="99"/>
      <c r="D340" s="99"/>
      <c r="E340" s="99"/>
      <c r="F340" s="99"/>
      <c r="G340" s="103" t="s">
        <v>430</v>
      </c>
      <c r="H340" s="143">
        <v>3000000</v>
      </c>
      <c r="I340" s="143">
        <f>O340</f>
        <v>2984647</v>
      </c>
      <c r="J340" s="143">
        <f t="shared" si="80"/>
        <v>15353</v>
      </c>
      <c r="K340" s="140"/>
      <c r="L340" s="143"/>
      <c r="M340" s="144">
        <v>1505205</v>
      </c>
      <c r="N340" s="143">
        <v>1479442</v>
      </c>
      <c r="O340" s="145">
        <f t="shared" ref="O340:O356" si="83">M340+N340</f>
        <v>2984647</v>
      </c>
      <c r="P340" s="145">
        <f t="shared" si="77"/>
        <v>-2984647</v>
      </c>
      <c r="Q340" s="142"/>
      <c r="R340" s="43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</row>
    <row r="341" spans="1:154" ht="20.25" x14ac:dyDescent="0.2">
      <c r="A341" s="100"/>
      <c r="B341" s="99"/>
      <c r="C341" s="99"/>
      <c r="D341" s="99"/>
      <c r="E341" s="99"/>
      <c r="F341" s="99"/>
      <c r="G341" s="173" t="s">
        <v>425</v>
      </c>
      <c r="H341" s="143"/>
      <c r="I341" s="143">
        <f>O341</f>
        <v>296449</v>
      </c>
      <c r="J341" s="143"/>
      <c r="K341" s="140"/>
      <c r="L341" s="143"/>
      <c r="M341" s="144">
        <v>147882</v>
      </c>
      <c r="N341" s="143">
        <v>148567</v>
      </c>
      <c r="O341" s="145">
        <f>M341+N341</f>
        <v>296449</v>
      </c>
      <c r="P341" s="145"/>
      <c r="Q341" s="142"/>
      <c r="R341" s="43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</row>
    <row r="342" spans="1:154" ht="20.25" x14ac:dyDescent="0.2">
      <c r="A342" s="100"/>
      <c r="B342" s="99"/>
      <c r="C342" s="99"/>
      <c r="D342" s="99"/>
      <c r="E342" s="99"/>
      <c r="F342" s="99"/>
      <c r="G342" s="103" t="s">
        <v>184</v>
      </c>
      <c r="H342" s="143"/>
      <c r="I342" s="143"/>
      <c r="J342" s="143">
        <f t="shared" si="80"/>
        <v>0</v>
      </c>
      <c r="K342" s="140"/>
      <c r="L342" s="143"/>
      <c r="M342" s="144"/>
      <c r="N342" s="143"/>
      <c r="O342" s="145">
        <f t="shared" si="83"/>
        <v>0</v>
      </c>
      <c r="P342" s="145">
        <f t="shared" si="77"/>
        <v>0</v>
      </c>
      <c r="Q342" s="142"/>
      <c r="R342" s="43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</row>
    <row r="343" spans="1:154" ht="20.25" x14ac:dyDescent="0.2">
      <c r="A343" s="100"/>
      <c r="B343" s="99"/>
      <c r="C343" s="99"/>
      <c r="D343" s="99"/>
      <c r="E343" s="99"/>
      <c r="F343" s="99"/>
      <c r="G343" s="103" t="s">
        <v>320</v>
      </c>
      <c r="H343" s="143"/>
      <c r="I343" s="143"/>
      <c r="J343" s="143">
        <f t="shared" si="80"/>
        <v>0</v>
      </c>
      <c r="K343" s="140"/>
      <c r="L343" s="143"/>
      <c r="M343" s="144"/>
      <c r="N343" s="143"/>
      <c r="O343" s="145">
        <f t="shared" si="83"/>
        <v>0</v>
      </c>
      <c r="P343" s="145">
        <f t="shared" si="77"/>
        <v>0</v>
      </c>
      <c r="Q343" s="142"/>
      <c r="R343" s="43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</row>
    <row r="344" spans="1:154" ht="20.25" x14ac:dyDescent="0.2">
      <c r="A344" s="100"/>
      <c r="B344" s="99"/>
      <c r="C344" s="99"/>
      <c r="D344" s="99"/>
      <c r="E344" s="99"/>
      <c r="F344" s="99"/>
      <c r="G344" s="103" t="s">
        <v>321</v>
      </c>
      <c r="H344" s="143"/>
      <c r="I344" s="143"/>
      <c r="J344" s="143">
        <f t="shared" si="80"/>
        <v>0</v>
      </c>
      <c r="K344" s="140"/>
      <c r="L344" s="143"/>
      <c r="M344" s="144"/>
      <c r="N344" s="143"/>
      <c r="O344" s="145">
        <f t="shared" si="83"/>
        <v>0</v>
      </c>
      <c r="P344" s="145">
        <f t="shared" si="77"/>
        <v>0</v>
      </c>
      <c r="Q344" s="142"/>
      <c r="R344" s="43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</row>
    <row r="345" spans="1:154" ht="20.25" x14ac:dyDescent="0.2">
      <c r="A345" s="100"/>
      <c r="B345" s="99"/>
      <c r="C345" s="99"/>
      <c r="D345" s="99"/>
      <c r="E345" s="99"/>
      <c r="F345" s="99"/>
      <c r="G345" s="103" t="s">
        <v>185</v>
      </c>
      <c r="H345" s="143"/>
      <c r="I345" s="143"/>
      <c r="J345" s="143">
        <f t="shared" si="80"/>
        <v>0</v>
      </c>
      <c r="K345" s="140"/>
      <c r="L345" s="143"/>
      <c r="M345" s="144"/>
      <c r="N345" s="143"/>
      <c r="O345" s="145">
        <f t="shared" si="83"/>
        <v>0</v>
      </c>
      <c r="P345" s="145">
        <f t="shared" si="77"/>
        <v>0</v>
      </c>
      <c r="Q345" s="142"/>
      <c r="R345" s="43"/>
      <c r="S345" s="14"/>
      <c r="T345" s="14"/>
      <c r="U345" s="14"/>
      <c r="V345" s="14"/>
      <c r="W345" s="14"/>
      <c r="X345" s="21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</row>
    <row r="346" spans="1:154" ht="20.25" x14ac:dyDescent="0.2">
      <c r="A346" s="100"/>
      <c r="B346" s="99"/>
      <c r="C346" s="99"/>
      <c r="D346" s="99"/>
      <c r="E346" s="99"/>
      <c r="F346" s="99"/>
      <c r="G346" s="103" t="s">
        <v>322</v>
      </c>
      <c r="H346" s="143"/>
      <c r="I346" s="143"/>
      <c r="J346" s="143">
        <f t="shared" si="80"/>
        <v>0</v>
      </c>
      <c r="K346" s="140"/>
      <c r="L346" s="143"/>
      <c r="M346" s="144"/>
      <c r="N346" s="143"/>
      <c r="O346" s="145">
        <f t="shared" si="83"/>
        <v>0</v>
      </c>
      <c r="P346" s="145">
        <f t="shared" si="77"/>
        <v>0</v>
      </c>
      <c r="Q346" s="142"/>
      <c r="R346" s="43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</row>
    <row r="347" spans="1:154" ht="20.25" x14ac:dyDescent="0.2">
      <c r="A347" s="100"/>
      <c r="B347" s="99"/>
      <c r="C347" s="99"/>
      <c r="D347" s="99"/>
      <c r="E347" s="99"/>
      <c r="F347" s="99"/>
      <c r="G347" s="174" t="s">
        <v>323</v>
      </c>
      <c r="H347" s="143"/>
      <c r="I347" s="143"/>
      <c r="J347" s="143">
        <f t="shared" si="80"/>
        <v>0</v>
      </c>
      <c r="K347" s="140"/>
      <c r="L347" s="143"/>
      <c r="M347" s="144"/>
      <c r="N347" s="143"/>
      <c r="O347" s="145">
        <f t="shared" si="83"/>
        <v>0</v>
      </c>
      <c r="P347" s="145">
        <f t="shared" si="77"/>
        <v>0</v>
      </c>
      <c r="Q347" s="142"/>
      <c r="R347" s="43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</row>
    <row r="348" spans="1:154" ht="20.25" x14ac:dyDescent="0.2">
      <c r="A348" s="100"/>
      <c r="B348" s="99"/>
      <c r="C348" s="99"/>
      <c r="D348" s="99"/>
      <c r="E348" s="99"/>
      <c r="F348" s="99"/>
      <c r="G348" s="174" t="s">
        <v>324</v>
      </c>
      <c r="H348" s="143"/>
      <c r="I348" s="143"/>
      <c r="J348" s="143">
        <f t="shared" si="80"/>
        <v>0</v>
      </c>
      <c r="K348" s="140"/>
      <c r="L348" s="143"/>
      <c r="M348" s="144"/>
      <c r="N348" s="143"/>
      <c r="O348" s="145">
        <f t="shared" si="83"/>
        <v>0</v>
      </c>
      <c r="P348" s="145">
        <f t="shared" si="77"/>
        <v>0</v>
      </c>
      <c r="Q348" s="142"/>
      <c r="R348" s="43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</row>
    <row r="349" spans="1:154" ht="20.25" x14ac:dyDescent="0.2">
      <c r="A349" s="100"/>
      <c r="B349" s="99"/>
      <c r="C349" s="99"/>
      <c r="D349" s="99"/>
      <c r="E349" s="99"/>
      <c r="F349" s="99"/>
      <c r="G349" s="103" t="s">
        <v>431</v>
      </c>
      <c r="H349" s="143">
        <v>200000</v>
      </c>
      <c r="I349" s="143">
        <f>O349</f>
        <v>108823</v>
      </c>
      <c r="J349" s="143">
        <f t="shared" si="80"/>
        <v>91177</v>
      </c>
      <c r="K349" s="140"/>
      <c r="L349" s="143"/>
      <c r="M349" s="144">
        <v>55233</v>
      </c>
      <c r="N349" s="143">
        <v>53590</v>
      </c>
      <c r="O349" s="145">
        <f t="shared" si="83"/>
        <v>108823</v>
      </c>
      <c r="P349" s="145">
        <f t="shared" si="77"/>
        <v>-108823</v>
      </c>
      <c r="Q349" s="142"/>
      <c r="R349" s="43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</row>
    <row r="350" spans="1:154" ht="20.25" x14ac:dyDescent="0.2">
      <c r="A350" s="100"/>
      <c r="B350" s="99"/>
      <c r="C350" s="99"/>
      <c r="D350" s="99"/>
      <c r="E350" s="99"/>
      <c r="F350" s="99"/>
      <c r="G350" s="173" t="s">
        <v>426</v>
      </c>
      <c r="H350" s="143"/>
      <c r="I350" s="143">
        <f>O350</f>
        <v>10256</v>
      </c>
      <c r="J350" s="143"/>
      <c r="K350" s="140"/>
      <c r="L350" s="143"/>
      <c r="M350" s="144">
        <v>5518</v>
      </c>
      <c r="N350" s="143">
        <v>4738</v>
      </c>
      <c r="O350" s="145">
        <f>M350+N350</f>
        <v>10256</v>
      </c>
      <c r="P350" s="145"/>
      <c r="Q350" s="142"/>
      <c r="R350" s="43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</row>
    <row r="351" spans="1:154" s="24" customFormat="1" ht="20.25" x14ac:dyDescent="0.2">
      <c r="A351" s="175"/>
      <c r="B351" s="176"/>
      <c r="C351" s="176"/>
      <c r="D351" s="176"/>
      <c r="E351" s="176"/>
      <c r="F351" s="176"/>
      <c r="G351" s="103" t="s">
        <v>186</v>
      </c>
      <c r="H351" s="177">
        <v>82000</v>
      </c>
      <c r="I351" s="177">
        <f>O351</f>
        <v>10389</v>
      </c>
      <c r="J351" s="143">
        <f t="shared" si="80"/>
        <v>71611</v>
      </c>
      <c r="K351" s="140"/>
      <c r="L351" s="177"/>
      <c r="M351" s="178">
        <v>5202</v>
      </c>
      <c r="N351" s="177">
        <v>5187</v>
      </c>
      <c r="O351" s="179">
        <f t="shared" si="83"/>
        <v>10389</v>
      </c>
      <c r="P351" s="179">
        <f t="shared" si="77"/>
        <v>-10389</v>
      </c>
      <c r="Q351" s="142"/>
      <c r="R351" s="43"/>
      <c r="S351" s="21"/>
      <c r="T351" s="21"/>
      <c r="U351" s="21"/>
      <c r="V351" s="21"/>
      <c r="W351" s="21"/>
      <c r="X351" s="14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3"/>
      <c r="DD351" s="23"/>
      <c r="DE351" s="23"/>
      <c r="DF351" s="23"/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23"/>
      <c r="EA351" s="23"/>
      <c r="EB351" s="23"/>
      <c r="EC351" s="23"/>
      <c r="ED351" s="23"/>
      <c r="EE351" s="23"/>
      <c r="EF351" s="23"/>
      <c r="EG351" s="23"/>
      <c r="EH351" s="23"/>
      <c r="EI351" s="23"/>
      <c r="EJ351" s="23"/>
      <c r="EK351" s="23"/>
      <c r="EL351" s="23"/>
      <c r="EM351" s="23"/>
      <c r="EN351" s="23"/>
      <c r="EO351" s="23"/>
      <c r="EP351" s="23"/>
      <c r="EQ351" s="23"/>
      <c r="ER351" s="23"/>
      <c r="ES351" s="23"/>
      <c r="ET351" s="23"/>
      <c r="EU351" s="23"/>
      <c r="EV351" s="23"/>
      <c r="EW351" s="23"/>
      <c r="EX351" s="23"/>
    </row>
    <row r="352" spans="1:154" ht="20.25" x14ac:dyDescent="0.2">
      <c r="A352" s="88"/>
      <c r="B352" s="89"/>
      <c r="C352" s="89"/>
      <c r="D352" s="89"/>
      <c r="E352" s="89"/>
      <c r="F352" s="89"/>
      <c r="G352" s="101" t="s">
        <v>187</v>
      </c>
      <c r="H352" s="139">
        <f>+H353+H354+H355+H356</f>
        <v>0</v>
      </c>
      <c r="I352" s="139">
        <f>+I353+I354+I355+I356</f>
        <v>0</v>
      </c>
      <c r="J352" s="143">
        <f t="shared" si="80"/>
        <v>0</v>
      </c>
      <c r="K352" s="140"/>
      <c r="L352" s="139">
        <f>+L353+L354+L355+L356</f>
        <v>0</v>
      </c>
      <c r="M352" s="121">
        <f>+M353+M354+M355+M356</f>
        <v>0</v>
      </c>
      <c r="N352" s="139">
        <f>+N353+N354+N355+N356</f>
        <v>0</v>
      </c>
      <c r="O352" s="139">
        <f>+O353+O354+O355+O356</f>
        <v>0</v>
      </c>
      <c r="P352" s="141">
        <f t="shared" si="77"/>
        <v>0</v>
      </c>
      <c r="Q352" s="142"/>
      <c r="R352" s="43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</row>
    <row r="353" spans="1:154" ht="20.25" x14ac:dyDescent="0.2">
      <c r="A353" s="100"/>
      <c r="B353" s="99"/>
      <c r="C353" s="99"/>
      <c r="D353" s="99"/>
      <c r="E353" s="99"/>
      <c r="F353" s="99"/>
      <c r="G353" s="103" t="s">
        <v>188</v>
      </c>
      <c r="H353" s="143"/>
      <c r="I353" s="143"/>
      <c r="J353" s="143">
        <f t="shared" si="80"/>
        <v>0</v>
      </c>
      <c r="K353" s="140"/>
      <c r="L353" s="143"/>
      <c r="M353" s="144"/>
      <c r="N353" s="143"/>
      <c r="O353" s="145">
        <f t="shared" si="83"/>
        <v>0</v>
      </c>
      <c r="P353" s="145">
        <f t="shared" si="77"/>
        <v>0</v>
      </c>
      <c r="Q353" s="142"/>
      <c r="R353" s="43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</row>
    <row r="354" spans="1:154" ht="20.25" x14ac:dyDescent="0.2">
      <c r="A354" s="100"/>
      <c r="B354" s="99"/>
      <c r="C354" s="99"/>
      <c r="D354" s="99"/>
      <c r="E354" s="99"/>
      <c r="F354" s="99"/>
      <c r="G354" s="103" t="s">
        <v>189</v>
      </c>
      <c r="H354" s="143"/>
      <c r="I354" s="143"/>
      <c r="J354" s="143">
        <f t="shared" si="80"/>
        <v>0</v>
      </c>
      <c r="K354" s="140"/>
      <c r="L354" s="143"/>
      <c r="M354" s="144"/>
      <c r="N354" s="143"/>
      <c r="O354" s="145">
        <f t="shared" si="83"/>
        <v>0</v>
      </c>
      <c r="P354" s="145">
        <f t="shared" si="77"/>
        <v>0</v>
      </c>
      <c r="Q354" s="142"/>
      <c r="R354" s="43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</row>
    <row r="355" spans="1:154" ht="20.25" x14ac:dyDescent="0.2">
      <c r="A355" s="100"/>
      <c r="B355" s="99"/>
      <c r="C355" s="99"/>
      <c r="D355" s="99"/>
      <c r="E355" s="99"/>
      <c r="F355" s="99"/>
      <c r="G355" s="103" t="s">
        <v>190</v>
      </c>
      <c r="H355" s="143"/>
      <c r="I355" s="143"/>
      <c r="J355" s="143">
        <f t="shared" si="80"/>
        <v>0</v>
      </c>
      <c r="K355" s="140"/>
      <c r="L355" s="143"/>
      <c r="M355" s="144"/>
      <c r="N355" s="143"/>
      <c r="O355" s="145">
        <f t="shared" si="83"/>
        <v>0</v>
      </c>
      <c r="P355" s="145">
        <f t="shared" si="77"/>
        <v>0</v>
      </c>
      <c r="Q355" s="142"/>
      <c r="R355" s="43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</row>
    <row r="356" spans="1:154" ht="20.25" x14ac:dyDescent="0.2">
      <c r="A356" s="100"/>
      <c r="B356" s="99"/>
      <c r="C356" s="99"/>
      <c r="D356" s="99"/>
      <c r="E356" s="99"/>
      <c r="F356" s="99"/>
      <c r="G356" s="103" t="s">
        <v>191</v>
      </c>
      <c r="H356" s="143"/>
      <c r="I356" s="143"/>
      <c r="J356" s="143">
        <f t="shared" si="80"/>
        <v>0</v>
      </c>
      <c r="K356" s="140"/>
      <c r="L356" s="143"/>
      <c r="M356" s="144"/>
      <c r="N356" s="143"/>
      <c r="O356" s="145">
        <f t="shared" si="83"/>
        <v>0</v>
      </c>
      <c r="P356" s="145">
        <f t="shared" si="77"/>
        <v>0</v>
      </c>
      <c r="Q356" s="142"/>
      <c r="R356" s="43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</row>
    <row r="357" spans="1:154" ht="20.25" x14ac:dyDescent="0.2">
      <c r="A357" s="88"/>
      <c r="B357" s="89"/>
      <c r="C357" s="89"/>
      <c r="D357" s="89"/>
      <c r="E357" s="89" t="s">
        <v>30</v>
      </c>
      <c r="F357" s="89"/>
      <c r="G357" s="101" t="s">
        <v>100</v>
      </c>
      <c r="H357" s="180">
        <f>H358</f>
        <v>0</v>
      </c>
      <c r="I357" s="180">
        <f>I358</f>
        <v>0</v>
      </c>
      <c r="J357" s="143">
        <f t="shared" si="80"/>
        <v>0</v>
      </c>
      <c r="K357" s="140" t="e">
        <f t="shared" si="74"/>
        <v>#DIV/0!</v>
      </c>
      <c r="L357" s="180">
        <f>L358</f>
        <v>0</v>
      </c>
      <c r="M357" s="121">
        <f>M358</f>
        <v>0</v>
      </c>
      <c r="N357" s="180">
        <f>N358</f>
        <v>0</v>
      </c>
      <c r="O357" s="121">
        <f>O358</f>
        <v>0</v>
      </c>
      <c r="P357" s="121">
        <f t="shared" si="77"/>
        <v>0</v>
      </c>
      <c r="Q357" s="142" t="e">
        <f t="shared" si="72"/>
        <v>#DIV/0!</v>
      </c>
      <c r="R357" s="43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</row>
    <row r="358" spans="1:154" ht="20.25" x14ac:dyDescent="0.2">
      <c r="A358" s="100"/>
      <c r="B358" s="99"/>
      <c r="C358" s="99"/>
      <c r="D358" s="99"/>
      <c r="E358" s="99"/>
      <c r="F358" s="99" t="s">
        <v>32</v>
      </c>
      <c r="G358" s="103" t="s">
        <v>192</v>
      </c>
      <c r="H358" s="143">
        <f>H359</f>
        <v>0</v>
      </c>
      <c r="I358" s="143">
        <f>I359</f>
        <v>0</v>
      </c>
      <c r="J358" s="143">
        <f t="shared" si="80"/>
        <v>0</v>
      </c>
      <c r="K358" s="140" t="e">
        <f t="shared" si="74"/>
        <v>#DIV/0!</v>
      </c>
      <c r="L358" s="143">
        <f>L359</f>
        <v>0</v>
      </c>
      <c r="M358" s="143">
        <f>M359</f>
        <v>0</v>
      </c>
      <c r="N358" s="143">
        <f>N359</f>
        <v>0</v>
      </c>
      <c r="O358" s="143">
        <f t="shared" ref="O358" si="84">O359</f>
        <v>0</v>
      </c>
      <c r="P358" s="143">
        <f t="shared" si="77"/>
        <v>0</v>
      </c>
      <c r="Q358" s="142" t="e">
        <f t="shared" si="72"/>
        <v>#DIV/0!</v>
      </c>
      <c r="R358" s="43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</row>
    <row r="359" spans="1:154" ht="20.25" x14ac:dyDescent="0.2">
      <c r="A359" s="100"/>
      <c r="B359" s="99"/>
      <c r="C359" s="181"/>
      <c r="D359" s="99"/>
      <c r="E359" s="99"/>
      <c r="F359" s="147"/>
      <c r="G359" s="103" t="s">
        <v>193</v>
      </c>
      <c r="H359" s="143"/>
      <c r="I359" s="143"/>
      <c r="J359" s="143">
        <f t="shared" si="80"/>
        <v>0</v>
      </c>
      <c r="K359" s="140" t="e">
        <f t="shared" si="74"/>
        <v>#DIV/0!</v>
      </c>
      <c r="L359" s="143"/>
      <c r="M359" s="144"/>
      <c r="N359" s="143">
        <v>0</v>
      </c>
      <c r="O359" s="145">
        <f t="shared" ref="O359" si="85">M359+N359</f>
        <v>0</v>
      </c>
      <c r="P359" s="145">
        <f t="shared" si="77"/>
        <v>0</v>
      </c>
      <c r="Q359" s="142" t="e">
        <f t="shared" si="72"/>
        <v>#DIV/0!</v>
      </c>
      <c r="R359" s="43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</row>
    <row r="360" spans="1:154" ht="60.75" x14ac:dyDescent="0.2">
      <c r="A360" s="100"/>
      <c r="B360" s="99"/>
      <c r="C360" s="181"/>
      <c r="D360" s="99"/>
      <c r="E360" s="173" t="s">
        <v>103</v>
      </c>
      <c r="F360" s="182"/>
      <c r="G360" s="173" t="s">
        <v>423</v>
      </c>
      <c r="H360" s="143"/>
      <c r="I360" s="143"/>
      <c r="J360" s="143"/>
      <c r="K360" s="140"/>
      <c r="L360" s="143"/>
      <c r="M360" s="172"/>
      <c r="N360" s="143"/>
      <c r="O360" s="145"/>
      <c r="P360" s="145"/>
      <c r="Q360" s="142"/>
      <c r="R360" s="43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</row>
    <row r="361" spans="1:154" ht="60.75" x14ac:dyDescent="0.2">
      <c r="A361" s="100"/>
      <c r="B361" s="99"/>
      <c r="C361" s="181"/>
      <c r="D361" s="99"/>
      <c r="E361" s="173" t="s">
        <v>104</v>
      </c>
      <c r="F361" s="182"/>
      <c r="G361" s="173" t="s">
        <v>424</v>
      </c>
      <c r="H361" s="143"/>
      <c r="I361" s="143"/>
      <c r="J361" s="143"/>
      <c r="K361" s="140"/>
      <c r="L361" s="143"/>
      <c r="M361" s="172"/>
      <c r="N361" s="143"/>
      <c r="O361" s="145"/>
      <c r="P361" s="145"/>
      <c r="Q361" s="142"/>
      <c r="R361" s="43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</row>
    <row r="362" spans="1:154" ht="20.25" x14ac:dyDescent="0.2">
      <c r="A362" s="100"/>
      <c r="B362" s="99"/>
      <c r="C362" s="99"/>
      <c r="D362" s="89">
        <v>59</v>
      </c>
      <c r="E362" s="99"/>
      <c r="F362" s="99"/>
      <c r="G362" s="138" t="s">
        <v>80</v>
      </c>
      <c r="H362" s="143">
        <f>+H363+H364</f>
        <v>0</v>
      </c>
      <c r="I362" s="143">
        <f>+I363+I364</f>
        <v>0</v>
      </c>
      <c r="J362" s="143">
        <f t="shared" si="80"/>
        <v>0</v>
      </c>
      <c r="K362" s="140" t="e">
        <f t="shared" si="74"/>
        <v>#DIV/0!</v>
      </c>
      <c r="L362" s="143">
        <f>+L363+L364</f>
        <v>0</v>
      </c>
      <c r="M362" s="143">
        <f>+M363+M364</f>
        <v>0</v>
      </c>
      <c r="N362" s="143">
        <f>+N363+N364</f>
        <v>0</v>
      </c>
      <c r="O362" s="145">
        <f>+O363+O364</f>
        <v>0</v>
      </c>
      <c r="P362" s="145">
        <f t="shared" ref="P362:P433" si="86">L362-O362</f>
        <v>0</v>
      </c>
      <c r="Q362" s="142" t="e">
        <f t="shared" si="72"/>
        <v>#DIV/0!</v>
      </c>
      <c r="R362" s="43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</row>
    <row r="363" spans="1:154" ht="20.25" x14ac:dyDescent="0.2">
      <c r="A363" s="100"/>
      <c r="B363" s="99"/>
      <c r="C363" s="99"/>
      <c r="D363" s="99"/>
      <c r="E363" s="99">
        <v>17</v>
      </c>
      <c r="F363" s="99"/>
      <c r="G363" s="103" t="s">
        <v>194</v>
      </c>
      <c r="H363" s="143"/>
      <c r="I363" s="143"/>
      <c r="J363" s="143">
        <f t="shared" si="80"/>
        <v>0</v>
      </c>
      <c r="K363" s="140" t="e">
        <f t="shared" si="74"/>
        <v>#DIV/0!</v>
      </c>
      <c r="L363" s="143"/>
      <c r="M363" s="144"/>
      <c r="N363" s="143"/>
      <c r="O363" s="145">
        <f t="shared" ref="O363:O364" si="87">M363+N363</f>
        <v>0</v>
      </c>
      <c r="P363" s="145">
        <f t="shared" si="86"/>
        <v>0</v>
      </c>
      <c r="Q363" s="142" t="e">
        <f t="shared" si="72"/>
        <v>#DIV/0!</v>
      </c>
      <c r="R363" s="43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</row>
    <row r="364" spans="1:154" ht="40.5" x14ac:dyDescent="0.2">
      <c r="A364" s="100"/>
      <c r="B364" s="99"/>
      <c r="C364" s="99"/>
      <c r="D364" s="99"/>
      <c r="E364" s="183">
        <v>40</v>
      </c>
      <c r="F364" s="183"/>
      <c r="G364" s="184" t="s">
        <v>262</v>
      </c>
      <c r="H364" s="143"/>
      <c r="I364" s="143"/>
      <c r="J364" s="143">
        <f t="shared" si="80"/>
        <v>0</v>
      </c>
      <c r="K364" s="140" t="e">
        <f t="shared" si="74"/>
        <v>#DIV/0!</v>
      </c>
      <c r="L364" s="143"/>
      <c r="M364" s="144"/>
      <c r="N364" s="143"/>
      <c r="O364" s="145">
        <f t="shared" si="87"/>
        <v>0</v>
      </c>
      <c r="P364" s="145">
        <f t="shared" si="86"/>
        <v>0</v>
      </c>
      <c r="Q364" s="142" t="e">
        <f t="shared" si="72"/>
        <v>#DIV/0!</v>
      </c>
      <c r="R364" s="43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</row>
    <row r="365" spans="1:154" ht="20.25" x14ac:dyDescent="0.2">
      <c r="A365" s="88"/>
      <c r="B365" s="89"/>
      <c r="C365" s="89"/>
      <c r="D365" s="89" t="s">
        <v>105</v>
      </c>
      <c r="E365" s="89"/>
      <c r="F365" s="89"/>
      <c r="G365" s="138" t="s">
        <v>83</v>
      </c>
      <c r="H365" s="139">
        <f>H366</f>
        <v>0</v>
      </c>
      <c r="I365" s="139">
        <f>I366</f>
        <v>0</v>
      </c>
      <c r="J365" s="143">
        <f t="shared" si="80"/>
        <v>0</v>
      </c>
      <c r="K365" s="140" t="e">
        <f t="shared" si="74"/>
        <v>#DIV/0!</v>
      </c>
      <c r="L365" s="139">
        <f>L366</f>
        <v>0</v>
      </c>
      <c r="M365" s="121">
        <f>M366</f>
        <v>0</v>
      </c>
      <c r="N365" s="139">
        <f>N366</f>
        <v>0</v>
      </c>
      <c r="O365" s="141">
        <f>O366</f>
        <v>0</v>
      </c>
      <c r="P365" s="141">
        <f t="shared" si="86"/>
        <v>0</v>
      </c>
      <c r="Q365" s="142" t="e">
        <f t="shared" si="72"/>
        <v>#DIV/0!</v>
      </c>
      <c r="R365" s="43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</row>
    <row r="366" spans="1:154" ht="20.25" x14ac:dyDescent="0.2">
      <c r="A366" s="88"/>
      <c r="B366" s="89"/>
      <c r="C366" s="89"/>
      <c r="D366" s="89">
        <v>71</v>
      </c>
      <c r="E366" s="89"/>
      <c r="F366" s="89"/>
      <c r="G366" s="138" t="s">
        <v>343</v>
      </c>
      <c r="H366" s="139">
        <f>H367+H372</f>
        <v>0</v>
      </c>
      <c r="I366" s="139">
        <f>I367+I372</f>
        <v>0</v>
      </c>
      <c r="J366" s="143">
        <f t="shared" si="80"/>
        <v>0</v>
      </c>
      <c r="K366" s="140" t="e">
        <f t="shared" si="74"/>
        <v>#DIV/0!</v>
      </c>
      <c r="L366" s="139">
        <f>L367+L372</f>
        <v>0</v>
      </c>
      <c r="M366" s="121">
        <f>M367+M372</f>
        <v>0</v>
      </c>
      <c r="N366" s="139">
        <f>N367+N372</f>
        <v>0</v>
      </c>
      <c r="O366" s="141">
        <f>O367+O372</f>
        <v>0</v>
      </c>
      <c r="P366" s="141">
        <f t="shared" si="86"/>
        <v>0</v>
      </c>
      <c r="Q366" s="142" t="e">
        <f t="shared" si="72"/>
        <v>#DIV/0!</v>
      </c>
      <c r="R366" s="43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</row>
    <row r="367" spans="1:154" ht="20.25" x14ac:dyDescent="0.2">
      <c r="A367" s="88"/>
      <c r="B367" s="89"/>
      <c r="C367" s="89"/>
      <c r="D367" s="89"/>
      <c r="E367" s="89" t="s">
        <v>32</v>
      </c>
      <c r="F367" s="89"/>
      <c r="G367" s="101" t="s">
        <v>363</v>
      </c>
      <c r="H367" s="139">
        <f>H368+H369+H370+H371</f>
        <v>0</v>
      </c>
      <c r="I367" s="139">
        <f>I368+I369+I370+I371</f>
        <v>0</v>
      </c>
      <c r="J367" s="143">
        <f t="shared" si="80"/>
        <v>0</v>
      </c>
      <c r="K367" s="140" t="e">
        <f t="shared" si="74"/>
        <v>#DIV/0!</v>
      </c>
      <c r="L367" s="139">
        <f>L368+L369+L370+L371</f>
        <v>0</v>
      </c>
      <c r="M367" s="121">
        <f>M368+M369+M370+M371</f>
        <v>0</v>
      </c>
      <c r="N367" s="139">
        <f>N368+N369+N370+N371</f>
        <v>0</v>
      </c>
      <c r="O367" s="141">
        <f>O368+O369+O370+O371</f>
        <v>0</v>
      </c>
      <c r="P367" s="141">
        <f t="shared" si="86"/>
        <v>0</v>
      </c>
      <c r="Q367" s="142" t="e">
        <f t="shared" si="72"/>
        <v>#DIV/0!</v>
      </c>
      <c r="R367" s="43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</row>
    <row r="368" spans="1:154" ht="20.25" hidden="1" x14ac:dyDescent="0.2">
      <c r="A368" s="100"/>
      <c r="B368" s="99"/>
      <c r="C368" s="99"/>
      <c r="D368" s="99"/>
      <c r="E368" s="99"/>
      <c r="F368" s="99" t="s">
        <v>32</v>
      </c>
      <c r="G368" s="103" t="s">
        <v>326</v>
      </c>
      <c r="H368" s="143"/>
      <c r="I368" s="143"/>
      <c r="J368" s="143">
        <f t="shared" si="80"/>
        <v>0</v>
      </c>
      <c r="K368" s="140" t="e">
        <f t="shared" si="74"/>
        <v>#DIV/0!</v>
      </c>
      <c r="L368" s="143"/>
      <c r="M368" s="144"/>
      <c r="N368" s="143"/>
      <c r="O368" s="145">
        <f t="shared" ref="O368:O372" si="88">M368+N368</f>
        <v>0</v>
      </c>
      <c r="P368" s="145">
        <f t="shared" si="86"/>
        <v>0</v>
      </c>
      <c r="Q368" s="142" t="e">
        <f t="shared" si="72"/>
        <v>#DIV/0!</v>
      </c>
      <c r="R368" s="43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</row>
    <row r="369" spans="1:154" ht="20.25" x14ac:dyDescent="0.2">
      <c r="A369" s="100"/>
      <c r="B369" s="99"/>
      <c r="C369" s="99"/>
      <c r="D369" s="99"/>
      <c r="E369" s="99"/>
      <c r="F369" s="99" t="s">
        <v>30</v>
      </c>
      <c r="G369" s="103" t="s">
        <v>327</v>
      </c>
      <c r="H369" s="143"/>
      <c r="I369" s="143"/>
      <c r="J369" s="143">
        <f t="shared" si="80"/>
        <v>0</v>
      </c>
      <c r="K369" s="140" t="e">
        <f t="shared" si="74"/>
        <v>#DIV/0!</v>
      </c>
      <c r="L369" s="143"/>
      <c r="M369" s="144"/>
      <c r="N369" s="143"/>
      <c r="O369" s="145">
        <f t="shared" si="88"/>
        <v>0</v>
      </c>
      <c r="P369" s="145">
        <f t="shared" si="86"/>
        <v>0</v>
      </c>
      <c r="Q369" s="142" t="e">
        <f t="shared" ref="Q369:Q420" si="89">ROUND(O369/L369*100,2)</f>
        <v>#DIV/0!</v>
      </c>
      <c r="R369" s="43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</row>
    <row r="370" spans="1:154" ht="40.5" x14ac:dyDescent="0.2">
      <c r="A370" s="100"/>
      <c r="B370" s="99"/>
      <c r="C370" s="99"/>
      <c r="D370" s="99"/>
      <c r="E370" s="99"/>
      <c r="F370" s="99" t="s">
        <v>43</v>
      </c>
      <c r="G370" s="103" t="s">
        <v>328</v>
      </c>
      <c r="H370" s="143"/>
      <c r="I370" s="143"/>
      <c r="J370" s="143">
        <f t="shared" si="80"/>
        <v>0</v>
      </c>
      <c r="K370" s="140" t="e">
        <f t="shared" si="74"/>
        <v>#DIV/0!</v>
      </c>
      <c r="L370" s="143"/>
      <c r="M370" s="144"/>
      <c r="N370" s="143"/>
      <c r="O370" s="145">
        <f t="shared" si="88"/>
        <v>0</v>
      </c>
      <c r="P370" s="145">
        <f t="shared" si="86"/>
        <v>0</v>
      </c>
      <c r="Q370" s="142" t="e">
        <f t="shared" si="89"/>
        <v>#DIV/0!</v>
      </c>
      <c r="R370" s="43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</row>
    <row r="371" spans="1:154" ht="20.25" x14ac:dyDescent="0.2">
      <c r="A371" s="100"/>
      <c r="B371" s="99"/>
      <c r="C371" s="99"/>
      <c r="D371" s="99"/>
      <c r="E371" s="99"/>
      <c r="F371" s="99" t="s">
        <v>90</v>
      </c>
      <c r="G371" s="103" t="s">
        <v>329</v>
      </c>
      <c r="H371" s="143"/>
      <c r="I371" s="143"/>
      <c r="J371" s="143">
        <f t="shared" si="80"/>
        <v>0</v>
      </c>
      <c r="K371" s="140" t="e">
        <f t="shared" si="74"/>
        <v>#DIV/0!</v>
      </c>
      <c r="L371" s="143"/>
      <c r="M371" s="144"/>
      <c r="N371" s="143"/>
      <c r="O371" s="145">
        <f t="shared" si="88"/>
        <v>0</v>
      </c>
      <c r="P371" s="145">
        <f t="shared" si="86"/>
        <v>0</v>
      </c>
      <c r="Q371" s="142" t="e">
        <f t="shared" si="89"/>
        <v>#DIV/0!</v>
      </c>
      <c r="R371" s="43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</row>
    <row r="372" spans="1:154" ht="20.25" x14ac:dyDescent="0.2">
      <c r="A372" s="100"/>
      <c r="B372" s="99"/>
      <c r="C372" s="99"/>
      <c r="D372" s="99"/>
      <c r="E372" s="99" t="s">
        <v>43</v>
      </c>
      <c r="F372" s="99"/>
      <c r="G372" s="103" t="s">
        <v>330</v>
      </c>
      <c r="H372" s="143"/>
      <c r="I372" s="143"/>
      <c r="J372" s="143">
        <f t="shared" si="80"/>
        <v>0</v>
      </c>
      <c r="K372" s="140" t="e">
        <f t="shared" si="74"/>
        <v>#DIV/0!</v>
      </c>
      <c r="L372" s="143"/>
      <c r="M372" s="144"/>
      <c r="N372" s="143"/>
      <c r="O372" s="145">
        <f t="shared" si="88"/>
        <v>0</v>
      </c>
      <c r="P372" s="145">
        <f t="shared" si="86"/>
        <v>0</v>
      </c>
      <c r="Q372" s="142" t="e">
        <f t="shared" si="89"/>
        <v>#DIV/0!</v>
      </c>
      <c r="R372" s="43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</row>
    <row r="373" spans="1:154" ht="20.25" x14ac:dyDescent="0.2">
      <c r="A373" s="88"/>
      <c r="B373" s="89"/>
      <c r="C373" s="89"/>
      <c r="D373" s="89">
        <v>79</v>
      </c>
      <c r="E373" s="89"/>
      <c r="F373" s="89"/>
      <c r="G373" s="138" t="s">
        <v>342</v>
      </c>
      <c r="H373" s="139">
        <f t="shared" ref="H373:I375" si="90">H374</f>
        <v>0</v>
      </c>
      <c r="I373" s="139">
        <f t="shared" si="90"/>
        <v>0</v>
      </c>
      <c r="J373" s="143">
        <f t="shared" si="80"/>
        <v>0</v>
      </c>
      <c r="K373" s="140" t="e">
        <f t="shared" si="74"/>
        <v>#DIV/0!</v>
      </c>
      <c r="L373" s="139">
        <f t="shared" ref="L373:O375" si="91">L374</f>
        <v>0</v>
      </c>
      <c r="M373" s="121">
        <f t="shared" si="91"/>
        <v>0</v>
      </c>
      <c r="N373" s="139">
        <f t="shared" si="91"/>
        <v>0</v>
      </c>
      <c r="O373" s="141">
        <f t="shared" si="91"/>
        <v>0</v>
      </c>
      <c r="P373" s="141">
        <f t="shared" si="86"/>
        <v>0</v>
      </c>
      <c r="Q373" s="142" t="e">
        <f t="shared" si="89"/>
        <v>#DIV/0!</v>
      </c>
      <c r="R373" s="43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</row>
    <row r="374" spans="1:154" ht="20.25" hidden="1" x14ac:dyDescent="0.2">
      <c r="A374" s="88"/>
      <c r="B374" s="89"/>
      <c r="C374" s="89"/>
      <c r="D374" s="89">
        <v>81</v>
      </c>
      <c r="E374" s="89"/>
      <c r="F374" s="89"/>
      <c r="G374" s="138" t="s">
        <v>341</v>
      </c>
      <c r="H374" s="139">
        <f t="shared" si="90"/>
        <v>0</v>
      </c>
      <c r="I374" s="139">
        <f t="shared" si="90"/>
        <v>0</v>
      </c>
      <c r="J374" s="143">
        <f t="shared" si="80"/>
        <v>0</v>
      </c>
      <c r="K374" s="140" t="e">
        <f t="shared" si="74"/>
        <v>#DIV/0!</v>
      </c>
      <c r="L374" s="139">
        <f t="shared" si="91"/>
        <v>0</v>
      </c>
      <c r="M374" s="121">
        <f t="shared" si="91"/>
        <v>0</v>
      </c>
      <c r="N374" s="139">
        <f t="shared" si="91"/>
        <v>0</v>
      </c>
      <c r="O374" s="141">
        <f t="shared" si="91"/>
        <v>0</v>
      </c>
      <c r="P374" s="141">
        <f t="shared" si="86"/>
        <v>0</v>
      </c>
      <c r="Q374" s="142" t="e">
        <f t="shared" si="89"/>
        <v>#DIV/0!</v>
      </c>
      <c r="R374" s="43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</row>
    <row r="375" spans="1:154" ht="20.25" hidden="1" x14ac:dyDescent="0.2">
      <c r="A375" s="88"/>
      <c r="B375" s="89"/>
      <c r="C375" s="89"/>
      <c r="D375" s="89"/>
      <c r="E375" s="89" t="s">
        <v>32</v>
      </c>
      <c r="F375" s="89"/>
      <c r="G375" s="101" t="s">
        <v>340</v>
      </c>
      <c r="H375" s="139">
        <f t="shared" si="90"/>
        <v>0</v>
      </c>
      <c r="I375" s="139">
        <f t="shared" si="90"/>
        <v>0</v>
      </c>
      <c r="J375" s="143">
        <f t="shared" si="80"/>
        <v>0</v>
      </c>
      <c r="K375" s="140" t="e">
        <f t="shared" si="74"/>
        <v>#DIV/0!</v>
      </c>
      <c r="L375" s="139">
        <f t="shared" si="91"/>
        <v>0</v>
      </c>
      <c r="M375" s="121">
        <f t="shared" si="91"/>
        <v>0</v>
      </c>
      <c r="N375" s="139">
        <f t="shared" si="91"/>
        <v>0</v>
      </c>
      <c r="O375" s="141">
        <f t="shared" si="91"/>
        <v>0</v>
      </c>
      <c r="P375" s="141">
        <f t="shared" si="86"/>
        <v>0</v>
      </c>
      <c r="Q375" s="142" t="e">
        <f t="shared" si="89"/>
        <v>#DIV/0!</v>
      </c>
      <c r="R375" s="43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</row>
    <row r="376" spans="1:154" ht="40.5" hidden="1" x14ac:dyDescent="0.2">
      <c r="A376" s="100"/>
      <c r="B376" s="99"/>
      <c r="C376" s="99"/>
      <c r="D376" s="99"/>
      <c r="E376" s="99"/>
      <c r="F376" s="99" t="s">
        <v>32</v>
      </c>
      <c r="G376" s="103" t="s">
        <v>339</v>
      </c>
      <c r="H376" s="143"/>
      <c r="I376" s="143"/>
      <c r="J376" s="143">
        <f t="shared" si="80"/>
        <v>0</v>
      </c>
      <c r="K376" s="140" t="e">
        <f t="shared" si="74"/>
        <v>#DIV/0!</v>
      </c>
      <c r="L376" s="143"/>
      <c r="M376" s="144"/>
      <c r="N376" s="143"/>
      <c r="O376" s="145">
        <f t="shared" ref="O376:O377" si="92">M376+N376</f>
        <v>0</v>
      </c>
      <c r="P376" s="145">
        <f t="shared" si="86"/>
        <v>0</v>
      </c>
      <c r="Q376" s="142" t="e">
        <f t="shared" si="89"/>
        <v>#DIV/0!</v>
      </c>
      <c r="R376" s="43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</row>
    <row r="377" spans="1:154" ht="20.25" x14ac:dyDescent="0.2">
      <c r="A377" s="148"/>
      <c r="B377" s="149"/>
      <c r="C377" s="149"/>
      <c r="D377" s="149">
        <v>85</v>
      </c>
      <c r="E377" s="149"/>
      <c r="F377" s="149"/>
      <c r="G377" s="151" t="s">
        <v>86</v>
      </c>
      <c r="H377" s="152"/>
      <c r="I377" s="152">
        <f>O377</f>
        <v>-17591</v>
      </c>
      <c r="J377" s="152">
        <f t="shared" si="80"/>
        <v>17591</v>
      </c>
      <c r="K377" s="153"/>
      <c r="L377" s="152"/>
      <c r="M377" s="154">
        <v>-1344</v>
      </c>
      <c r="N377" s="152">
        <v>-16247</v>
      </c>
      <c r="O377" s="155">
        <f t="shared" si="92"/>
        <v>-17591</v>
      </c>
      <c r="P377" s="155">
        <f t="shared" si="86"/>
        <v>17591</v>
      </c>
      <c r="Q377" s="156"/>
      <c r="R377" s="43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</row>
    <row r="378" spans="1:154" ht="20.25" x14ac:dyDescent="0.2">
      <c r="A378" s="100"/>
      <c r="B378" s="99"/>
      <c r="C378" s="99"/>
      <c r="D378" s="99"/>
      <c r="E378" s="99"/>
      <c r="F378" s="99"/>
      <c r="G378" s="103" t="s">
        <v>195</v>
      </c>
      <c r="H378" s="143"/>
      <c r="I378" s="143"/>
      <c r="J378" s="143">
        <f t="shared" si="80"/>
        <v>0</v>
      </c>
      <c r="K378" s="140"/>
      <c r="L378" s="143"/>
      <c r="M378" s="144"/>
      <c r="N378" s="143"/>
      <c r="O378" s="170"/>
      <c r="P378" s="170">
        <f t="shared" si="86"/>
        <v>0</v>
      </c>
      <c r="Q378" s="142"/>
      <c r="R378" s="43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</row>
    <row r="379" spans="1:154" ht="20.25" x14ac:dyDescent="0.2">
      <c r="A379" s="88" t="s">
        <v>165</v>
      </c>
      <c r="B379" s="89" t="s">
        <v>124</v>
      </c>
      <c r="C379" s="89"/>
      <c r="D379" s="89"/>
      <c r="E379" s="89"/>
      <c r="F379" s="89"/>
      <c r="G379" s="138" t="s">
        <v>196</v>
      </c>
      <c r="H379" s="139">
        <f>H333+H338</f>
        <v>4102000</v>
      </c>
      <c r="I379" s="139">
        <f>I333+I338</f>
        <v>3876464</v>
      </c>
      <c r="J379" s="143">
        <f>J333+J338</f>
        <v>225536</v>
      </c>
      <c r="K379" s="140">
        <f t="shared" ref="K379:K385" si="93">ROUND(I379/H379*100,2)</f>
        <v>94.5</v>
      </c>
      <c r="L379" s="139">
        <f>L333+L338</f>
        <v>0</v>
      </c>
      <c r="M379" s="139">
        <f>M333+M338</f>
        <v>1953898</v>
      </c>
      <c r="N379" s="139">
        <f>N333+N338</f>
        <v>1922566</v>
      </c>
      <c r="O379" s="139">
        <f>O333+O338</f>
        <v>3876464</v>
      </c>
      <c r="P379" s="141">
        <f t="shared" si="86"/>
        <v>-3876464</v>
      </c>
      <c r="Q379" s="142">
        <f t="shared" ref="Q379:Q385" si="94">ROUND(O379/N379*100,2)</f>
        <v>201.63</v>
      </c>
      <c r="R379" s="43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</row>
    <row r="380" spans="1:154" ht="20.25" x14ac:dyDescent="0.2">
      <c r="A380" s="88"/>
      <c r="B380" s="89">
        <v>15</v>
      </c>
      <c r="C380" s="89"/>
      <c r="D380" s="89"/>
      <c r="E380" s="89"/>
      <c r="F380" s="89"/>
      <c r="G380" s="138" t="s">
        <v>197</v>
      </c>
      <c r="H380" s="139">
        <f>H381</f>
        <v>0</v>
      </c>
      <c r="I380" s="139">
        <f>I381</f>
        <v>0</v>
      </c>
      <c r="J380" s="143">
        <f t="shared" si="80"/>
        <v>0</v>
      </c>
      <c r="K380" s="140" t="e">
        <f t="shared" si="93"/>
        <v>#DIV/0!</v>
      </c>
      <c r="L380" s="139">
        <f>L381</f>
        <v>0</v>
      </c>
      <c r="M380" s="139">
        <f>M381</f>
        <v>0</v>
      </c>
      <c r="N380" s="139">
        <f>N381</f>
        <v>0</v>
      </c>
      <c r="O380" s="139">
        <f>O381</f>
        <v>0</v>
      </c>
      <c r="P380" s="141">
        <f t="shared" si="86"/>
        <v>0</v>
      </c>
      <c r="Q380" s="142" t="e">
        <f t="shared" si="94"/>
        <v>#DIV/0!</v>
      </c>
      <c r="R380" s="43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</row>
    <row r="381" spans="1:154" ht="40.5" x14ac:dyDescent="0.2">
      <c r="A381" s="88"/>
      <c r="B381" s="89"/>
      <c r="C381" s="89" t="s">
        <v>48</v>
      </c>
      <c r="D381" s="89"/>
      <c r="E381" s="89"/>
      <c r="F381" s="89"/>
      <c r="G381" s="138" t="s">
        <v>198</v>
      </c>
      <c r="H381" s="139">
        <f>H358</f>
        <v>0</v>
      </c>
      <c r="I381" s="139">
        <f>I358</f>
        <v>0</v>
      </c>
      <c r="J381" s="143">
        <f t="shared" si="80"/>
        <v>0</v>
      </c>
      <c r="K381" s="140" t="e">
        <f t="shared" si="93"/>
        <v>#DIV/0!</v>
      </c>
      <c r="L381" s="139">
        <f>L358</f>
        <v>0</v>
      </c>
      <c r="M381" s="139">
        <f>M358</f>
        <v>0</v>
      </c>
      <c r="N381" s="139">
        <f>N358</f>
        <v>0</v>
      </c>
      <c r="O381" s="139">
        <f>O358</f>
        <v>0</v>
      </c>
      <c r="P381" s="141">
        <f t="shared" si="86"/>
        <v>0</v>
      </c>
      <c r="Q381" s="142" t="e">
        <f t="shared" si="94"/>
        <v>#DIV/0!</v>
      </c>
      <c r="R381" s="43"/>
      <c r="S381" s="14"/>
      <c r="T381" s="14"/>
      <c r="U381" s="14"/>
      <c r="V381" s="14"/>
      <c r="W381" s="14"/>
      <c r="X381" s="25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</row>
    <row r="382" spans="1:154" ht="40.5" x14ac:dyDescent="0.2">
      <c r="A382" s="88"/>
      <c r="B382" s="89" t="s">
        <v>48</v>
      </c>
      <c r="C382" s="89"/>
      <c r="D382" s="89"/>
      <c r="E382" s="89"/>
      <c r="F382" s="89"/>
      <c r="G382" s="138" t="s">
        <v>199</v>
      </c>
      <c r="H382" s="139">
        <f>H383+H384</f>
        <v>832300</v>
      </c>
      <c r="I382" s="139">
        <f>I383+I384</f>
        <v>796832.18999999948</v>
      </c>
      <c r="J382" s="143">
        <f t="shared" si="80"/>
        <v>35467.810000000522</v>
      </c>
      <c r="K382" s="140">
        <f t="shared" si="93"/>
        <v>95.74</v>
      </c>
      <c r="L382" s="139">
        <f>L383+L384</f>
        <v>0</v>
      </c>
      <c r="M382" s="139">
        <f>M383+M384</f>
        <v>413105.02</v>
      </c>
      <c r="N382" s="139">
        <f>N383+N384</f>
        <v>383727.16999999993</v>
      </c>
      <c r="O382" s="139">
        <f>O383+O384</f>
        <v>796832.18999999948</v>
      </c>
      <c r="P382" s="141">
        <f t="shared" si="86"/>
        <v>-796832.18999999948</v>
      </c>
      <c r="Q382" s="142">
        <f t="shared" si="94"/>
        <v>207.66</v>
      </c>
      <c r="R382" s="43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</row>
    <row r="383" spans="1:154" ht="20.25" x14ac:dyDescent="0.2">
      <c r="A383" s="88"/>
      <c r="B383" s="89"/>
      <c r="C383" s="89" t="s">
        <v>30</v>
      </c>
      <c r="D383" s="89"/>
      <c r="E383" s="89"/>
      <c r="F383" s="89"/>
      <c r="G383" s="138" t="s">
        <v>130</v>
      </c>
      <c r="H383" s="139">
        <f>+H326</f>
        <v>19500</v>
      </c>
      <c r="I383" s="139">
        <f>+I326</f>
        <v>18632.77</v>
      </c>
      <c r="J383" s="143">
        <f t="shared" si="80"/>
        <v>867.22999999999956</v>
      </c>
      <c r="K383" s="140">
        <f t="shared" si="93"/>
        <v>95.55</v>
      </c>
      <c r="L383" s="139">
        <f>+L326</f>
        <v>0</v>
      </c>
      <c r="M383" s="139">
        <f>+M326</f>
        <v>9000</v>
      </c>
      <c r="N383" s="139">
        <f>+N326</f>
        <v>9632.77</v>
      </c>
      <c r="O383" s="139">
        <f>+O326</f>
        <v>18632.77</v>
      </c>
      <c r="P383" s="141">
        <f t="shared" si="86"/>
        <v>-18632.77</v>
      </c>
      <c r="Q383" s="142">
        <f t="shared" si="94"/>
        <v>193.43</v>
      </c>
      <c r="R383" s="43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</row>
    <row r="384" spans="1:154" ht="20.25" x14ac:dyDescent="0.2">
      <c r="A384" s="88"/>
      <c r="B384" s="89"/>
      <c r="C384" s="89" t="s">
        <v>43</v>
      </c>
      <c r="D384" s="89"/>
      <c r="E384" s="89"/>
      <c r="F384" s="89"/>
      <c r="G384" s="138" t="s">
        <v>200</v>
      </c>
      <c r="H384" s="139">
        <f>H262-H379-H380-H383</f>
        <v>812800</v>
      </c>
      <c r="I384" s="139">
        <f>I262-I379-I380-I383</f>
        <v>778199.41999999946</v>
      </c>
      <c r="J384" s="143">
        <f t="shared" si="80"/>
        <v>34600.58000000054</v>
      </c>
      <c r="K384" s="140">
        <f t="shared" si="93"/>
        <v>95.74</v>
      </c>
      <c r="L384" s="139">
        <f>L262-L379-L380-L383</f>
        <v>0</v>
      </c>
      <c r="M384" s="139">
        <f>M262-M379-M380-M383</f>
        <v>404105.02</v>
      </c>
      <c r="N384" s="139">
        <f>N262-N379-N380-N383</f>
        <v>374094.39999999991</v>
      </c>
      <c r="O384" s="139">
        <f>O262-O379-O380-O383</f>
        <v>778199.41999999946</v>
      </c>
      <c r="P384" s="141">
        <f t="shared" si="86"/>
        <v>-778199.41999999946</v>
      </c>
      <c r="Q384" s="142">
        <f t="shared" si="94"/>
        <v>208.02</v>
      </c>
      <c r="R384" s="43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</row>
    <row r="385" spans="1:154" ht="20.25" x14ac:dyDescent="0.2">
      <c r="A385" s="88" t="s">
        <v>201</v>
      </c>
      <c r="B385" s="89" t="s">
        <v>103</v>
      </c>
      <c r="C385" s="89"/>
      <c r="D385" s="89"/>
      <c r="E385" s="89"/>
      <c r="F385" s="89"/>
      <c r="G385" s="138" t="s">
        <v>202</v>
      </c>
      <c r="H385" s="139">
        <f>H387</f>
        <v>417300</v>
      </c>
      <c r="I385" s="139">
        <f>I387</f>
        <v>377057</v>
      </c>
      <c r="J385" s="143">
        <f t="shared" si="80"/>
        <v>40243</v>
      </c>
      <c r="K385" s="140">
        <f t="shared" si="93"/>
        <v>90.36</v>
      </c>
      <c r="L385" s="139">
        <f>L387</f>
        <v>0</v>
      </c>
      <c r="M385" s="139">
        <f>M387</f>
        <v>188061</v>
      </c>
      <c r="N385" s="139">
        <f>N387</f>
        <v>188996</v>
      </c>
      <c r="O385" s="139">
        <f>O387</f>
        <v>377057</v>
      </c>
      <c r="P385" s="141">
        <f t="shared" si="86"/>
        <v>-377057</v>
      </c>
      <c r="Q385" s="142">
        <f t="shared" si="94"/>
        <v>199.51</v>
      </c>
      <c r="R385" s="43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</row>
    <row r="386" spans="1:154" ht="81" x14ac:dyDescent="0.2">
      <c r="A386" s="88"/>
      <c r="B386" s="89"/>
      <c r="C386" s="89"/>
      <c r="D386" s="89" t="s">
        <v>81</v>
      </c>
      <c r="E386" s="89"/>
      <c r="F386" s="89"/>
      <c r="G386" s="138" t="s">
        <v>203</v>
      </c>
      <c r="H386" s="139">
        <f>H448</f>
        <v>0</v>
      </c>
      <c r="I386" s="139">
        <f>I448</f>
        <v>0</v>
      </c>
      <c r="J386" s="143">
        <f t="shared" si="80"/>
        <v>0</v>
      </c>
      <c r="K386" s="180"/>
      <c r="L386" s="139">
        <f>L448</f>
        <v>0</v>
      </c>
      <c r="M386" s="163">
        <f>M448</f>
        <v>0</v>
      </c>
      <c r="N386" s="139">
        <f>N448</f>
        <v>0</v>
      </c>
      <c r="O386" s="141">
        <f>O448</f>
        <v>0</v>
      </c>
      <c r="P386" s="141">
        <f t="shared" si="86"/>
        <v>0</v>
      </c>
      <c r="Q386" s="142"/>
      <c r="R386" s="43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</row>
    <row r="387" spans="1:154" s="18" customFormat="1" ht="40.5" x14ac:dyDescent="0.25">
      <c r="A387" s="475" t="s">
        <v>204</v>
      </c>
      <c r="B387" s="476"/>
      <c r="C387" s="476"/>
      <c r="D387" s="476"/>
      <c r="E387" s="476"/>
      <c r="F387" s="476"/>
      <c r="G387" s="157" t="s">
        <v>205</v>
      </c>
      <c r="H387" s="158">
        <f>+H388+H451</f>
        <v>417300</v>
      </c>
      <c r="I387" s="158">
        <f>+I388+I451</f>
        <v>377057</v>
      </c>
      <c r="J387" s="158">
        <f>+J388</f>
        <v>39945</v>
      </c>
      <c r="K387" s="185">
        <f t="shared" ref="K387:K420" si="95">ROUND(I387/H387*100,2)</f>
        <v>90.36</v>
      </c>
      <c r="L387" s="158">
        <f>+L388+L451</f>
        <v>0</v>
      </c>
      <c r="M387" s="160">
        <f>+M388+M451</f>
        <v>188061</v>
      </c>
      <c r="N387" s="158">
        <f>+N388+N451</f>
        <v>188996</v>
      </c>
      <c r="O387" s="161">
        <f>+O388+O451</f>
        <v>377057</v>
      </c>
      <c r="P387" s="161">
        <f t="shared" si="86"/>
        <v>-377057</v>
      </c>
      <c r="Q387" s="162" t="e">
        <f t="shared" si="89"/>
        <v>#DIV/0!</v>
      </c>
      <c r="R387" s="43"/>
      <c r="S387" s="25"/>
      <c r="T387" s="25"/>
      <c r="U387" s="25"/>
      <c r="V387" s="25"/>
      <c r="W387" s="25"/>
      <c r="X387" s="14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  <c r="AQ387" s="25"/>
      <c r="AR387" s="25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  <c r="CR387" s="17"/>
      <c r="CS387" s="17"/>
      <c r="CT387" s="17"/>
      <c r="CU387" s="17"/>
      <c r="CV387" s="17"/>
      <c r="CW387" s="17"/>
      <c r="CX387" s="17"/>
      <c r="CY387" s="17"/>
      <c r="CZ387" s="17"/>
      <c r="DA387" s="17"/>
      <c r="DB387" s="17"/>
      <c r="DC387" s="17"/>
      <c r="DD387" s="17"/>
      <c r="DE387" s="17"/>
      <c r="DF387" s="17"/>
      <c r="DG387" s="17"/>
      <c r="DH387" s="17"/>
      <c r="DI387" s="17"/>
      <c r="DJ387" s="17"/>
      <c r="DK387" s="17"/>
      <c r="DL387" s="17"/>
      <c r="DM387" s="17"/>
      <c r="DN387" s="17"/>
      <c r="DO387" s="17"/>
      <c r="DP387" s="17"/>
      <c r="DQ387" s="17"/>
      <c r="DR387" s="17"/>
      <c r="DS387" s="17"/>
      <c r="DT387" s="17"/>
      <c r="DU387" s="17"/>
      <c r="DV387" s="17"/>
      <c r="DW387" s="17"/>
      <c r="DX387" s="17"/>
      <c r="DY387" s="17"/>
      <c r="DZ387" s="17"/>
      <c r="EA387" s="17"/>
      <c r="EB387" s="17"/>
      <c r="EC387" s="17"/>
      <c r="ED387" s="17"/>
      <c r="EE387" s="17"/>
      <c r="EF387" s="17"/>
      <c r="EG387" s="17"/>
      <c r="EH387" s="17"/>
      <c r="EI387" s="17"/>
      <c r="EJ387" s="17"/>
      <c r="EK387" s="17"/>
      <c r="EL387" s="17"/>
      <c r="EM387" s="17"/>
      <c r="EN387" s="17"/>
      <c r="EO387" s="17"/>
      <c r="EP387" s="17"/>
      <c r="EQ387" s="17"/>
      <c r="ER387" s="17"/>
      <c r="ES387" s="17"/>
      <c r="ET387" s="17"/>
      <c r="EU387" s="17"/>
      <c r="EV387" s="17"/>
      <c r="EW387" s="17"/>
      <c r="EX387" s="17"/>
    </row>
    <row r="388" spans="1:154" ht="20.25" x14ac:dyDescent="0.2">
      <c r="A388" s="88"/>
      <c r="B388" s="89"/>
      <c r="C388" s="89"/>
      <c r="D388" s="89" t="s">
        <v>32</v>
      </c>
      <c r="E388" s="89"/>
      <c r="F388" s="89"/>
      <c r="G388" s="138" t="s">
        <v>62</v>
      </c>
      <c r="H388" s="139">
        <f>H389+H392+H395+H398+H404+H418</f>
        <v>417300</v>
      </c>
      <c r="I388" s="139">
        <f>I389+I392+I395+I398+I404+I418</f>
        <v>377355</v>
      </c>
      <c r="J388" s="139">
        <f>J389+J392+J395+J398+J404+J418</f>
        <v>39945</v>
      </c>
      <c r="K388" s="180">
        <f t="shared" si="95"/>
        <v>90.43</v>
      </c>
      <c r="L388" s="139">
        <f>L389+L392+L395+L398+L404+L418</f>
        <v>0</v>
      </c>
      <c r="M388" s="121">
        <f>M389+M392+M395+M398+M404+M418</f>
        <v>188111</v>
      </c>
      <c r="N388" s="139">
        <f>N389+N392+N395+N398+N404+N418</f>
        <v>189244</v>
      </c>
      <c r="O388" s="141">
        <f>O389+O392+O395+O398+O404+O418</f>
        <v>377355</v>
      </c>
      <c r="P388" s="141">
        <f t="shared" si="86"/>
        <v>-377355</v>
      </c>
      <c r="Q388" s="142" t="e">
        <f t="shared" si="89"/>
        <v>#DIV/0!</v>
      </c>
      <c r="R388" s="43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</row>
    <row r="389" spans="1:154" ht="20.25" x14ac:dyDescent="0.2">
      <c r="A389" s="88"/>
      <c r="B389" s="89"/>
      <c r="C389" s="89"/>
      <c r="D389" s="89" t="s">
        <v>89</v>
      </c>
      <c r="E389" s="89"/>
      <c r="F389" s="89"/>
      <c r="G389" s="138" t="s">
        <v>66</v>
      </c>
      <c r="H389" s="139">
        <f>H390</f>
        <v>0</v>
      </c>
      <c r="I389" s="139">
        <f>I390</f>
        <v>0</v>
      </c>
      <c r="J389" s="139">
        <f t="shared" ref="J389:J390" si="96">J390</f>
        <v>0</v>
      </c>
      <c r="K389" s="180" t="e">
        <f t="shared" si="95"/>
        <v>#DIV/0!</v>
      </c>
      <c r="L389" s="139">
        <f t="shared" ref="L389:O390" si="97">L390</f>
        <v>0</v>
      </c>
      <c r="M389" s="121">
        <f t="shared" si="97"/>
        <v>0</v>
      </c>
      <c r="N389" s="139">
        <f t="shared" si="97"/>
        <v>0</v>
      </c>
      <c r="O389" s="206">
        <f t="shared" si="97"/>
        <v>0</v>
      </c>
      <c r="P389" s="141">
        <f t="shared" si="86"/>
        <v>0</v>
      </c>
      <c r="Q389" s="142" t="e">
        <f t="shared" si="89"/>
        <v>#DIV/0!</v>
      </c>
      <c r="R389" s="43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</row>
    <row r="390" spans="1:154" ht="20.25" x14ac:dyDescent="0.2">
      <c r="A390" s="88"/>
      <c r="B390" s="89"/>
      <c r="C390" s="89"/>
      <c r="D390" s="89"/>
      <c r="E390" s="89" t="s">
        <v>90</v>
      </c>
      <c r="F390" s="89"/>
      <c r="G390" s="101" t="s">
        <v>181</v>
      </c>
      <c r="H390" s="139">
        <f>H391</f>
        <v>0</v>
      </c>
      <c r="I390" s="139">
        <f>I391</f>
        <v>0</v>
      </c>
      <c r="J390" s="139">
        <f t="shared" si="96"/>
        <v>0</v>
      </c>
      <c r="K390" s="180" t="e">
        <f t="shared" si="95"/>
        <v>#DIV/0!</v>
      </c>
      <c r="L390" s="139">
        <f t="shared" si="97"/>
        <v>0</v>
      </c>
      <c r="M390" s="121">
        <f t="shared" si="97"/>
        <v>0</v>
      </c>
      <c r="N390" s="139">
        <f t="shared" si="97"/>
        <v>0</v>
      </c>
      <c r="O390" s="141">
        <f t="shared" si="97"/>
        <v>0</v>
      </c>
      <c r="P390" s="141">
        <f t="shared" si="86"/>
        <v>0</v>
      </c>
      <c r="Q390" s="142" t="e">
        <f t="shared" si="89"/>
        <v>#DIV/0!</v>
      </c>
      <c r="R390" s="43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</row>
    <row r="391" spans="1:154" ht="20.25" x14ac:dyDescent="0.2">
      <c r="A391" s="100"/>
      <c r="B391" s="99"/>
      <c r="C391" s="99"/>
      <c r="D391" s="99"/>
      <c r="E391" s="99"/>
      <c r="F391" s="99" t="s">
        <v>90</v>
      </c>
      <c r="G391" s="103" t="s">
        <v>154</v>
      </c>
      <c r="H391" s="143">
        <v>0</v>
      </c>
      <c r="I391" s="143">
        <f>O391</f>
        <v>0</v>
      </c>
      <c r="J391" s="143">
        <f t="shared" ref="J391:J446" si="98">H391-I391</f>
        <v>0</v>
      </c>
      <c r="K391" s="180" t="e">
        <f t="shared" si="95"/>
        <v>#DIV/0!</v>
      </c>
      <c r="L391" s="143"/>
      <c r="M391" s="144"/>
      <c r="N391" s="143">
        <v>0</v>
      </c>
      <c r="O391" s="145">
        <f t="shared" ref="O391" si="99">M391+N391</f>
        <v>0</v>
      </c>
      <c r="P391" s="145">
        <f t="shared" si="86"/>
        <v>0</v>
      </c>
      <c r="Q391" s="142" t="e">
        <f t="shared" si="89"/>
        <v>#DIV/0!</v>
      </c>
      <c r="R391" s="43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</row>
    <row r="392" spans="1:154" ht="20.25" hidden="1" x14ac:dyDescent="0.2">
      <c r="A392" s="88"/>
      <c r="B392" s="89"/>
      <c r="C392" s="89"/>
      <c r="D392" s="89" t="s">
        <v>91</v>
      </c>
      <c r="E392" s="89"/>
      <c r="F392" s="89"/>
      <c r="G392" s="138" t="s">
        <v>70</v>
      </c>
      <c r="H392" s="139">
        <f>H393+H394</f>
        <v>0</v>
      </c>
      <c r="I392" s="139">
        <f>I393+I394</f>
        <v>0</v>
      </c>
      <c r="J392" s="143">
        <f t="shared" si="98"/>
        <v>0</v>
      </c>
      <c r="K392" s="180" t="e">
        <f t="shared" si="95"/>
        <v>#DIV/0!</v>
      </c>
      <c r="L392" s="139">
        <f>L393+L394</f>
        <v>0</v>
      </c>
      <c r="M392" s="121">
        <f>M393+M394</f>
        <v>0</v>
      </c>
      <c r="N392" s="139">
        <f>N393+N394</f>
        <v>0</v>
      </c>
      <c r="O392" s="141">
        <f>O393+O394</f>
        <v>0</v>
      </c>
      <c r="P392" s="141">
        <f t="shared" si="86"/>
        <v>0</v>
      </c>
      <c r="Q392" s="142" t="e">
        <f t="shared" si="89"/>
        <v>#DIV/0!</v>
      </c>
      <c r="R392" s="43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</row>
    <row r="393" spans="1:154" ht="20.25" hidden="1" x14ac:dyDescent="0.2">
      <c r="A393" s="100"/>
      <c r="B393" s="99"/>
      <c r="C393" s="99"/>
      <c r="D393" s="99"/>
      <c r="E393" s="99" t="s">
        <v>38</v>
      </c>
      <c r="F393" s="99"/>
      <c r="G393" s="103" t="s">
        <v>338</v>
      </c>
      <c r="H393" s="143"/>
      <c r="I393" s="143"/>
      <c r="J393" s="143">
        <f t="shared" si="98"/>
        <v>0</v>
      </c>
      <c r="K393" s="180" t="e">
        <f t="shared" si="95"/>
        <v>#DIV/0!</v>
      </c>
      <c r="L393" s="143"/>
      <c r="M393" s="144"/>
      <c r="N393" s="143"/>
      <c r="O393" s="145">
        <f t="shared" ref="O393:O394" si="100">M393+N393</f>
        <v>0</v>
      </c>
      <c r="P393" s="145">
        <f t="shared" si="86"/>
        <v>0</v>
      </c>
      <c r="Q393" s="142" t="e">
        <f t="shared" si="89"/>
        <v>#DIV/0!</v>
      </c>
      <c r="R393" s="43"/>
      <c r="S393" s="19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</row>
    <row r="394" spans="1:154" ht="40.5" hidden="1" x14ac:dyDescent="0.2">
      <c r="A394" s="100"/>
      <c r="B394" s="99"/>
      <c r="C394" s="99"/>
      <c r="D394" s="99"/>
      <c r="E394" s="99">
        <v>10</v>
      </c>
      <c r="F394" s="99"/>
      <c r="G394" s="103" t="s">
        <v>337</v>
      </c>
      <c r="H394" s="143"/>
      <c r="I394" s="143"/>
      <c r="J394" s="143">
        <f t="shared" si="98"/>
        <v>0</v>
      </c>
      <c r="K394" s="180" t="e">
        <f t="shared" si="95"/>
        <v>#DIV/0!</v>
      </c>
      <c r="L394" s="143"/>
      <c r="M394" s="144"/>
      <c r="N394" s="143"/>
      <c r="O394" s="145">
        <f t="shared" si="100"/>
        <v>0</v>
      </c>
      <c r="P394" s="145">
        <f t="shared" si="86"/>
        <v>0</v>
      </c>
      <c r="Q394" s="142" t="e">
        <f t="shared" si="89"/>
        <v>#DIV/0!</v>
      </c>
      <c r="R394" s="43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</row>
    <row r="395" spans="1:154" ht="40.5" hidden="1" x14ac:dyDescent="0.2">
      <c r="A395" s="88"/>
      <c r="B395" s="89"/>
      <c r="C395" s="89"/>
      <c r="D395" s="89">
        <v>51</v>
      </c>
      <c r="E395" s="89"/>
      <c r="F395" s="89"/>
      <c r="G395" s="138" t="s">
        <v>72</v>
      </c>
      <c r="H395" s="139">
        <f>H396</f>
        <v>0</v>
      </c>
      <c r="I395" s="139">
        <f>I396</f>
        <v>0</v>
      </c>
      <c r="J395" s="143">
        <f t="shared" si="98"/>
        <v>0</v>
      </c>
      <c r="K395" s="180" t="e">
        <f t="shared" si="95"/>
        <v>#DIV/0!</v>
      </c>
      <c r="L395" s="139">
        <f t="shared" ref="L395:O396" si="101">L396</f>
        <v>0</v>
      </c>
      <c r="M395" s="121">
        <f t="shared" si="101"/>
        <v>0</v>
      </c>
      <c r="N395" s="139">
        <f t="shared" si="101"/>
        <v>0</v>
      </c>
      <c r="O395" s="141">
        <f t="shared" si="101"/>
        <v>0</v>
      </c>
      <c r="P395" s="141">
        <f t="shared" si="86"/>
        <v>0</v>
      </c>
      <c r="Q395" s="142" t="e">
        <f t="shared" si="89"/>
        <v>#DIV/0!</v>
      </c>
      <c r="R395" s="43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</row>
    <row r="396" spans="1:154" ht="20.25" hidden="1" x14ac:dyDescent="0.2">
      <c r="A396" s="88"/>
      <c r="B396" s="89"/>
      <c r="C396" s="89"/>
      <c r="D396" s="89"/>
      <c r="E396" s="89" t="s">
        <v>32</v>
      </c>
      <c r="F396" s="89"/>
      <c r="G396" s="101" t="s">
        <v>92</v>
      </c>
      <c r="H396" s="139">
        <f>H397</f>
        <v>0</v>
      </c>
      <c r="I396" s="139">
        <f>I397</f>
        <v>0</v>
      </c>
      <c r="J396" s="143">
        <f t="shared" si="98"/>
        <v>0</v>
      </c>
      <c r="K396" s="180" t="e">
        <f t="shared" si="95"/>
        <v>#DIV/0!</v>
      </c>
      <c r="L396" s="139">
        <f t="shared" si="101"/>
        <v>0</v>
      </c>
      <c r="M396" s="121">
        <f t="shared" si="101"/>
        <v>0</v>
      </c>
      <c r="N396" s="139">
        <f t="shared" si="101"/>
        <v>0</v>
      </c>
      <c r="O396" s="141">
        <f t="shared" si="101"/>
        <v>0</v>
      </c>
      <c r="P396" s="141">
        <f t="shared" si="86"/>
        <v>0</v>
      </c>
      <c r="Q396" s="142" t="e">
        <f t="shared" si="89"/>
        <v>#DIV/0!</v>
      </c>
      <c r="R396" s="43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</row>
    <row r="397" spans="1:154" ht="81" hidden="1" x14ac:dyDescent="0.2">
      <c r="A397" s="100"/>
      <c r="B397" s="99"/>
      <c r="C397" s="99"/>
      <c r="D397" s="99"/>
      <c r="E397" s="99"/>
      <c r="F397" s="99">
        <v>18</v>
      </c>
      <c r="G397" s="103" t="s">
        <v>95</v>
      </c>
      <c r="H397" s="143"/>
      <c r="I397" s="143"/>
      <c r="J397" s="143">
        <f t="shared" si="98"/>
        <v>0</v>
      </c>
      <c r="K397" s="180" t="e">
        <f t="shared" si="95"/>
        <v>#DIV/0!</v>
      </c>
      <c r="L397" s="143"/>
      <c r="M397" s="144"/>
      <c r="N397" s="143"/>
      <c r="O397" s="145">
        <f t="shared" ref="O397" si="102">M397+N397</f>
        <v>0</v>
      </c>
      <c r="P397" s="145">
        <f t="shared" si="86"/>
        <v>0</v>
      </c>
      <c r="Q397" s="142" t="e">
        <f t="shared" si="89"/>
        <v>#DIV/0!</v>
      </c>
      <c r="R397" s="43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</row>
    <row r="398" spans="1:154" ht="20.25" x14ac:dyDescent="0.2">
      <c r="A398" s="88"/>
      <c r="B398" s="89"/>
      <c r="C398" s="89"/>
      <c r="D398" s="89">
        <v>55</v>
      </c>
      <c r="E398" s="89"/>
      <c r="F398" s="89"/>
      <c r="G398" s="138" t="s">
        <v>336</v>
      </c>
      <c r="H398" s="139">
        <f>H399+H402</f>
        <v>0</v>
      </c>
      <c r="I398" s="139">
        <f>I399+I402</f>
        <v>0</v>
      </c>
      <c r="J398" s="143">
        <f t="shared" si="98"/>
        <v>0</v>
      </c>
      <c r="K398" s="180" t="e">
        <f t="shared" si="95"/>
        <v>#DIV/0!</v>
      </c>
      <c r="L398" s="139">
        <f>L399+L402</f>
        <v>0</v>
      </c>
      <c r="M398" s="121">
        <f>M399+M402</f>
        <v>0</v>
      </c>
      <c r="N398" s="139">
        <f>N399+N402</f>
        <v>0</v>
      </c>
      <c r="O398" s="141">
        <f>O399+O402</f>
        <v>0</v>
      </c>
      <c r="P398" s="141">
        <f t="shared" si="86"/>
        <v>0</v>
      </c>
      <c r="Q398" s="142" t="e">
        <f t="shared" si="89"/>
        <v>#DIV/0!</v>
      </c>
      <c r="R398" s="43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</row>
    <row r="399" spans="1:154" ht="20.25" x14ac:dyDescent="0.2">
      <c r="A399" s="88"/>
      <c r="B399" s="89"/>
      <c r="C399" s="89"/>
      <c r="D399" s="89"/>
      <c r="E399" s="89" t="s">
        <v>32</v>
      </c>
      <c r="F399" s="89"/>
      <c r="G399" s="138" t="s">
        <v>335</v>
      </c>
      <c r="H399" s="139">
        <f>H400+H401</f>
        <v>0</v>
      </c>
      <c r="I399" s="139">
        <f>I400+I401</f>
        <v>0</v>
      </c>
      <c r="J399" s="143">
        <f t="shared" si="98"/>
        <v>0</v>
      </c>
      <c r="K399" s="180" t="e">
        <f t="shared" si="95"/>
        <v>#DIV/0!</v>
      </c>
      <c r="L399" s="139">
        <f>L400+L401</f>
        <v>0</v>
      </c>
      <c r="M399" s="121">
        <f>M400+M401</f>
        <v>0</v>
      </c>
      <c r="N399" s="139">
        <f>N400+N401</f>
        <v>0</v>
      </c>
      <c r="O399" s="141">
        <f>O400+O401</f>
        <v>0</v>
      </c>
      <c r="P399" s="141">
        <f t="shared" si="86"/>
        <v>0</v>
      </c>
      <c r="Q399" s="142" t="e">
        <f t="shared" si="89"/>
        <v>#DIV/0!</v>
      </c>
      <c r="R399" s="43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</row>
    <row r="400" spans="1:154" ht="40.5" hidden="1" x14ac:dyDescent="0.2">
      <c r="A400" s="100"/>
      <c r="B400" s="99"/>
      <c r="C400" s="99"/>
      <c r="D400" s="99"/>
      <c r="E400" s="99"/>
      <c r="F400" s="99" t="s">
        <v>115</v>
      </c>
      <c r="G400" s="103" t="s">
        <v>334</v>
      </c>
      <c r="H400" s="143"/>
      <c r="I400" s="143"/>
      <c r="J400" s="143">
        <f t="shared" si="98"/>
        <v>0</v>
      </c>
      <c r="K400" s="180" t="e">
        <f t="shared" si="95"/>
        <v>#DIV/0!</v>
      </c>
      <c r="L400" s="143"/>
      <c r="M400" s="144"/>
      <c r="N400" s="143"/>
      <c r="O400" s="145">
        <f t="shared" ref="O400:O401" si="103">M400+N400</f>
        <v>0</v>
      </c>
      <c r="P400" s="145">
        <f t="shared" si="86"/>
        <v>0</v>
      </c>
      <c r="Q400" s="142" t="e">
        <f t="shared" si="89"/>
        <v>#DIV/0!</v>
      </c>
      <c r="R400" s="43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</row>
    <row r="401" spans="1:154" ht="20.25" x14ac:dyDescent="0.2">
      <c r="A401" s="100"/>
      <c r="B401" s="99"/>
      <c r="C401" s="99"/>
      <c r="D401" s="99"/>
      <c r="E401" s="99"/>
      <c r="F401" s="99">
        <v>18</v>
      </c>
      <c r="G401" s="103" t="s">
        <v>206</v>
      </c>
      <c r="H401" s="143"/>
      <c r="I401" s="143"/>
      <c r="J401" s="143">
        <f t="shared" si="98"/>
        <v>0</v>
      </c>
      <c r="K401" s="180" t="e">
        <f t="shared" si="95"/>
        <v>#DIV/0!</v>
      </c>
      <c r="L401" s="143"/>
      <c r="M401" s="144"/>
      <c r="N401" s="143"/>
      <c r="O401" s="145">
        <f t="shared" si="103"/>
        <v>0</v>
      </c>
      <c r="P401" s="145">
        <f t="shared" si="86"/>
        <v>0</v>
      </c>
      <c r="Q401" s="142" t="e">
        <f t="shared" si="89"/>
        <v>#DIV/0!</v>
      </c>
      <c r="R401" s="43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</row>
    <row r="402" spans="1:154" ht="40.5" x14ac:dyDescent="0.2">
      <c r="A402" s="88"/>
      <c r="B402" s="89"/>
      <c r="C402" s="89"/>
      <c r="D402" s="89"/>
      <c r="E402" s="89" t="s">
        <v>30</v>
      </c>
      <c r="F402" s="89"/>
      <c r="G402" s="101" t="s">
        <v>333</v>
      </c>
      <c r="H402" s="139">
        <f>H403</f>
        <v>0</v>
      </c>
      <c r="I402" s="139">
        <f>I403</f>
        <v>0</v>
      </c>
      <c r="J402" s="143">
        <f t="shared" si="98"/>
        <v>0</v>
      </c>
      <c r="K402" s="180" t="e">
        <f t="shared" si="95"/>
        <v>#DIV/0!</v>
      </c>
      <c r="L402" s="139">
        <f>L403</f>
        <v>0</v>
      </c>
      <c r="M402" s="121">
        <f>M403</f>
        <v>0</v>
      </c>
      <c r="N402" s="139">
        <f>N403</f>
        <v>0</v>
      </c>
      <c r="O402" s="141">
        <f>O403</f>
        <v>0</v>
      </c>
      <c r="P402" s="141">
        <f t="shared" si="86"/>
        <v>0</v>
      </c>
      <c r="Q402" s="142" t="e">
        <f t="shared" si="89"/>
        <v>#DIV/0!</v>
      </c>
      <c r="R402" s="43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</row>
    <row r="403" spans="1:154" ht="40.5" x14ac:dyDescent="0.2">
      <c r="A403" s="100"/>
      <c r="B403" s="99"/>
      <c r="C403" s="99"/>
      <c r="D403" s="99"/>
      <c r="E403" s="99"/>
      <c r="F403" s="99" t="s">
        <v>32</v>
      </c>
      <c r="G403" s="103" t="s">
        <v>332</v>
      </c>
      <c r="H403" s="143"/>
      <c r="I403" s="143"/>
      <c r="J403" s="143">
        <f t="shared" si="98"/>
        <v>0</v>
      </c>
      <c r="K403" s="180" t="e">
        <f t="shared" si="95"/>
        <v>#DIV/0!</v>
      </c>
      <c r="L403" s="143"/>
      <c r="M403" s="144"/>
      <c r="N403" s="143"/>
      <c r="O403" s="145">
        <f t="shared" ref="O403" si="104">M403+N403</f>
        <v>0</v>
      </c>
      <c r="P403" s="145">
        <f t="shared" si="86"/>
        <v>0</v>
      </c>
      <c r="Q403" s="142" t="e">
        <f t="shared" si="89"/>
        <v>#DIV/0!</v>
      </c>
      <c r="R403" s="43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</row>
    <row r="404" spans="1:154" ht="60.75" x14ac:dyDescent="0.2">
      <c r="A404" s="88"/>
      <c r="B404" s="89"/>
      <c r="C404" s="89"/>
      <c r="D404" s="89">
        <v>56</v>
      </c>
      <c r="E404" s="89"/>
      <c r="F404" s="89"/>
      <c r="G404" s="101" t="s">
        <v>331</v>
      </c>
      <c r="H404" s="139">
        <f>+H405+H408+H411+H414</f>
        <v>302000</v>
      </c>
      <c r="I404" s="139">
        <f>+I405+I408+I411+I414</f>
        <v>273167</v>
      </c>
      <c r="J404" s="143">
        <f t="shared" si="98"/>
        <v>28833</v>
      </c>
      <c r="K404" s="180">
        <f t="shared" si="95"/>
        <v>90.45</v>
      </c>
      <c r="L404" s="139">
        <f>+L405+L408+L411+L414</f>
        <v>0</v>
      </c>
      <c r="M404" s="121">
        <f>+M405+M408+M411+M414</f>
        <v>135735</v>
      </c>
      <c r="N404" s="139">
        <f>+N405+N408+N411+N414</f>
        <v>137432</v>
      </c>
      <c r="O404" s="141">
        <f t="shared" ref="O404" si="105">+O405+O408+O411+O414</f>
        <v>273167</v>
      </c>
      <c r="P404" s="145">
        <f t="shared" si="86"/>
        <v>-273167</v>
      </c>
      <c r="Q404" s="142" t="e">
        <f t="shared" si="89"/>
        <v>#DIV/0!</v>
      </c>
      <c r="R404" s="43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</row>
    <row r="405" spans="1:154" ht="20.25" hidden="1" x14ac:dyDescent="0.2">
      <c r="A405" s="88"/>
      <c r="B405" s="89"/>
      <c r="C405" s="89"/>
      <c r="D405" s="183"/>
      <c r="E405" s="186" t="s">
        <v>249</v>
      </c>
      <c r="F405" s="183"/>
      <c r="G405" s="184" t="s">
        <v>406</v>
      </c>
      <c r="H405" s="139">
        <f>H406+H407</f>
        <v>0</v>
      </c>
      <c r="I405" s="139">
        <f>I406+I407</f>
        <v>0</v>
      </c>
      <c r="J405" s="143">
        <f t="shared" si="98"/>
        <v>0</v>
      </c>
      <c r="K405" s="180" t="e">
        <f t="shared" si="95"/>
        <v>#DIV/0!</v>
      </c>
      <c r="L405" s="139">
        <f>L406+L407</f>
        <v>0</v>
      </c>
      <c r="M405" s="121">
        <f>M406+M407</f>
        <v>0</v>
      </c>
      <c r="N405" s="139">
        <f>N406+N407</f>
        <v>0</v>
      </c>
      <c r="O405" s="141">
        <f>O406+O407</f>
        <v>0</v>
      </c>
      <c r="P405" s="141">
        <f>P406+P407</f>
        <v>0</v>
      </c>
      <c r="Q405" s="142" t="e">
        <f t="shared" si="89"/>
        <v>#DIV/0!</v>
      </c>
      <c r="R405" s="43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</row>
    <row r="406" spans="1:154" ht="20.25" hidden="1" x14ac:dyDescent="0.2">
      <c r="A406" s="88"/>
      <c r="B406" s="89"/>
      <c r="C406" s="89"/>
      <c r="D406" s="183"/>
      <c r="E406" s="187"/>
      <c r="F406" s="183" t="s">
        <v>54</v>
      </c>
      <c r="G406" s="184" t="s">
        <v>155</v>
      </c>
      <c r="H406" s="139"/>
      <c r="I406" s="139"/>
      <c r="J406" s="143">
        <f t="shared" si="98"/>
        <v>0</v>
      </c>
      <c r="K406" s="180" t="e">
        <f t="shared" si="95"/>
        <v>#DIV/0!</v>
      </c>
      <c r="L406" s="139"/>
      <c r="M406" s="121"/>
      <c r="N406" s="139"/>
      <c r="O406" s="141">
        <f t="shared" ref="O406:O407" si="106">M406+N406</f>
        <v>0</v>
      </c>
      <c r="P406" s="141"/>
      <c r="Q406" s="142" t="e">
        <f t="shared" si="89"/>
        <v>#DIV/0!</v>
      </c>
      <c r="R406" s="43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</row>
    <row r="407" spans="1:154" ht="20.25" hidden="1" x14ac:dyDescent="0.2">
      <c r="A407" s="88"/>
      <c r="B407" s="89"/>
      <c r="C407" s="89"/>
      <c r="D407" s="183"/>
      <c r="E407" s="187"/>
      <c r="F407" s="183" t="s">
        <v>55</v>
      </c>
      <c r="G407" s="184" t="s">
        <v>156</v>
      </c>
      <c r="H407" s="139"/>
      <c r="I407" s="139"/>
      <c r="J407" s="143">
        <f t="shared" si="98"/>
        <v>0</v>
      </c>
      <c r="K407" s="180" t="e">
        <f t="shared" si="95"/>
        <v>#DIV/0!</v>
      </c>
      <c r="L407" s="139"/>
      <c r="M407" s="121"/>
      <c r="N407" s="139"/>
      <c r="O407" s="141">
        <f t="shared" si="106"/>
        <v>0</v>
      </c>
      <c r="P407" s="141"/>
      <c r="Q407" s="142" t="e">
        <f t="shared" si="89"/>
        <v>#DIV/0!</v>
      </c>
      <c r="R407" s="43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</row>
    <row r="408" spans="1:154" ht="60.75" x14ac:dyDescent="0.2">
      <c r="A408" s="100"/>
      <c r="B408" s="99"/>
      <c r="C408" s="99"/>
      <c r="D408" s="183"/>
      <c r="E408" s="188">
        <v>48</v>
      </c>
      <c r="F408" s="188"/>
      <c r="G408" s="189" t="s">
        <v>263</v>
      </c>
      <c r="H408" s="143">
        <f>H409+H410</f>
        <v>0</v>
      </c>
      <c r="I408" s="143">
        <f>I409+I410</f>
        <v>0</v>
      </c>
      <c r="J408" s="143">
        <f t="shared" si="98"/>
        <v>0</v>
      </c>
      <c r="K408" s="180" t="e">
        <f t="shared" si="95"/>
        <v>#DIV/0!</v>
      </c>
      <c r="L408" s="143">
        <f>L409+L410</f>
        <v>0</v>
      </c>
      <c r="M408" s="144">
        <f>M409+M410</f>
        <v>0</v>
      </c>
      <c r="N408" s="143">
        <f>N409+N410</f>
        <v>0</v>
      </c>
      <c r="O408" s="145">
        <f>O409+O410</f>
        <v>0</v>
      </c>
      <c r="P408" s="145">
        <f>P409+P410</f>
        <v>0</v>
      </c>
      <c r="Q408" s="142" t="e">
        <f t="shared" si="89"/>
        <v>#DIV/0!</v>
      </c>
      <c r="R408" s="43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</row>
    <row r="409" spans="1:154" ht="20.25" x14ac:dyDescent="0.2">
      <c r="A409" s="100"/>
      <c r="B409" s="99"/>
      <c r="C409" s="99"/>
      <c r="D409" s="183"/>
      <c r="E409" s="188"/>
      <c r="F409" s="183" t="s">
        <v>54</v>
      </c>
      <c r="G409" s="190" t="s">
        <v>155</v>
      </c>
      <c r="H409" s="143"/>
      <c r="I409" s="143"/>
      <c r="J409" s="143">
        <f t="shared" si="98"/>
        <v>0</v>
      </c>
      <c r="K409" s="180" t="e">
        <f t="shared" si="95"/>
        <v>#DIV/0!</v>
      </c>
      <c r="L409" s="143"/>
      <c r="M409" s="144"/>
      <c r="N409" s="143"/>
      <c r="O409" s="145">
        <f t="shared" ref="O409:O410" si="107">M409+N409</f>
        <v>0</v>
      </c>
      <c r="P409" s="145"/>
      <c r="Q409" s="142" t="e">
        <f t="shared" si="89"/>
        <v>#DIV/0!</v>
      </c>
      <c r="R409" s="43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</row>
    <row r="410" spans="1:154" ht="20.25" x14ac:dyDescent="0.2">
      <c r="A410" s="100"/>
      <c r="B410" s="99"/>
      <c r="C410" s="99"/>
      <c r="D410" s="183"/>
      <c r="E410" s="188"/>
      <c r="F410" s="183" t="s">
        <v>55</v>
      </c>
      <c r="G410" s="190" t="s">
        <v>156</v>
      </c>
      <c r="H410" s="143"/>
      <c r="I410" s="143"/>
      <c r="J410" s="143">
        <f t="shared" si="98"/>
        <v>0</v>
      </c>
      <c r="K410" s="180" t="e">
        <f t="shared" si="95"/>
        <v>#DIV/0!</v>
      </c>
      <c r="L410" s="143"/>
      <c r="M410" s="144"/>
      <c r="N410" s="143"/>
      <c r="O410" s="145">
        <f t="shared" si="107"/>
        <v>0</v>
      </c>
      <c r="P410" s="145"/>
      <c r="Q410" s="142" t="e">
        <f t="shared" si="89"/>
        <v>#DIV/0!</v>
      </c>
      <c r="R410" s="43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</row>
    <row r="411" spans="1:154" ht="60.75" x14ac:dyDescent="0.2">
      <c r="A411" s="100"/>
      <c r="B411" s="99"/>
      <c r="C411" s="99"/>
      <c r="D411" s="183"/>
      <c r="E411" s="188">
        <v>49</v>
      </c>
      <c r="F411" s="188"/>
      <c r="G411" s="189" t="s">
        <v>264</v>
      </c>
      <c r="H411" s="143">
        <f>H412+H413</f>
        <v>302000</v>
      </c>
      <c r="I411" s="143">
        <f>I412+I413</f>
        <v>273167</v>
      </c>
      <c r="J411" s="143">
        <f t="shared" si="98"/>
        <v>28833</v>
      </c>
      <c r="K411" s="180">
        <f t="shared" si="95"/>
        <v>90.45</v>
      </c>
      <c r="L411" s="143">
        <f>L412+L413</f>
        <v>0</v>
      </c>
      <c r="M411" s="144">
        <f>M412+M413</f>
        <v>135735</v>
      </c>
      <c r="N411" s="143">
        <f>N412+N413</f>
        <v>137432</v>
      </c>
      <c r="O411" s="211">
        <f>O412+O413</f>
        <v>273167</v>
      </c>
      <c r="P411" s="145">
        <f>P412+P413</f>
        <v>-273167</v>
      </c>
      <c r="Q411" s="142" t="e">
        <f>ROUND(O411/L411*100,2)</f>
        <v>#DIV/0!</v>
      </c>
      <c r="R411" s="43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</row>
    <row r="412" spans="1:154" ht="20.25" x14ac:dyDescent="0.2">
      <c r="A412" s="100"/>
      <c r="B412" s="99"/>
      <c r="C412" s="99"/>
      <c r="D412" s="183"/>
      <c r="E412" s="188"/>
      <c r="F412" s="183" t="s">
        <v>54</v>
      </c>
      <c r="G412" s="190" t="s">
        <v>155</v>
      </c>
      <c r="H412" s="143">
        <v>64000</v>
      </c>
      <c r="I412" s="143">
        <f>O412</f>
        <v>55999.97</v>
      </c>
      <c r="J412" s="143">
        <f t="shared" si="98"/>
        <v>8000.0299999999988</v>
      </c>
      <c r="K412" s="180">
        <f>ROUND(I412/H412*100,2)</f>
        <v>87.5</v>
      </c>
      <c r="L412" s="143"/>
      <c r="M412" s="144">
        <v>27819.53</v>
      </c>
      <c r="N412" s="143">
        <v>28180.44</v>
      </c>
      <c r="O412" s="145">
        <f t="shared" ref="O412:O417" si="108">M412+N412</f>
        <v>55999.97</v>
      </c>
      <c r="P412" s="145">
        <f t="shared" ref="P412:P413" si="109">L412-O412</f>
        <v>-55999.97</v>
      </c>
      <c r="Q412" s="142" t="e">
        <f t="shared" ref="Q412:Q413" si="110">ROUND(O412/L412*100,2)</f>
        <v>#DIV/0!</v>
      </c>
      <c r="R412" s="43"/>
      <c r="S412" s="14"/>
      <c r="T412" s="14"/>
      <c r="U412" s="14"/>
      <c r="V412" s="14"/>
      <c r="W412" s="14"/>
      <c r="X412" s="20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</row>
    <row r="413" spans="1:154" ht="20.25" x14ac:dyDescent="0.2">
      <c r="A413" s="100"/>
      <c r="B413" s="99"/>
      <c r="C413" s="99"/>
      <c r="D413" s="183"/>
      <c r="E413" s="188"/>
      <c r="F413" s="183" t="s">
        <v>55</v>
      </c>
      <c r="G413" s="190" t="s">
        <v>156</v>
      </c>
      <c r="H413" s="143">
        <v>238000</v>
      </c>
      <c r="I413" s="143">
        <f>O413</f>
        <v>217167.03</v>
      </c>
      <c r="J413" s="143">
        <f t="shared" si="98"/>
        <v>20832.97</v>
      </c>
      <c r="K413" s="180">
        <f>ROUND(I413/H413*100,2)</f>
        <v>91.25</v>
      </c>
      <c r="L413" s="143"/>
      <c r="M413" s="144">
        <v>107915.47</v>
      </c>
      <c r="N413" s="143">
        <v>109251.56</v>
      </c>
      <c r="O413" s="145">
        <f t="shared" si="108"/>
        <v>217167.03</v>
      </c>
      <c r="P413" s="145">
        <f t="shared" si="109"/>
        <v>-217167.03</v>
      </c>
      <c r="Q413" s="142" t="e">
        <f t="shared" si="110"/>
        <v>#DIV/0!</v>
      </c>
      <c r="R413" s="43"/>
      <c r="S413" s="14"/>
      <c r="T413" s="14"/>
      <c r="U413" s="14"/>
      <c r="V413" s="14"/>
      <c r="W413" s="14"/>
      <c r="X413" s="20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</row>
    <row r="414" spans="1:154" ht="60.75" x14ac:dyDescent="0.2">
      <c r="A414" s="100"/>
      <c r="B414" s="99"/>
      <c r="C414" s="99"/>
      <c r="D414" s="183"/>
      <c r="E414" s="188">
        <v>51</v>
      </c>
      <c r="F414" s="183"/>
      <c r="G414" s="190" t="s">
        <v>405</v>
      </c>
      <c r="H414" s="143">
        <f>H415+H416</f>
        <v>0</v>
      </c>
      <c r="I414" s="143">
        <f>I415+I416</f>
        <v>0</v>
      </c>
      <c r="J414" s="143">
        <f t="shared" si="98"/>
        <v>0</v>
      </c>
      <c r="K414" s="180" t="e">
        <f t="shared" si="95"/>
        <v>#DIV/0!</v>
      </c>
      <c r="L414" s="143">
        <f>L415+L416</f>
        <v>0</v>
      </c>
      <c r="M414" s="144">
        <f>M415+M416</f>
        <v>0</v>
      </c>
      <c r="N414" s="143">
        <f>N415+N416+N417</f>
        <v>0</v>
      </c>
      <c r="O414" s="145">
        <f t="shared" si="108"/>
        <v>0</v>
      </c>
      <c r="P414" s="145"/>
      <c r="Q414" s="142" t="e">
        <f t="shared" si="89"/>
        <v>#DIV/0!</v>
      </c>
      <c r="R414" s="43"/>
      <c r="S414" s="14"/>
      <c r="T414" s="14"/>
      <c r="U414" s="14"/>
      <c r="V414" s="14"/>
      <c r="W414" s="14"/>
      <c r="X414" s="20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</row>
    <row r="415" spans="1:154" ht="20.25" x14ac:dyDescent="0.2">
      <c r="A415" s="100"/>
      <c r="B415" s="99"/>
      <c r="C415" s="99"/>
      <c r="D415" s="183"/>
      <c r="E415" s="188"/>
      <c r="F415" s="183" t="s">
        <v>402</v>
      </c>
      <c r="G415" s="190" t="s">
        <v>155</v>
      </c>
      <c r="H415" s="143"/>
      <c r="I415" s="143"/>
      <c r="J415" s="143">
        <f t="shared" si="98"/>
        <v>0</v>
      </c>
      <c r="K415" s="180" t="e">
        <f t="shared" si="95"/>
        <v>#DIV/0!</v>
      </c>
      <c r="L415" s="143"/>
      <c r="M415" s="144"/>
      <c r="N415" s="143"/>
      <c r="O415" s="145">
        <f t="shared" si="108"/>
        <v>0</v>
      </c>
      <c r="P415" s="145"/>
      <c r="Q415" s="142" t="e">
        <f t="shared" si="89"/>
        <v>#DIV/0!</v>
      </c>
      <c r="R415" s="43"/>
      <c r="S415" s="14"/>
      <c r="T415" s="14"/>
      <c r="U415" s="14"/>
      <c r="V415" s="14"/>
      <c r="W415" s="14"/>
      <c r="X415" s="20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</row>
    <row r="416" spans="1:154" ht="20.25" x14ac:dyDescent="0.2">
      <c r="A416" s="100"/>
      <c r="B416" s="99"/>
      <c r="C416" s="99"/>
      <c r="D416" s="183"/>
      <c r="E416" s="188"/>
      <c r="F416" s="183" t="s">
        <v>403</v>
      </c>
      <c r="G416" s="190" t="s">
        <v>156</v>
      </c>
      <c r="H416" s="143"/>
      <c r="I416" s="143"/>
      <c r="J416" s="143">
        <f t="shared" si="98"/>
        <v>0</v>
      </c>
      <c r="K416" s="180" t="e">
        <f t="shared" si="95"/>
        <v>#DIV/0!</v>
      </c>
      <c r="L416" s="143"/>
      <c r="M416" s="144"/>
      <c r="N416" s="143"/>
      <c r="O416" s="145">
        <f t="shared" si="108"/>
        <v>0</v>
      </c>
      <c r="P416" s="145"/>
      <c r="Q416" s="142" t="e">
        <f t="shared" si="89"/>
        <v>#DIV/0!</v>
      </c>
      <c r="R416" s="43"/>
      <c r="S416" s="14"/>
      <c r="T416" s="14"/>
      <c r="U416" s="14"/>
      <c r="V416" s="14"/>
      <c r="W416" s="14"/>
      <c r="X416" s="20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</row>
    <row r="417" spans="1:154" ht="20.25" x14ac:dyDescent="0.2">
      <c r="A417" s="100"/>
      <c r="B417" s="99"/>
      <c r="C417" s="99"/>
      <c r="D417" s="183"/>
      <c r="E417" s="188"/>
      <c r="F417" s="183" t="s">
        <v>404</v>
      </c>
      <c r="G417" s="190" t="s">
        <v>230</v>
      </c>
      <c r="H417" s="143"/>
      <c r="I417" s="143"/>
      <c r="J417" s="143">
        <f t="shared" si="98"/>
        <v>0</v>
      </c>
      <c r="K417" s="180" t="e">
        <f t="shared" si="95"/>
        <v>#DIV/0!</v>
      </c>
      <c r="L417" s="143"/>
      <c r="M417" s="144"/>
      <c r="N417" s="143"/>
      <c r="O417" s="145">
        <f t="shared" si="108"/>
        <v>0</v>
      </c>
      <c r="P417" s="145"/>
      <c r="Q417" s="142" t="e">
        <f t="shared" si="89"/>
        <v>#DIV/0!</v>
      </c>
      <c r="R417" s="43"/>
      <c r="S417" s="14"/>
      <c r="T417" s="14"/>
      <c r="U417" s="14"/>
      <c r="V417" s="14"/>
      <c r="W417" s="14"/>
      <c r="X417" s="20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</row>
    <row r="418" spans="1:154" ht="20.25" x14ac:dyDescent="0.2">
      <c r="A418" s="88"/>
      <c r="B418" s="89"/>
      <c r="C418" s="89"/>
      <c r="D418" s="89">
        <v>57</v>
      </c>
      <c r="E418" s="89"/>
      <c r="F418" s="89"/>
      <c r="G418" s="101" t="s">
        <v>78</v>
      </c>
      <c r="H418" s="139">
        <f>H419+H447</f>
        <v>115300</v>
      </c>
      <c r="I418" s="139">
        <f>I419+I447</f>
        <v>104188</v>
      </c>
      <c r="J418" s="139">
        <f t="shared" si="98"/>
        <v>11112</v>
      </c>
      <c r="K418" s="180">
        <f t="shared" si="95"/>
        <v>90.36</v>
      </c>
      <c r="L418" s="139">
        <f>L419+L447</f>
        <v>0</v>
      </c>
      <c r="M418" s="121">
        <f>M419+M447</f>
        <v>52376</v>
      </c>
      <c r="N418" s="121">
        <f>N419+N447</f>
        <v>51812</v>
      </c>
      <c r="O418" s="204">
        <f>O419+O447</f>
        <v>104188</v>
      </c>
      <c r="P418" s="141">
        <f t="shared" si="86"/>
        <v>-104188</v>
      </c>
      <c r="Q418" s="142" t="e">
        <f t="shared" si="89"/>
        <v>#DIV/0!</v>
      </c>
      <c r="R418" s="43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</row>
    <row r="419" spans="1:154" ht="20.25" x14ac:dyDescent="0.2">
      <c r="A419" s="88"/>
      <c r="B419" s="89"/>
      <c r="C419" s="89"/>
      <c r="D419" s="89"/>
      <c r="E419" s="89" t="s">
        <v>30</v>
      </c>
      <c r="F419" s="89"/>
      <c r="G419" s="101" t="s">
        <v>207</v>
      </c>
      <c r="H419" s="139">
        <f>+H420+H446</f>
        <v>115300</v>
      </c>
      <c r="I419" s="139">
        <f>+I420+I446</f>
        <v>104188</v>
      </c>
      <c r="J419" s="143">
        <f t="shared" si="98"/>
        <v>11112</v>
      </c>
      <c r="K419" s="180">
        <f t="shared" si="95"/>
        <v>90.36</v>
      </c>
      <c r="L419" s="139">
        <f>+L420+L446</f>
        <v>0</v>
      </c>
      <c r="M419" s="121">
        <f>+M420+M446</f>
        <v>52376</v>
      </c>
      <c r="N419" s="139">
        <f>+N420+N446</f>
        <v>51812</v>
      </c>
      <c r="O419" s="139">
        <f>+O420+O446</f>
        <v>104188</v>
      </c>
      <c r="P419" s="141">
        <f t="shared" si="86"/>
        <v>-104188</v>
      </c>
      <c r="Q419" s="142" t="e">
        <f t="shared" si="89"/>
        <v>#DIV/0!</v>
      </c>
      <c r="R419" s="43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</row>
    <row r="420" spans="1:154" ht="20.25" x14ac:dyDescent="0.2">
      <c r="A420" s="88"/>
      <c r="B420" s="89"/>
      <c r="C420" s="89"/>
      <c r="D420" s="89"/>
      <c r="E420" s="89"/>
      <c r="F420" s="89" t="s">
        <v>32</v>
      </c>
      <c r="G420" s="101" t="s">
        <v>101</v>
      </c>
      <c r="H420" s="139">
        <f>H431+H433+H441+H442+H443+H436</f>
        <v>115300</v>
      </c>
      <c r="I420" s="139">
        <f>O420</f>
        <v>104188</v>
      </c>
      <c r="J420" s="143">
        <f t="shared" si="98"/>
        <v>11112</v>
      </c>
      <c r="K420" s="180">
        <f t="shared" si="95"/>
        <v>90.36</v>
      </c>
      <c r="L420" s="139">
        <f>L431+L433+L441+L442+L443+L436</f>
        <v>0</v>
      </c>
      <c r="M420" s="191">
        <f>+M421+M431+M433+M439+M440+M441+M442+M443+M444+M445+M436</f>
        <v>52376</v>
      </c>
      <c r="N420" s="139">
        <f>+N421+N431+N433+N439+N440+N441+N442+N443+N444+N445+N436</f>
        <v>51812</v>
      </c>
      <c r="O420" s="139">
        <f>+O421+O431+O433+O439+O440+O441+O442+O443+O444+O445+O436</f>
        <v>104188</v>
      </c>
      <c r="P420" s="191">
        <f t="shared" si="86"/>
        <v>-104188</v>
      </c>
      <c r="Q420" s="142" t="e">
        <f t="shared" si="89"/>
        <v>#DIV/0!</v>
      </c>
      <c r="R420" s="43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</row>
    <row r="421" spans="1:154" ht="40.5" x14ac:dyDescent="0.2">
      <c r="A421" s="88"/>
      <c r="B421" s="89"/>
      <c r="C421" s="89"/>
      <c r="D421" s="89"/>
      <c r="E421" s="89"/>
      <c r="F421" s="89"/>
      <c r="G421" s="101" t="s">
        <v>208</v>
      </c>
      <c r="H421" s="139">
        <f>+H422+H423</f>
        <v>0</v>
      </c>
      <c r="I421" s="139">
        <f>+I422+I423</f>
        <v>0</v>
      </c>
      <c r="J421" s="143">
        <f t="shared" si="98"/>
        <v>0</v>
      </c>
      <c r="K421" s="180"/>
      <c r="L421" s="139">
        <f>+L422+L423</f>
        <v>0</v>
      </c>
      <c r="M421" s="121">
        <f>+M422+M423</f>
        <v>0</v>
      </c>
      <c r="N421" s="139">
        <f>+N422+N423</f>
        <v>0</v>
      </c>
      <c r="O421" s="139">
        <f>+O422+O423</f>
        <v>0</v>
      </c>
      <c r="P421" s="141">
        <f t="shared" si="86"/>
        <v>0</v>
      </c>
      <c r="Q421" s="142"/>
      <c r="R421" s="43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</row>
    <row r="422" spans="1:154" ht="20.25" x14ac:dyDescent="0.2">
      <c r="A422" s="100"/>
      <c r="B422" s="99"/>
      <c r="C422" s="99"/>
      <c r="D422" s="99"/>
      <c r="E422" s="99"/>
      <c r="F422" s="99"/>
      <c r="G422" s="103" t="s">
        <v>209</v>
      </c>
      <c r="H422" s="143"/>
      <c r="I422" s="143"/>
      <c r="J422" s="143">
        <f t="shared" si="98"/>
        <v>0</v>
      </c>
      <c r="K422" s="180"/>
      <c r="L422" s="143"/>
      <c r="M422" s="144"/>
      <c r="N422" s="143"/>
      <c r="O422" s="145">
        <f t="shared" ref="O422:O430" si="111">M422+N422</f>
        <v>0</v>
      </c>
      <c r="P422" s="145">
        <f t="shared" si="86"/>
        <v>0</v>
      </c>
      <c r="Q422" s="142"/>
      <c r="R422" s="43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</row>
    <row r="423" spans="1:154" ht="20.25" x14ac:dyDescent="0.2">
      <c r="A423" s="100"/>
      <c r="B423" s="99"/>
      <c r="C423" s="99"/>
      <c r="D423" s="99"/>
      <c r="E423" s="99"/>
      <c r="F423" s="99"/>
      <c r="G423" s="103" t="s">
        <v>210</v>
      </c>
      <c r="H423" s="143"/>
      <c r="I423" s="143"/>
      <c r="J423" s="143">
        <f t="shared" si="98"/>
        <v>0</v>
      </c>
      <c r="K423" s="180"/>
      <c r="L423" s="143"/>
      <c r="M423" s="172">
        <f>M424+M425+M426+M427</f>
        <v>0</v>
      </c>
      <c r="N423" s="172">
        <f>N424+N425+N426+N427</f>
        <v>0</v>
      </c>
      <c r="O423" s="172">
        <f>M423+N423</f>
        <v>0</v>
      </c>
      <c r="P423" s="172">
        <f t="shared" si="86"/>
        <v>0</v>
      </c>
      <c r="Q423" s="142"/>
      <c r="R423" s="43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</row>
    <row r="424" spans="1:154" ht="20.25" x14ac:dyDescent="0.2">
      <c r="A424" s="100"/>
      <c r="B424" s="99"/>
      <c r="C424" s="99"/>
      <c r="D424" s="99"/>
      <c r="E424" s="99"/>
      <c r="F424" s="99"/>
      <c r="G424" s="103" t="s">
        <v>211</v>
      </c>
      <c r="H424" s="143"/>
      <c r="I424" s="143"/>
      <c r="J424" s="143">
        <f t="shared" si="98"/>
        <v>0</v>
      </c>
      <c r="K424" s="180"/>
      <c r="L424" s="143"/>
      <c r="M424" s="144"/>
      <c r="N424" s="143"/>
      <c r="O424" s="172">
        <f t="shared" si="111"/>
        <v>0</v>
      </c>
      <c r="P424" s="145">
        <f t="shared" si="86"/>
        <v>0</v>
      </c>
      <c r="Q424" s="142"/>
      <c r="R424" s="43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</row>
    <row r="425" spans="1:154" ht="20.25" x14ac:dyDescent="0.2">
      <c r="A425" s="100"/>
      <c r="B425" s="99"/>
      <c r="C425" s="99"/>
      <c r="D425" s="99"/>
      <c r="E425" s="99"/>
      <c r="F425" s="99"/>
      <c r="G425" s="103" t="s">
        <v>212</v>
      </c>
      <c r="H425" s="143"/>
      <c r="I425" s="143"/>
      <c r="J425" s="143">
        <f t="shared" si="98"/>
        <v>0</v>
      </c>
      <c r="K425" s="180"/>
      <c r="L425" s="143"/>
      <c r="M425" s="144"/>
      <c r="N425" s="143">
        <v>0</v>
      </c>
      <c r="O425" s="172">
        <f t="shared" si="111"/>
        <v>0</v>
      </c>
      <c r="P425" s="145">
        <f t="shared" si="86"/>
        <v>0</v>
      </c>
      <c r="Q425" s="142"/>
      <c r="R425" s="43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</row>
    <row r="426" spans="1:154" ht="20.25" x14ac:dyDescent="0.2">
      <c r="A426" s="100"/>
      <c r="B426" s="99"/>
      <c r="C426" s="99"/>
      <c r="D426" s="99"/>
      <c r="E426" s="99"/>
      <c r="F426" s="99"/>
      <c r="G426" s="103" t="s">
        <v>213</v>
      </c>
      <c r="H426" s="143"/>
      <c r="I426" s="143"/>
      <c r="J426" s="143">
        <f t="shared" si="98"/>
        <v>0</v>
      </c>
      <c r="K426" s="180"/>
      <c r="L426" s="143"/>
      <c r="M426" s="144">
        <v>0</v>
      </c>
      <c r="N426" s="143"/>
      <c r="O426" s="172">
        <f t="shared" si="111"/>
        <v>0</v>
      </c>
      <c r="P426" s="145">
        <f t="shared" si="86"/>
        <v>0</v>
      </c>
      <c r="Q426" s="142"/>
      <c r="R426" s="43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</row>
    <row r="427" spans="1:154" ht="20.25" x14ac:dyDescent="0.2">
      <c r="A427" s="100"/>
      <c r="B427" s="99"/>
      <c r="C427" s="99"/>
      <c r="D427" s="99"/>
      <c r="E427" s="99"/>
      <c r="F427" s="99"/>
      <c r="G427" s="103" t="s">
        <v>214</v>
      </c>
      <c r="H427" s="143">
        <f>+H428+H429+H430</f>
        <v>0</v>
      </c>
      <c r="I427" s="143">
        <f>+I428+I429+I430</f>
        <v>0</v>
      </c>
      <c r="J427" s="143">
        <f t="shared" si="98"/>
        <v>0</v>
      </c>
      <c r="K427" s="180"/>
      <c r="L427" s="143">
        <f>+L428+L429+L430</f>
        <v>0</v>
      </c>
      <c r="M427" s="172">
        <f>+M428+M429+M430</f>
        <v>0</v>
      </c>
      <c r="N427" s="143">
        <f>+N428+N429+N430</f>
        <v>0</v>
      </c>
      <c r="O427" s="172">
        <f t="shared" si="111"/>
        <v>0</v>
      </c>
      <c r="P427" s="172">
        <f t="shared" si="86"/>
        <v>0</v>
      </c>
      <c r="Q427" s="142"/>
      <c r="R427" s="43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</row>
    <row r="428" spans="1:154" ht="20.25" x14ac:dyDescent="0.2">
      <c r="A428" s="100"/>
      <c r="B428" s="99"/>
      <c r="C428" s="99"/>
      <c r="D428" s="99"/>
      <c r="E428" s="99"/>
      <c r="F428" s="99"/>
      <c r="G428" s="103" t="s">
        <v>215</v>
      </c>
      <c r="H428" s="143"/>
      <c r="I428" s="143"/>
      <c r="J428" s="143">
        <f t="shared" si="98"/>
        <v>0</v>
      </c>
      <c r="K428" s="180"/>
      <c r="L428" s="143"/>
      <c r="M428" s="144"/>
      <c r="N428" s="143"/>
      <c r="O428" s="172">
        <f t="shared" si="111"/>
        <v>0</v>
      </c>
      <c r="P428" s="145">
        <f t="shared" si="86"/>
        <v>0</v>
      </c>
      <c r="Q428" s="142"/>
      <c r="R428" s="43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</row>
    <row r="429" spans="1:154" ht="20.25" x14ac:dyDescent="0.2">
      <c r="A429" s="100"/>
      <c r="B429" s="99"/>
      <c r="C429" s="99"/>
      <c r="D429" s="99"/>
      <c r="E429" s="99"/>
      <c r="F429" s="99"/>
      <c r="G429" s="103" t="s">
        <v>216</v>
      </c>
      <c r="H429" s="143"/>
      <c r="I429" s="143"/>
      <c r="J429" s="143">
        <f t="shared" si="98"/>
        <v>0</v>
      </c>
      <c r="K429" s="180"/>
      <c r="L429" s="143"/>
      <c r="M429" s="144"/>
      <c r="N429" s="143"/>
      <c r="O429" s="172">
        <f t="shared" si="111"/>
        <v>0</v>
      </c>
      <c r="P429" s="145">
        <f t="shared" si="86"/>
        <v>0</v>
      </c>
      <c r="Q429" s="142"/>
      <c r="R429" s="43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</row>
    <row r="430" spans="1:154" ht="20.25" x14ac:dyDescent="0.2">
      <c r="A430" s="100"/>
      <c r="B430" s="99"/>
      <c r="C430" s="99"/>
      <c r="D430" s="99"/>
      <c r="E430" s="99"/>
      <c r="F430" s="99"/>
      <c r="G430" s="103" t="s">
        <v>217</v>
      </c>
      <c r="H430" s="143"/>
      <c r="I430" s="143"/>
      <c r="J430" s="143">
        <f t="shared" si="98"/>
        <v>0</v>
      </c>
      <c r="K430" s="180"/>
      <c r="L430" s="143"/>
      <c r="M430" s="144"/>
      <c r="N430" s="143"/>
      <c r="O430" s="172">
        <f t="shared" si="111"/>
        <v>0</v>
      </c>
      <c r="P430" s="145">
        <f t="shared" si="86"/>
        <v>0</v>
      </c>
      <c r="Q430" s="142"/>
      <c r="R430" s="43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</row>
    <row r="431" spans="1:154" ht="54.75" customHeight="1" x14ac:dyDescent="0.2">
      <c r="A431" s="88"/>
      <c r="B431" s="89"/>
      <c r="C431" s="89"/>
      <c r="D431" s="89"/>
      <c r="E431" s="89"/>
      <c r="F431" s="89"/>
      <c r="G431" s="101" t="s">
        <v>218</v>
      </c>
      <c r="H431" s="139">
        <f>H432</f>
        <v>0</v>
      </c>
      <c r="I431" s="139">
        <f>I432</f>
        <v>0</v>
      </c>
      <c r="J431" s="143">
        <f t="shared" si="98"/>
        <v>0</v>
      </c>
      <c r="K431" s="180"/>
      <c r="L431" s="139">
        <f>L432</f>
        <v>0</v>
      </c>
      <c r="M431" s="121">
        <f>M432</f>
        <v>0</v>
      </c>
      <c r="N431" s="139">
        <f>N432</f>
        <v>0</v>
      </c>
      <c r="O431" s="139">
        <f>O432</f>
        <v>0</v>
      </c>
      <c r="P431" s="192">
        <f t="shared" si="86"/>
        <v>0</v>
      </c>
      <c r="Q431" s="142"/>
      <c r="R431" s="43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</row>
    <row r="432" spans="1:154" ht="20.25" x14ac:dyDescent="0.2">
      <c r="A432" s="100"/>
      <c r="B432" s="99"/>
      <c r="C432" s="99"/>
      <c r="D432" s="99"/>
      <c r="E432" s="99"/>
      <c r="F432" s="99"/>
      <c r="G432" s="103" t="s">
        <v>219</v>
      </c>
      <c r="H432" s="143">
        <v>0</v>
      </c>
      <c r="I432" s="143">
        <f>O432</f>
        <v>0</v>
      </c>
      <c r="J432" s="143">
        <f t="shared" si="98"/>
        <v>0</v>
      </c>
      <c r="K432" s="180"/>
      <c r="L432" s="143"/>
      <c r="M432" s="144"/>
      <c r="N432" s="143"/>
      <c r="O432" s="145">
        <f t="shared" ref="O432" si="112">M432+N432</f>
        <v>0</v>
      </c>
      <c r="P432" s="145">
        <f t="shared" si="86"/>
        <v>0</v>
      </c>
      <c r="Q432" s="142"/>
      <c r="R432" s="43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</row>
    <row r="433" spans="1:154" ht="60.75" x14ac:dyDescent="0.2">
      <c r="A433" s="88"/>
      <c r="B433" s="89"/>
      <c r="C433" s="89"/>
      <c r="D433" s="89"/>
      <c r="E433" s="89"/>
      <c r="F433" s="89"/>
      <c r="G433" s="101" t="s">
        <v>220</v>
      </c>
      <c r="H433" s="139">
        <f>H434+H435</f>
        <v>0</v>
      </c>
      <c r="I433" s="139">
        <f>I434+I435</f>
        <v>0</v>
      </c>
      <c r="J433" s="143">
        <f t="shared" si="98"/>
        <v>0</v>
      </c>
      <c r="K433" s="180"/>
      <c r="L433" s="139">
        <f>L434+L435</f>
        <v>0</v>
      </c>
      <c r="M433" s="121">
        <f>M434+M435</f>
        <v>0</v>
      </c>
      <c r="N433" s="139">
        <f>N434+N435</f>
        <v>0</v>
      </c>
      <c r="O433" s="139">
        <f>O434+O435</f>
        <v>0</v>
      </c>
      <c r="P433" s="192">
        <f t="shared" si="86"/>
        <v>0</v>
      </c>
      <c r="Q433" s="142"/>
      <c r="R433" s="43"/>
      <c r="S433" s="20"/>
      <c r="T433" s="20"/>
      <c r="U433" s="20"/>
      <c r="V433" s="20"/>
      <c r="W433" s="20"/>
      <c r="X433" s="25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</row>
    <row r="434" spans="1:154" ht="20.25" x14ac:dyDescent="0.2">
      <c r="A434" s="100"/>
      <c r="B434" s="99"/>
      <c r="C434" s="99"/>
      <c r="D434" s="99"/>
      <c r="E434" s="99"/>
      <c r="F434" s="99"/>
      <c r="G434" s="103" t="s">
        <v>221</v>
      </c>
      <c r="H434" s="143">
        <v>0</v>
      </c>
      <c r="I434" s="143"/>
      <c r="J434" s="143">
        <f t="shared" si="98"/>
        <v>0</v>
      </c>
      <c r="K434" s="180"/>
      <c r="L434" s="143"/>
      <c r="M434" s="144"/>
      <c r="N434" s="143">
        <v>0</v>
      </c>
      <c r="O434" s="145">
        <f t="shared" ref="O434" si="113">M434+N434</f>
        <v>0</v>
      </c>
      <c r="P434" s="145">
        <f t="shared" ref="P434:P451" si="114">L434-O434</f>
        <v>0</v>
      </c>
      <c r="Q434" s="142"/>
      <c r="R434" s="43"/>
      <c r="S434" s="20"/>
      <c r="T434" s="20"/>
      <c r="U434" s="20"/>
      <c r="V434" s="20"/>
      <c r="W434" s="20"/>
      <c r="X434" s="25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</row>
    <row r="435" spans="1:154" ht="63" customHeight="1" x14ac:dyDescent="0.2">
      <c r="A435" s="100"/>
      <c r="B435" s="99"/>
      <c r="C435" s="99"/>
      <c r="D435" s="99"/>
      <c r="E435" s="99"/>
      <c r="F435" s="99"/>
      <c r="G435" s="173" t="s">
        <v>429</v>
      </c>
      <c r="H435" s="143"/>
      <c r="I435" s="143"/>
      <c r="J435" s="143"/>
      <c r="K435" s="180"/>
      <c r="L435" s="143"/>
      <c r="M435" s="172"/>
      <c r="N435" s="143"/>
      <c r="O435" s="193"/>
      <c r="P435" s="145"/>
      <c r="Q435" s="142"/>
      <c r="R435" s="43"/>
      <c r="S435" s="20"/>
      <c r="T435" s="20"/>
      <c r="U435" s="20"/>
      <c r="V435" s="20"/>
      <c r="W435" s="20"/>
      <c r="X435" s="25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</row>
    <row r="436" spans="1:154" ht="20.25" x14ac:dyDescent="0.2">
      <c r="A436" s="100"/>
      <c r="B436" s="99"/>
      <c r="C436" s="99"/>
      <c r="D436" s="99"/>
      <c r="E436" s="99"/>
      <c r="F436" s="99"/>
      <c r="G436" s="101" t="s">
        <v>222</v>
      </c>
      <c r="H436" s="139">
        <f>+H437+H438</f>
        <v>1300</v>
      </c>
      <c r="I436" s="139">
        <f>+I437+I438</f>
        <v>0</v>
      </c>
      <c r="J436" s="143">
        <f t="shared" si="98"/>
        <v>1300</v>
      </c>
      <c r="K436" s="180"/>
      <c r="L436" s="139">
        <f>+L437+L438</f>
        <v>0</v>
      </c>
      <c r="M436" s="139">
        <f>+M437+M438</f>
        <v>0</v>
      </c>
      <c r="N436" s="139">
        <f>+N437+N438</f>
        <v>0</v>
      </c>
      <c r="O436" s="139">
        <f t="shared" ref="O436" si="115">+O437+O438</f>
        <v>0</v>
      </c>
      <c r="P436" s="141">
        <f t="shared" si="114"/>
        <v>0</v>
      </c>
      <c r="Q436" s="142"/>
      <c r="R436" s="43"/>
      <c r="S436" s="20"/>
      <c r="T436" s="20"/>
      <c r="U436" s="20"/>
      <c r="V436" s="20"/>
      <c r="W436" s="20"/>
      <c r="X436" s="25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</row>
    <row r="437" spans="1:154" ht="20.25" x14ac:dyDescent="0.2">
      <c r="A437" s="100"/>
      <c r="B437" s="99"/>
      <c r="C437" s="99"/>
      <c r="D437" s="99"/>
      <c r="E437" s="99"/>
      <c r="F437" s="99"/>
      <c r="G437" s="103" t="s">
        <v>223</v>
      </c>
      <c r="H437" s="143">
        <v>1300</v>
      </c>
      <c r="I437" s="143"/>
      <c r="J437" s="143">
        <f t="shared" si="98"/>
        <v>1300</v>
      </c>
      <c r="K437" s="180"/>
      <c r="L437" s="143"/>
      <c r="M437" s="144"/>
      <c r="N437" s="143">
        <v>0</v>
      </c>
      <c r="O437" s="145">
        <f t="shared" ref="O437:O446" si="116">M437+N437</f>
        <v>0</v>
      </c>
      <c r="P437" s="145">
        <f t="shared" si="114"/>
        <v>0</v>
      </c>
      <c r="Q437" s="142"/>
      <c r="R437" s="43"/>
      <c r="S437" s="20"/>
      <c r="T437" s="20"/>
      <c r="U437" s="20"/>
      <c r="V437" s="20"/>
      <c r="W437" s="20"/>
      <c r="X437" s="25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</row>
    <row r="438" spans="1:154" ht="20.25" x14ac:dyDescent="0.2">
      <c r="A438" s="100"/>
      <c r="B438" s="99"/>
      <c r="C438" s="99"/>
      <c r="D438" s="99"/>
      <c r="E438" s="99"/>
      <c r="F438" s="99"/>
      <c r="G438" s="103" t="s">
        <v>422</v>
      </c>
      <c r="H438" s="143"/>
      <c r="I438" s="143"/>
      <c r="J438" s="143">
        <f t="shared" si="98"/>
        <v>0</v>
      </c>
      <c r="K438" s="180"/>
      <c r="L438" s="143"/>
      <c r="M438" s="144"/>
      <c r="N438" s="143"/>
      <c r="O438" s="145">
        <f t="shared" si="116"/>
        <v>0</v>
      </c>
      <c r="P438" s="145">
        <f t="shared" si="114"/>
        <v>0</v>
      </c>
      <c r="Q438" s="142"/>
      <c r="R438" s="43"/>
      <c r="S438" s="20"/>
      <c r="T438" s="20"/>
      <c r="U438" s="20"/>
      <c r="V438" s="20"/>
      <c r="W438" s="20"/>
      <c r="X438" s="25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</row>
    <row r="439" spans="1:154" s="18" customFormat="1" ht="20.25" x14ac:dyDescent="0.25">
      <c r="A439" s="88"/>
      <c r="B439" s="89"/>
      <c r="C439" s="89"/>
      <c r="D439" s="89"/>
      <c r="E439" s="89"/>
      <c r="F439" s="89"/>
      <c r="G439" s="101" t="s">
        <v>224</v>
      </c>
      <c r="H439" s="139"/>
      <c r="I439" s="139"/>
      <c r="J439" s="143">
        <f t="shared" si="98"/>
        <v>0</v>
      </c>
      <c r="K439" s="180"/>
      <c r="L439" s="139"/>
      <c r="M439" s="121">
        <v>0</v>
      </c>
      <c r="N439" s="139"/>
      <c r="O439" s="192">
        <f t="shared" si="116"/>
        <v>0</v>
      </c>
      <c r="P439" s="192">
        <f t="shared" si="114"/>
        <v>0</v>
      </c>
      <c r="Q439" s="142"/>
      <c r="R439" s="43"/>
      <c r="S439" s="25"/>
      <c r="T439" s="25"/>
      <c r="U439" s="25"/>
      <c r="V439" s="25"/>
      <c r="W439" s="25"/>
      <c r="X439" s="20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U439" s="17"/>
      <c r="CV439" s="17"/>
      <c r="CW439" s="17"/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  <c r="DJ439" s="17"/>
      <c r="DK439" s="17"/>
      <c r="DL439" s="17"/>
      <c r="DM439" s="17"/>
      <c r="DN439" s="17"/>
      <c r="DO439" s="17"/>
      <c r="DP439" s="17"/>
      <c r="DQ439" s="17"/>
      <c r="DR439" s="17"/>
      <c r="DS439" s="17"/>
      <c r="DT439" s="17"/>
      <c r="DU439" s="17"/>
      <c r="DV439" s="17"/>
      <c r="DW439" s="17"/>
      <c r="DX439" s="17"/>
      <c r="DY439" s="17"/>
      <c r="DZ439" s="17"/>
      <c r="EA439" s="17"/>
      <c r="EB439" s="17"/>
      <c r="EC439" s="17"/>
      <c r="ED439" s="17"/>
      <c r="EE439" s="17"/>
      <c r="EF439" s="17"/>
      <c r="EG439" s="17"/>
      <c r="EH439" s="17"/>
      <c r="EI439" s="17"/>
      <c r="EJ439" s="17"/>
      <c r="EK439" s="17"/>
      <c r="EL439" s="17"/>
      <c r="EM439" s="17"/>
      <c r="EN439" s="17"/>
      <c r="EO439" s="17"/>
      <c r="EP439" s="17"/>
      <c r="EQ439" s="17"/>
      <c r="ER439" s="17"/>
      <c r="ES439" s="17"/>
      <c r="ET439" s="17"/>
      <c r="EU439" s="17"/>
      <c r="EV439" s="17"/>
      <c r="EW439" s="17"/>
      <c r="EX439" s="17"/>
    </row>
    <row r="440" spans="1:154" s="18" customFormat="1" ht="40.5" x14ac:dyDescent="0.25">
      <c r="A440" s="88"/>
      <c r="B440" s="89"/>
      <c r="C440" s="89"/>
      <c r="D440" s="89"/>
      <c r="E440" s="89"/>
      <c r="F440" s="89"/>
      <c r="G440" s="101" t="s">
        <v>225</v>
      </c>
      <c r="H440" s="139"/>
      <c r="I440" s="139"/>
      <c r="J440" s="143">
        <f t="shared" si="98"/>
        <v>0</v>
      </c>
      <c r="K440" s="180"/>
      <c r="L440" s="139"/>
      <c r="M440" s="121"/>
      <c r="N440" s="139"/>
      <c r="O440" s="145">
        <f t="shared" si="116"/>
        <v>0</v>
      </c>
      <c r="P440" s="192">
        <f t="shared" si="114"/>
        <v>0</v>
      </c>
      <c r="Q440" s="142"/>
      <c r="R440" s="43"/>
      <c r="S440" s="25"/>
      <c r="T440" s="25"/>
      <c r="U440" s="25"/>
      <c r="V440" s="25"/>
      <c r="W440" s="25"/>
      <c r="X440" s="20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  <c r="CM440" s="17"/>
      <c r="CN440" s="17"/>
      <c r="CO440" s="17"/>
      <c r="CP440" s="17"/>
      <c r="CQ440" s="17"/>
      <c r="CR440" s="17"/>
      <c r="CS440" s="17"/>
      <c r="CT440" s="17"/>
      <c r="CU440" s="17"/>
      <c r="CV440" s="17"/>
      <c r="CW440" s="17"/>
      <c r="CX440" s="17"/>
      <c r="CY440" s="17"/>
      <c r="CZ440" s="17"/>
      <c r="DA440" s="17"/>
      <c r="DB440" s="17"/>
      <c r="DC440" s="17"/>
      <c r="DD440" s="17"/>
      <c r="DE440" s="17"/>
      <c r="DF440" s="17"/>
      <c r="DG440" s="17"/>
      <c r="DH440" s="17"/>
      <c r="DI440" s="17"/>
      <c r="DJ440" s="17"/>
      <c r="DK440" s="17"/>
      <c r="DL440" s="17"/>
      <c r="DM440" s="17"/>
      <c r="DN440" s="17"/>
      <c r="DO440" s="17"/>
      <c r="DP440" s="17"/>
      <c r="DQ440" s="17"/>
      <c r="DR440" s="17"/>
      <c r="DS440" s="17"/>
      <c r="DT440" s="17"/>
      <c r="DU440" s="17"/>
      <c r="DV440" s="17"/>
      <c r="DW440" s="17"/>
      <c r="DX440" s="17"/>
      <c r="DY440" s="17"/>
      <c r="DZ440" s="17"/>
      <c r="EA440" s="17"/>
      <c r="EB440" s="17"/>
      <c r="EC440" s="17"/>
      <c r="ED440" s="17"/>
      <c r="EE440" s="17"/>
      <c r="EF440" s="17"/>
      <c r="EG440" s="17"/>
      <c r="EH440" s="17"/>
      <c r="EI440" s="17"/>
      <c r="EJ440" s="17"/>
      <c r="EK440" s="17"/>
      <c r="EL440" s="17"/>
      <c r="EM440" s="17"/>
      <c r="EN440" s="17"/>
      <c r="EO440" s="17"/>
      <c r="EP440" s="17"/>
      <c r="EQ440" s="17"/>
      <c r="ER440" s="17"/>
      <c r="ES440" s="17"/>
      <c r="ET440" s="17"/>
      <c r="EU440" s="17"/>
      <c r="EV440" s="17"/>
      <c r="EW440" s="17"/>
      <c r="EX440" s="17"/>
    </row>
    <row r="441" spans="1:154" s="18" customFormat="1" ht="20.25" x14ac:dyDescent="0.25">
      <c r="A441" s="88"/>
      <c r="B441" s="89"/>
      <c r="C441" s="89"/>
      <c r="D441" s="89"/>
      <c r="E441" s="89"/>
      <c r="F441" s="89"/>
      <c r="G441" s="101" t="s">
        <v>226</v>
      </c>
      <c r="H441" s="139">
        <v>10000</v>
      </c>
      <c r="I441" s="139">
        <f>O441</f>
        <v>6000</v>
      </c>
      <c r="J441" s="143">
        <f t="shared" si="98"/>
        <v>4000</v>
      </c>
      <c r="K441" s="180"/>
      <c r="L441" s="139"/>
      <c r="M441" s="121">
        <v>3500</v>
      </c>
      <c r="N441" s="139">
        <v>2500</v>
      </c>
      <c r="O441" s="192">
        <f t="shared" si="116"/>
        <v>6000</v>
      </c>
      <c r="P441" s="192">
        <f t="shared" si="114"/>
        <v>-6000</v>
      </c>
      <c r="Q441" s="142"/>
      <c r="R441" s="43"/>
      <c r="S441" s="25"/>
      <c r="T441" s="25"/>
      <c r="U441" s="25"/>
      <c r="V441" s="25"/>
      <c r="W441" s="25"/>
      <c r="X441" s="20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7"/>
      <c r="DS441" s="17"/>
      <c r="DT441" s="17"/>
      <c r="DU441" s="17"/>
      <c r="DV441" s="17"/>
      <c r="DW441" s="17"/>
      <c r="DX441" s="17"/>
      <c r="DY441" s="17"/>
      <c r="DZ441" s="17"/>
      <c r="EA441" s="17"/>
      <c r="EB441" s="17"/>
      <c r="EC441" s="17"/>
      <c r="ED441" s="17"/>
      <c r="EE441" s="17"/>
      <c r="EF441" s="17"/>
      <c r="EG441" s="17"/>
      <c r="EH441" s="17"/>
      <c r="EI441" s="17"/>
      <c r="EJ441" s="17"/>
      <c r="EK441" s="17"/>
      <c r="EL441" s="17"/>
      <c r="EM441" s="17"/>
      <c r="EN441" s="17"/>
      <c r="EO441" s="17"/>
      <c r="EP441" s="17"/>
      <c r="EQ441" s="17"/>
      <c r="ER441" s="17"/>
      <c r="ES441" s="17"/>
      <c r="ET441" s="17"/>
      <c r="EU441" s="17"/>
      <c r="EV441" s="17"/>
      <c r="EW441" s="17"/>
      <c r="EX441" s="17"/>
    </row>
    <row r="442" spans="1:154" s="18" customFormat="1" ht="20.25" x14ac:dyDescent="0.25">
      <c r="A442" s="88"/>
      <c r="B442" s="89"/>
      <c r="C442" s="89"/>
      <c r="D442" s="89"/>
      <c r="E442" s="89"/>
      <c r="F442" s="89"/>
      <c r="G442" s="101" t="s">
        <v>227</v>
      </c>
      <c r="H442" s="139">
        <v>4000</v>
      </c>
      <c r="I442" s="139">
        <f>O442</f>
        <v>1800</v>
      </c>
      <c r="J442" s="143">
        <f t="shared" si="98"/>
        <v>2200</v>
      </c>
      <c r="K442" s="180"/>
      <c r="L442" s="139"/>
      <c r="M442" s="121">
        <v>900</v>
      </c>
      <c r="N442" s="139">
        <v>900</v>
      </c>
      <c r="O442" s="192">
        <f t="shared" si="116"/>
        <v>1800</v>
      </c>
      <c r="P442" s="192">
        <f t="shared" si="114"/>
        <v>-1800</v>
      </c>
      <c r="Q442" s="142"/>
      <c r="R442" s="40"/>
      <c r="S442" s="25"/>
      <c r="T442" s="25"/>
      <c r="U442" s="25"/>
      <c r="V442" s="25"/>
      <c r="W442" s="25"/>
      <c r="X442" s="14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  <c r="DK442" s="17"/>
      <c r="DL442" s="17"/>
      <c r="DM442" s="17"/>
      <c r="DN442" s="17"/>
      <c r="DO442" s="17"/>
      <c r="DP442" s="17"/>
      <c r="DQ442" s="17"/>
      <c r="DR442" s="17"/>
      <c r="DS442" s="17"/>
      <c r="DT442" s="17"/>
      <c r="DU442" s="17"/>
      <c r="DV442" s="17"/>
      <c r="DW442" s="17"/>
      <c r="DX442" s="17"/>
      <c r="DY442" s="17"/>
      <c r="DZ442" s="17"/>
      <c r="EA442" s="17"/>
      <c r="EB442" s="17"/>
      <c r="EC442" s="17"/>
      <c r="ED442" s="17"/>
      <c r="EE442" s="17"/>
      <c r="EF442" s="17"/>
      <c r="EG442" s="17"/>
      <c r="EH442" s="17"/>
      <c r="EI442" s="17"/>
      <c r="EJ442" s="17"/>
      <c r="EK442" s="17"/>
      <c r="EL442" s="17"/>
      <c r="EM442" s="17"/>
      <c r="EN442" s="17"/>
      <c r="EO442" s="17"/>
      <c r="EP442" s="17"/>
      <c r="EQ442" s="17"/>
      <c r="ER442" s="17"/>
      <c r="ES442" s="17"/>
      <c r="ET442" s="17"/>
      <c r="EU442" s="17"/>
      <c r="EV442" s="17"/>
      <c r="EW442" s="17"/>
      <c r="EX442" s="17"/>
    </row>
    <row r="443" spans="1:154" s="18" customFormat="1" ht="60.75" x14ac:dyDescent="0.25">
      <c r="A443" s="88"/>
      <c r="B443" s="89"/>
      <c r="C443" s="89"/>
      <c r="D443" s="89"/>
      <c r="E443" s="89"/>
      <c r="F443" s="89"/>
      <c r="G443" s="101" t="s">
        <v>228</v>
      </c>
      <c r="H443" s="139">
        <v>100000</v>
      </c>
      <c r="I443" s="139">
        <f>O443</f>
        <v>96388</v>
      </c>
      <c r="J443" s="143">
        <f t="shared" si="98"/>
        <v>3612</v>
      </c>
      <c r="K443" s="180"/>
      <c r="L443" s="139"/>
      <c r="M443" s="121">
        <v>47976</v>
      </c>
      <c r="N443" s="139">
        <v>48412</v>
      </c>
      <c r="O443" s="192">
        <f t="shared" si="116"/>
        <v>96388</v>
      </c>
      <c r="P443" s="192">
        <f t="shared" si="114"/>
        <v>-96388</v>
      </c>
      <c r="Q443" s="142"/>
      <c r="R443" s="40"/>
      <c r="S443" s="25"/>
      <c r="T443" s="25"/>
      <c r="U443" s="25"/>
      <c r="V443" s="25"/>
      <c r="W443" s="25"/>
      <c r="X443" s="14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U443" s="17"/>
      <c r="CV443" s="17"/>
      <c r="CW443" s="17"/>
      <c r="CX443" s="17"/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  <c r="DJ443" s="17"/>
      <c r="DK443" s="17"/>
      <c r="DL443" s="17"/>
      <c r="DM443" s="17"/>
      <c r="DN443" s="17"/>
      <c r="DO443" s="17"/>
      <c r="DP443" s="17"/>
      <c r="DQ443" s="17"/>
      <c r="DR443" s="17"/>
      <c r="DS443" s="17"/>
      <c r="DT443" s="17"/>
      <c r="DU443" s="17"/>
      <c r="DV443" s="17"/>
      <c r="DW443" s="17"/>
      <c r="DX443" s="17"/>
      <c r="DY443" s="17"/>
      <c r="DZ443" s="17"/>
      <c r="EA443" s="17"/>
      <c r="EB443" s="17"/>
      <c r="EC443" s="17"/>
      <c r="ED443" s="17"/>
      <c r="EE443" s="17"/>
      <c r="EF443" s="17"/>
      <c r="EG443" s="17"/>
      <c r="EH443" s="17"/>
      <c r="EI443" s="17"/>
      <c r="EJ443" s="17"/>
      <c r="EK443" s="17"/>
      <c r="EL443" s="17"/>
      <c r="EM443" s="17"/>
      <c r="EN443" s="17"/>
      <c r="EO443" s="17"/>
      <c r="EP443" s="17"/>
      <c r="EQ443" s="17"/>
      <c r="ER443" s="17"/>
      <c r="ES443" s="17"/>
      <c r="ET443" s="17"/>
      <c r="EU443" s="17"/>
      <c r="EV443" s="17"/>
      <c r="EW443" s="17"/>
      <c r="EX443" s="17"/>
    </row>
    <row r="444" spans="1:154" s="18" customFormat="1" ht="20.25" x14ac:dyDescent="0.25">
      <c r="A444" s="88"/>
      <c r="B444" s="89"/>
      <c r="C444" s="89"/>
      <c r="D444" s="89"/>
      <c r="E444" s="89"/>
      <c r="F444" s="89"/>
      <c r="G444" s="101" t="s">
        <v>421</v>
      </c>
      <c r="H444" s="139"/>
      <c r="I444" s="139"/>
      <c r="J444" s="143"/>
      <c r="K444" s="180"/>
      <c r="L444" s="139"/>
      <c r="M444" s="121"/>
      <c r="N444" s="139"/>
      <c r="O444" s="145"/>
      <c r="P444" s="192"/>
      <c r="Q444" s="142"/>
      <c r="R444" s="43"/>
      <c r="S444" s="25"/>
      <c r="T444" s="25"/>
      <c r="U444" s="25"/>
      <c r="V444" s="25"/>
      <c r="W444" s="25"/>
      <c r="X444" s="14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  <c r="CM444" s="17"/>
      <c r="CN444" s="17"/>
      <c r="CO444" s="17"/>
      <c r="CP444" s="17"/>
      <c r="CQ444" s="17"/>
      <c r="CR444" s="17"/>
      <c r="CS444" s="17"/>
      <c r="CT444" s="17"/>
      <c r="CU444" s="17"/>
      <c r="CV444" s="17"/>
      <c r="CW444" s="17"/>
      <c r="CX444" s="17"/>
      <c r="CY444" s="17"/>
      <c r="CZ444" s="17"/>
      <c r="DA444" s="17"/>
      <c r="DB444" s="17"/>
      <c r="DC444" s="17"/>
      <c r="DD444" s="17"/>
      <c r="DE444" s="17"/>
      <c r="DF444" s="17"/>
      <c r="DG444" s="17"/>
      <c r="DH444" s="17"/>
      <c r="DI444" s="17"/>
      <c r="DJ444" s="17"/>
      <c r="DK444" s="17"/>
      <c r="DL444" s="17"/>
      <c r="DM444" s="17"/>
      <c r="DN444" s="17"/>
      <c r="DO444" s="17"/>
      <c r="DP444" s="17"/>
      <c r="DQ444" s="17"/>
      <c r="DR444" s="17"/>
      <c r="DS444" s="17"/>
      <c r="DT444" s="17"/>
      <c r="DU444" s="17"/>
      <c r="DV444" s="17"/>
      <c r="DW444" s="17"/>
      <c r="DX444" s="17"/>
      <c r="DY444" s="17"/>
      <c r="DZ444" s="17"/>
      <c r="EA444" s="17"/>
      <c r="EB444" s="17"/>
      <c r="EC444" s="17"/>
      <c r="ED444" s="17"/>
      <c r="EE444" s="17"/>
      <c r="EF444" s="17"/>
      <c r="EG444" s="17"/>
      <c r="EH444" s="17"/>
      <c r="EI444" s="17"/>
      <c r="EJ444" s="17"/>
      <c r="EK444" s="17"/>
      <c r="EL444" s="17"/>
      <c r="EM444" s="17"/>
      <c r="EN444" s="17"/>
      <c r="EO444" s="17"/>
      <c r="EP444" s="17"/>
      <c r="EQ444" s="17"/>
      <c r="ER444" s="17"/>
      <c r="ES444" s="17"/>
      <c r="ET444" s="17"/>
      <c r="EU444" s="17"/>
      <c r="EV444" s="17"/>
      <c r="EW444" s="17"/>
      <c r="EX444" s="17"/>
    </row>
    <row r="445" spans="1:154" ht="20.25" x14ac:dyDescent="0.2">
      <c r="A445" s="100"/>
      <c r="B445" s="99"/>
      <c r="C445" s="99"/>
      <c r="D445" s="99"/>
      <c r="E445" s="99"/>
      <c r="F445" s="99"/>
      <c r="G445" s="101" t="s">
        <v>229</v>
      </c>
      <c r="H445" s="143"/>
      <c r="I445" s="143"/>
      <c r="J445" s="143">
        <f t="shared" si="98"/>
        <v>0</v>
      </c>
      <c r="K445" s="180"/>
      <c r="L445" s="143"/>
      <c r="M445" s="144"/>
      <c r="N445" s="143"/>
      <c r="O445" s="145">
        <f t="shared" si="116"/>
        <v>0</v>
      </c>
      <c r="P445" s="145">
        <f t="shared" si="114"/>
        <v>0</v>
      </c>
      <c r="Q445" s="142"/>
      <c r="R445" s="43"/>
      <c r="S445" s="20"/>
      <c r="T445" s="20"/>
      <c r="U445" s="20"/>
      <c r="V445" s="20"/>
      <c r="W445" s="20"/>
      <c r="X445" s="14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</row>
    <row r="446" spans="1:154" ht="20.25" x14ac:dyDescent="0.2">
      <c r="A446" s="100"/>
      <c r="B446" s="99"/>
      <c r="C446" s="99"/>
      <c r="D446" s="99"/>
      <c r="E446" s="99"/>
      <c r="F446" s="89" t="s">
        <v>30</v>
      </c>
      <c r="G446" s="101" t="s">
        <v>420</v>
      </c>
      <c r="H446" s="143"/>
      <c r="I446" s="143"/>
      <c r="J446" s="143">
        <f t="shared" si="98"/>
        <v>0</v>
      </c>
      <c r="K446" s="180"/>
      <c r="L446" s="143"/>
      <c r="M446" s="172"/>
      <c r="N446" s="143"/>
      <c r="O446" s="145">
        <f t="shared" si="116"/>
        <v>0</v>
      </c>
      <c r="P446" s="145">
        <f t="shared" si="114"/>
        <v>0</v>
      </c>
      <c r="Q446" s="142" t="e">
        <f t="shared" ref="Q446" si="117">ROUND(O446/L446*100,2)</f>
        <v>#DIV/0!</v>
      </c>
      <c r="R446" s="43"/>
      <c r="S446" s="20"/>
      <c r="T446" s="20"/>
      <c r="U446" s="20"/>
      <c r="V446" s="20"/>
      <c r="W446" s="20"/>
      <c r="X446" s="14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</row>
    <row r="447" spans="1:154" ht="71.25" customHeight="1" x14ac:dyDescent="0.2">
      <c r="A447" s="100"/>
      <c r="B447" s="99"/>
      <c r="C447" s="99"/>
      <c r="D447" s="99"/>
      <c r="E447" s="99"/>
      <c r="F447" s="101" t="s">
        <v>428</v>
      </c>
      <c r="G447" s="101" t="s">
        <v>427</v>
      </c>
      <c r="H447" s="143"/>
      <c r="I447" s="143"/>
      <c r="J447" s="143"/>
      <c r="K447" s="180"/>
      <c r="L447" s="143"/>
      <c r="M447" s="172"/>
      <c r="N447" s="143"/>
      <c r="O447" s="193"/>
      <c r="P447" s="193"/>
      <c r="Q447" s="142"/>
      <c r="R447" s="43"/>
      <c r="S447" s="20"/>
      <c r="T447" s="20"/>
      <c r="U447" s="20"/>
      <c r="V447" s="20"/>
      <c r="W447" s="20"/>
      <c r="X447" s="14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</row>
    <row r="448" spans="1:154" ht="81" x14ac:dyDescent="0.2">
      <c r="A448" s="100"/>
      <c r="B448" s="99"/>
      <c r="C448" s="99"/>
      <c r="D448" s="188">
        <v>60</v>
      </c>
      <c r="E448" s="188"/>
      <c r="F448" s="188"/>
      <c r="G448" s="194" t="s">
        <v>203</v>
      </c>
      <c r="H448" s="143">
        <f>H449+H450</f>
        <v>0</v>
      </c>
      <c r="I448" s="143">
        <f>I449+I450</f>
        <v>0</v>
      </c>
      <c r="J448" s="143">
        <f t="shared" ref="J448:J461" si="118">H448-I448</f>
        <v>0</v>
      </c>
      <c r="K448" s="180" t="e">
        <f t="shared" ref="K448" si="119">ROUND(I448/H448*100,2)</f>
        <v>#DIV/0!</v>
      </c>
      <c r="L448" s="143">
        <f>L449+L450</f>
        <v>0</v>
      </c>
      <c r="M448" s="143">
        <f>M449+M450</f>
        <v>0</v>
      </c>
      <c r="N448" s="143">
        <f>N449+N450</f>
        <v>0</v>
      </c>
      <c r="O448" s="143">
        <f>O449+O450</f>
        <v>0</v>
      </c>
      <c r="P448" s="143">
        <f t="shared" ref="P448" si="120">P449+P450</f>
        <v>0</v>
      </c>
      <c r="Q448" s="142"/>
      <c r="R448" s="43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</row>
    <row r="449" spans="1:154" ht="20.25" x14ac:dyDescent="0.2">
      <c r="A449" s="100"/>
      <c r="B449" s="99"/>
      <c r="C449" s="99"/>
      <c r="D449" s="183"/>
      <c r="E449" s="195" t="s">
        <v>54</v>
      </c>
      <c r="F449" s="183"/>
      <c r="G449" s="190" t="s">
        <v>265</v>
      </c>
      <c r="H449" s="143"/>
      <c r="I449" s="143"/>
      <c r="J449" s="143">
        <f t="shared" si="118"/>
        <v>0</v>
      </c>
      <c r="K449" s="180"/>
      <c r="L449" s="143"/>
      <c r="M449" s="172"/>
      <c r="N449" s="143"/>
      <c r="O449" s="170">
        <f t="shared" ref="O449:O451" si="121">M449+N449</f>
        <v>0</v>
      </c>
      <c r="P449" s="170"/>
      <c r="Q449" s="142"/>
      <c r="R449" s="43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</row>
    <row r="450" spans="1:154" ht="20.25" x14ac:dyDescent="0.2">
      <c r="A450" s="100"/>
      <c r="B450" s="99"/>
      <c r="C450" s="99"/>
      <c r="D450" s="183"/>
      <c r="E450" s="195" t="s">
        <v>26</v>
      </c>
      <c r="F450" s="183"/>
      <c r="G450" s="190" t="s">
        <v>266</v>
      </c>
      <c r="H450" s="143"/>
      <c r="I450" s="143"/>
      <c r="J450" s="143">
        <f t="shared" si="118"/>
        <v>0</v>
      </c>
      <c r="K450" s="180"/>
      <c r="L450" s="143"/>
      <c r="M450" s="172"/>
      <c r="N450" s="143"/>
      <c r="O450" s="170">
        <f t="shared" si="121"/>
        <v>0</v>
      </c>
      <c r="P450" s="170"/>
      <c r="Q450" s="142"/>
      <c r="R450" s="43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</row>
    <row r="451" spans="1:154" ht="20.25" x14ac:dyDescent="0.2">
      <c r="A451" s="148"/>
      <c r="B451" s="149"/>
      <c r="C451" s="149"/>
      <c r="D451" s="149">
        <v>85</v>
      </c>
      <c r="E451" s="149"/>
      <c r="F451" s="149"/>
      <c r="G451" s="151" t="s">
        <v>86</v>
      </c>
      <c r="H451" s="152"/>
      <c r="I451" s="152">
        <f>O451</f>
        <v>-298</v>
      </c>
      <c r="J451" s="152">
        <f t="shared" si="118"/>
        <v>298</v>
      </c>
      <c r="K451" s="196"/>
      <c r="L451" s="152"/>
      <c r="M451" s="154">
        <v>-50</v>
      </c>
      <c r="N451" s="152">
        <v>-248</v>
      </c>
      <c r="O451" s="197">
        <f t="shared" si="121"/>
        <v>-298</v>
      </c>
      <c r="P451" s="197">
        <f t="shared" si="114"/>
        <v>298</v>
      </c>
      <c r="Q451" s="156"/>
      <c r="R451" s="43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</row>
    <row r="452" spans="1:154" ht="20.25" x14ac:dyDescent="0.2">
      <c r="A452" s="100"/>
      <c r="B452" s="99"/>
      <c r="C452" s="99"/>
      <c r="D452" s="99"/>
      <c r="E452" s="99"/>
      <c r="F452" s="99"/>
      <c r="G452" s="103" t="s">
        <v>195</v>
      </c>
      <c r="H452" s="143"/>
      <c r="I452" s="143"/>
      <c r="J452" s="143">
        <f t="shared" si="118"/>
        <v>0</v>
      </c>
      <c r="K452" s="180"/>
      <c r="L452" s="143"/>
      <c r="M452" s="144"/>
      <c r="N452" s="143"/>
      <c r="O452" s="170"/>
      <c r="P452" s="170">
        <f t="shared" ref="P452:P461" si="122">H452-O452</f>
        <v>0</v>
      </c>
      <c r="Q452" s="142"/>
      <c r="R452" s="43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</row>
    <row r="453" spans="1:154" ht="20.25" x14ac:dyDescent="0.2">
      <c r="A453" s="88" t="s">
        <v>204</v>
      </c>
      <c r="B453" s="89" t="s">
        <v>30</v>
      </c>
      <c r="C453" s="89"/>
      <c r="D453" s="89"/>
      <c r="E453" s="89"/>
      <c r="F453" s="89"/>
      <c r="G453" s="101" t="s">
        <v>231</v>
      </c>
      <c r="H453" s="139">
        <f>SUM(H454:H456)</f>
        <v>417300</v>
      </c>
      <c r="I453" s="139">
        <f>SUM(I454:I456)</f>
        <v>377057</v>
      </c>
      <c r="J453" s="139">
        <f t="shared" si="118"/>
        <v>40243</v>
      </c>
      <c r="K453" s="180"/>
      <c r="L453" s="139">
        <f>SUM(L454:L456)</f>
        <v>0</v>
      </c>
      <c r="M453" s="139">
        <f>SUM(M454:M456)</f>
        <v>188061</v>
      </c>
      <c r="N453" s="139">
        <f>SUM(N454:N456)</f>
        <v>188996</v>
      </c>
      <c r="O453" s="139">
        <f>SUM(O454:O456)</f>
        <v>377057</v>
      </c>
      <c r="P453" s="141">
        <f t="shared" si="122"/>
        <v>40243</v>
      </c>
      <c r="Q453" s="142"/>
      <c r="R453" s="43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</row>
    <row r="454" spans="1:154" ht="20.25" x14ac:dyDescent="0.2">
      <c r="A454" s="88"/>
      <c r="B454" s="89"/>
      <c r="C454" s="89" t="s">
        <v>22</v>
      </c>
      <c r="D454" s="89"/>
      <c r="E454" s="89"/>
      <c r="F454" s="89"/>
      <c r="G454" s="101" t="s">
        <v>232</v>
      </c>
      <c r="H454" s="139">
        <f>H390+H395</f>
        <v>0</v>
      </c>
      <c r="I454" s="139">
        <f>I390+I395</f>
        <v>0</v>
      </c>
      <c r="J454" s="139">
        <f t="shared" si="118"/>
        <v>0</v>
      </c>
      <c r="K454" s="180"/>
      <c r="L454" s="139">
        <f>L390+L395</f>
        <v>0</v>
      </c>
      <c r="M454" s="139">
        <f>M390+M395</f>
        <v>0</v>
      </c>
      <c r="N454" s="139">
        <f>N390+N395</f>
        <v>0</v>
      </c>
      <c r="O454" s="139">
        <f>O390+O395</f>
        <v>0</v>
      </c>
      <c r="P454" s="141">
        <f t="shared" si="122"/>
        <v>0</v>
      </c>
      <c r="Q454" s="142"/>
      <c r="R454" s="43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</row>
    <row r="455" spans="1:154" ht="20.25" x14ac:dyDescent="0.2">
      <c r="A455" s="88"/>
      <c r="B455" s="89"/>
      <c r="C455" s="89" t="s">
        <v>114</v>
      </c>
      <c r="D455" s="89"/>
      <c r="E455" s="89"/>
      <c r="F455" s="89"/>
      <c r="G455" s="101" t="s">
        <v>233</v>
      </c>
      <c r="H455" s="139">
        <f>H392+H418</f>
        <v>115300</v>
      </c>
      <c r="I455" s="139">
        <f>I392+I418</f>
        <v>104188</v>
      </c>
      <c r="J455" s="139">
        <f t="shared" si="118"/>
        <v>11112</v>
      </c>
      <c r="K455" s="180"/>
      <c r="L455" s="139">
        <f>L392+L418</f>
        <v>0</v>
      </c>
      <c r="M455" s="139">
        <f>M392+M418</f>
        <v>52376</v>
      </c>
      <c r="N455" s="139">
        <f>N392+N418</f>
        <v>51812</v>
      </c>
      <c r="O455" s="139">
        <f>O392+O418</f>
        <v>104188</v>
      </c>
      <c r="P455" s="141">
        <f t="shared" si="122"/>
        <v>11112</v>
      </c>
      <c r="Q455" s="142"/>
      <c r="R455" s="43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</row>
    <row r="456" spans="1:154" ht="20.25" x14ac:dyDescent="0.2">
      <c r="A456" s="88"/>
      <c r="B456" s="89"/>
      <c r="C456" s="89" t="s">
        <v>90</v>
      </c>
      <c r="D456" s="89"/>
      <c r="E456" s="89"/>
      <c r="F456" s="89"/>
      <c r="G456" s="101" t="s">
        <v>234</v>
      </c>
      <c r="H456" s="139">
        <f>H387-H454-H455</f>
        <v>302000</v>
      </c>
      <c r="I456" s="139">
        <f>I387-I454-I455</f>
        <v>272869</v>
      </c>
      <c r="J456" s="139">
        <f t="shared" si="118"/>
        <v>29131</v>
      </c>
      <c r="K456" s="180"/>
      <c r="L456" s="139">
        <f>L387-L454-L455</f>
        <v>0</v>
      </c>
      <c r="M456" s="139">
        <f>M387-M454-M455</f>
        <v>135685</v>
      </c>
      <c r="N456" s="139">
        <f>N387-N454-N455</f>
        <v>137184</v>
      </c>
      <c r="O456" s="139">
        <f>O387-O454-O455</f>
        <v>272869</v>
      </c>
      <c r="P456" s="141">
        <f t="shared" si="122"/>
        <v>29131</v>
      </c>
      <c r="Q456" s="142"/>
      <c r="R456" s="43"/>
      <c r="S456" s="14"/>
      <c r="T456" s="14"/>
      <c r="U456" s="14"/>
      <c r="V456" s="14"/>
      <c r="W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</row>
    <row r="457" spans="1:154" ht="20.25" x14ac:dyDescent="0.2">
      <c r="A457" s="88">
        <v>8904</v>
      </c>
      <c r="B457" s="89" t="s">
        <v>32</v>
      </c>
      <c r="C457" s="89"/>
      <c r="D457" s="89"/>
      <c r="E457" s="89"/>
      <c r="F457" s="89"/>
      <c r="G457" s="101" t="s">
        <v>235</v>
      </c>
      <c r="H457" s="139">
        <f>H82-H458</f>
        <v>5355600</v>
      </c>
      <c r="I457" s="139">
        <f>I82-I458</f>
        <v>5050823.13</v>
      </c>
      <c r="J457" s="139">
        <f t="shared" si="118"/>
        <v>304776.87000000011</v>
      </c>
      <c r="K457" s="180"/>
      <c r="L457" s="139">
        <f>L82-L458</f>
        <v>0</v>
      </c>
      <c r="M457" s="139">
        <f>M82-M458</f>
        <v>2555425.77</v>
      </c>
      <c r="N457" s="139">
        <f>N82-N458</f>
        <v>2495397.36</v>
      </c>
      <c r="O457" s="139">
        <f>O82-O458</f>
        <v>5050823.13</v>
      </c>
      <c r="P457" s="141">
        <f t="shared" si="122"/>
        <v>304776.87000000011</v>
      </c>
      <c r="Q457" s="142"/>
      <c r="R457" s="43"/>
      <c r="S457" s="14"/>
      <c r="T457" s="14"/>
      <c r="U457" s="14"/>
      <c r="V457" s="14"/>
      <c r="W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</row>
    <row r="458" spans="1:154" ht="20.25" x14ac:dyDescent="0.2">
      <c r="A458" s="88"/>
      <c r="B458" s="89" t="s">
        <v>30</v>
      </c>
      <c r="C458" s="89"/>
      <c r="D458" s="89"/>
      <c r="E458" s="89"/>
      <c r="F458" s="89"/>
      <c r="G458" s="101" t="s">
        <v>236</v>
      </c>
      <c r="H458" s="139">
        <f>+H110</f>
        <v>0</v>
      </c>
      <c r="I458" s="139">
        <f>+I110</f>
        <v>0</v>
      </c>
      <c r="J458" s="139">
        <f t="shared" si="118"/>
        <v>0</v>
      </c>
      <c r="K458" s="180"/>
      <c r="L458" s="139">
        <f>+L110</f>
        <v>0</v>
      </c>
      <c r="M458" s="139">
        <f>+M110</f>
        <v>0</v>
      </c>
      <c r="N458" s="139">
        <f>+N110</f>
        <v>0</v>
      </c>
      <c r="O458" s="139">
        <f>+O110</f>
        <v>0</v>
      </c>
      <c r="P458" s="141">
        <f t="shared" si="122"/>
        <v>0</v>
      </c>
      <c r="Q458" s="142"/>
      <c r="R458" s="43"/>
      <c r="S458" s="14"/>
      <c r="T458" s="14"/>
      <c r="U458" s="14"/>
      <c r="V458" s="14"/>
      <c r="W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</row>
    <row r="459" spans="1:154" ht="20.25" x14ac:dyDescent="0.2">
      <c r="A459" s="500" t="s">
        <v>237</v>
      </c>
      <c r="B459" s="501"/>
      <c r="C459" s="501"/>
      <c r="D459" s="501"/>
      <c r="E459" s="501"/>
      <c r="F459" s="501"/>
      <c r="G459" s="101" t="s">
        <v>238</v>
      </c>
      <c r="H459" s="139">
        <f>H9-H82</f>
        <v>-5355600</v>
      </c>
      <c r="I459" s="139">
        <f>I9-I82</f>
        <v>-1136519.1499999999</v>
      </c>
      <c r="J459" s="139">
        <f t="shared" si="118"/>
        <v>-4219080.8499999996</v>
      </c>
      <c r="K459" s="180"/>
      <c r="L459" s="139">
        <f>L9-L82</f>
        <v>0</v>
      </c>
      <c r="M459" s="163">
        <f>M9-M82</f>
        <v>-563558.81000000006</v>
      </c>
      <c r="N459" s="139">
        <f>N9-N82</f>
        <v>-572960.33999999962</v>
      </c>
      <c r="O459" s="141">
        <f>O9-O82</f>
        <v>-1136519.1499999999</v>
      </c>
      <c r="P459" s="141">
        <f t="shared" si="122"/>
        <v>-4219080.8499999996</v>
      </c>
      <c r="Q459" s="142"/>
      <c r="R459" s="43"/>
      <c r="S459" s="14"/>
      <c r="T459" s="14"/>
      <c r="U459" s="14"/>
      <c r="V459" s="14"/>
      <c r="W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</row>
    <row r="460" spans="1:154" ht="20.25" x14ac:dyDescent="0.2">
      <c r="A460" s="88"/>
      <c r="B460" s="89" t="s">
        <v>88</v>
      </c>
      <c r="C460" s="89"/>
      <c r="D460" s="89"/>
      <c r="E460" s="89"/>
      <c r="F460" s="89"/>
      <c r="G460" s="101" t="s">
        <v>239</v>
      </c>
      <c r="H460" s="139">
        <f>H60-H457</f>
        <v>-5355600</v>
      </c>
      <c r="I460" s="139">
        <f>I60-I457</f>
        <v>-2826917.1999999997</v>
      </c>
      <c r="J460" s="139">
        <f t="shared" si="118"/>
        <v>-2528682.8000000003</v>
      </c>
      <c r="K460" s="180"/>
      <c r="L460" s="139">
        <f>L60-L457</f>
        <v>0</v>
      </c>
      <c r="M460" s="163">
        <f>M60-M457</f>
        <v>-1430294.78</v>
      </c>
      <c r="N460" s="139">
        <f>N60-N457</f>
        <v>-1396622.4199999997</v>
      </c>
      <c r="O460" s="141">
        <f>O60-O457</f>
        <v>-2826917.1999999997</v>
      </c>
      <c r="P460" s="141">
        <f t="shared" si="122"/>
        <v>-2528682.8000000003</v>
      </c>
      <c r="Q460" s="142"/>
      <c r="R460" s="43"/>
      <c r="S460" s="14"/>
      <c r="T460" s="14"/>
      <c r="U460" s="14"/>
      <c r="V460" s="14"/>
      <c r="W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</row>
    <row r="461" spans="1:154" ht="21" thickBot="1" x14ac:dyDescent="0.25">
      <c r="A461" s="198"/>
      <c r="B461" s="199">
        <v>11</v>
      </c>
      <c r="C461" s="199"/>
      <c r="D461" s="199"/>
      <c r="E461" s="199"/>
      <c r="F461" s="199"/>
      <c r="G461" s="200" t="s">
        <v>240</v>
      </c>
      <c r="H461" s="201">
        <f>+H61-H458</f>
        <v>0</v>
      </c>
      <c r="I461" s="201">
        <f>+I61-I458</f>
        <v>1690398.0499999998</v>
      </c>
      <c r="J461" s="201">
        <f t="shared" si="118"/>
        <v>-1690398.0499999998</v>
      </c>
      <c r="K461" s="201"/>
      <c r="L461" s="201">
        <f>+L61-L458</f>
        <v>0</v>
      </c>
      <c r="M461" s="201">
        <f>+M61-M458</f>
        <v>866735.97</v>
      </c>
      <c r="N461" s="201">
        <f>+N61-N458</f>
        <v>823662.07999999996</v>
      </c>
      <c r="O461" s="201">
        <f>+O61-O458</f>
        <v>1690398.0499999998</v>
      </c>
      <c r="P461" s="201">
        <f t="shared" si="122"/>
        <v>-1690398.0499999998</v>
      </c>
      <c r="Q461" s="202"/>
      <c r="R461" s="43"/>
      <c r="S461" s="14"/>
      <c r="T461" s="14"/>
      <c r="U461" s="14"/>
      <c r="V461" s="14"/>
      <c r="W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</row>
    <row r="462" spans="1:154" x14ac:dyDescent="0.2">
      <c r="M462" s="31"/>
      <c r="N462" s="31"/>
      <c r="O462" s="31"/>
      <c r="P462" s="30"/>
      <c r="R462" s="44"/>
      <c r="S462" s="32"/>
      <c r="T462" s="32"/>
      <c r="U462" s="32"/>
    </row>
    <row r="463" spans="1:154" x14ac:dyDescent="0.2">
      <c r="M463" s="31"/>
      <c r="N463" s="31"/>
      <c r="O463" s="31"/>
      <c r="P463" s="30"/>
      <c r="R463" s="44"/>
      <c r="S463" s="32"/>
      <c r="T463" s="32"/>
      <c r="U463" s="32"/>
    </row>
    <row r="464" spans="1:154" x14ac:dyDescent="0.2">
      <c r="M464" s="31"/>
      <c r="N464" s="31"/>
      <c r="O464" s="31"/>
      <c r="P464" s="30"/>
      <c r="R464" s="44"/>
      <c r="S464" s="32"/>
      <c r="T464" s="32"/>
      <c r="U464" s="32"/>
    </row>
    <row r="465" spans="2:21" ht="16.5" customHeight="1" x14ac:dyDescent="0.2">
      <c r="B465" s="499" t="s">
        <v>433</v>
      </c>
      <c r="C465" s="499"/>
      <c r="D465" s="499"/>
      <c r="E465" s="499"/>
      <c r="F465" s="499"/>
      <c r="G465" s="210"/>
      <c r="H465" s="499" t="s">
        <v>435</v>
      </c>
      <c r="I465" s="499"/>
      <c r="J465" s="499"/>
      <c r="K465" s="210"/>
      <c r="L465" s="210"/>
      <c r="M465" s="499" t="s">
        <v>437</v>
      </c>
      <c r="N465" s="499"/>
      <c r="O465" s="499"/>
      <c r="P465" s="209"/>
      <c r="R465" s="44"/>
      <c r="S465" s="32"/>
      <c r="T465" s="32"/>
      <c r="U465" s="32"/>
    </row>
    <row r="466" spans="2:21" ht="16.5" customHeight="1" x14ac:dyDescent="0.2">
      <c r="B466" s="499" t="s">
        <v>434</v>
      </c>
      <c r="C466" s="499"/>
      <c r="D466" s="499"/>
      <c r="E466" s="499"/>
      <c r="F466" s="499"/>
      <c r="G466" s="210"/>
      <c r="H466" s="499" t="s">
        <v>436</v>
      </c>
      <c r="I466" s="499"/>
      <c r="J466" s="499"/>
      <c r="K466" s="210"/>
      <c r="L466" s="210"/>
      <c r="M466" s="499" t="s">
        <v>438</v>
      </c>
      <c r="N466" s="499"/>
      <c r="O466" s="499"/>
      <c r="P466" s="209"/>
      <c r="R466" s="44"/>
      <c r="S466" s="32"/>
      <c r="T466" s="32"/>
      <c r="U466" s="32"/>
    </row>
    <row r="467" spans="2:21" ht="16.5" customHeight="1" x14ac:dyDescent="0.2">
      <c r="B467" s="209"/>
      <c r="C467" s="209"/>
      <c r="D467" s="209"/>
      <c r="E467" s="209"/>
      <c r="F467" s="209"/>
      <c r="G467" s="209"/>
      <c r="H467" s="209"/>
      <c r="I467" s="209"/>
      <c r="J467" s="209"/>
      <c r="K467" s="209"/>
      <c r="L467" s="209"/>
      <c r="M467" s="209"/>
      <c r="N467" s="209"/>
      <c r="O467" s="209"/>
      <c r="P467" s="209"/>
      <c r="R467" s="44"/>
      <c r="S467" s="32"/>
      <c r="T467" s="32"/>
      <c r="U467" s="32"/>
    </row>
    <row r="468" spans="2:21" ht="16.5" customHeight="1" x14ac:dyDescent="0.2">
      <c r="B468" s="209"/>
      <c r="C468" s="209"/>
      <c r="D468" s="209"/>
      <c r="E468" s="209"/>
      <c r="F468" s="209"/>
      <c r="G468" s="209"/>
      <c r="H468" s="209"/>
      <c r="I468" s="209"/>
      <c r="J468" s="209"/>
      <c r="K468" s="209"/>
      <c r="L468" s="209"/>
      <c r="M468" s="209"/>
      <c r="N468" s="209"/>
      <c r="O468" s="209"/>
      <c r="P468" s="209"/>
      <c r="R468" s="44"/>
      <c r="S468" s="32"/>
      <c r="T468" s="32"/>
      <c r="U468" s="32"/>
    </row>
    <row r="469" spans="2:21" x14ac:dyDescent="0.2">
      <c r="M469" s="31"/>
      <c r="N469" s="31"/>
      <c r="O469" s="31"/>
      <c r="P469" s="30"/>
      <c r="R469" s="44"/>
      <c r="S469" s="32"/>
      <c r="T469" s="32"/>
      <c r="U469" s="32"/>
    </row>
    <row r="470" spans="2:21" x14ac:dyDescent="0.2">
      <c r="M470" s="31"/>
      <c r="N470" s="31"/>
      <c r="O470" s="31"/>
      <c r="P470" s="30"/>
      <c r="R470" s="44"/>
      <c r="S470" s="32"/>
      <c r="T470" s="32"/>
      <c r="U470" s="32"/>
    </row>
    <row r="471" spans="2:21" x14ac:dyDescent="0.2">
      <c r="M471" s="31"/>
      <c r="N471" s="31"/>
      <c r="O471" s="31"/>
      <c r="P471" s="30"/>
      <c r="R471" s="44"/>
      <c r="S471" s="32"/>
      <c r="T471" s="32"/>
      <c r="U471" s="32"/>
    </row>
    <row r="472" spans="2:21" x14ac:dyDescent="0.2">
      <c r="M472" s="31"/>
      <c r="N472" s="31"/>
      <c r="O472" s="31"/>
      <c r="P472" s="30"/>
      <c r="R472" s="44"/>
      <c r="S472" s="32"/>
      <c r="T472" s="32"/>
      <c r="U472" s="32"/>
    </row>
    <row r="473" spans="2:21" x14ac:dyDescent="0.2">
      <c r="M473" s="31"/>
      <c r="N473" s="31"/>
      <c r="O473" s="31"/>
      <c r="P473" s="30"/>
      <c r="R473" s="44"/>
      <c r="S473" s="32"/>
      <c r="T473" s="32"/>
      <c r="U473" s="32"/>
    </row>
    <row r="474" spans="2:21" x14ac:dyDescent="0.2">
      <c r="M474" s="31"/>
      <c r="N474" s="31"/>
      <c r="O474" s="31"/>
      <c r="P474" s="30"/>
      <c r="R474" s="44"/>
      <c r="S474" s="32"/>
      <c r="T474" s="32"/>
      <c r="U474" s="32"/>
    </row>
    <row r="475" spans="2:21" x14ac:dyDescent="0.2">
      <c r="M475" s="31"/>
      <c r="N475" s="31"/>
      <c r="O475" s="31"/>
      <c r="P475" s="30"/>
      <c r="R475" s="44"/>
      <c r="S475" s="32"/>
      <c r="T475" s="32"/>
      <c r="U475" s="32"/>
    </row>
    <row r="476" spans="2:21" x14ac:dyDescent="0.2">
      <c r="M476" s="31"/>
      <c r="N476" s="31"/>
      <c r="O476" s="31"/>
      <c r="P476" s="30"/>
      <c r="R476" s="44"/>
      <c r="S476" s="32"/>
      <c r="T476" s="32"/>
      <c r="U476" s="32"/>
    </row>
    <row r="477" spans="2:21" x14ac:dyDescent="0.2">
      <c r="M477" s="31"/>
      <c r="N477" s="31"/>
      <c r="O477" s="31"/>
      <c r="P477" s="30"/>
      <c r="R477" s="44"/>
      <c r="S477" s="32"/>
      <c r="T477" s="32"/>
      <c r="U477" s="32"/>
    </row>
    <row r="478" spans="2:21" x14ac:dyDescent="0.2">
      <c r="M478" s="31"/>
      <c r="N478" s="31"/>
      <c r="O478" s="31"/>
      <c r="P478" s="30"/>
      <c r="R478" s="44"/>
      <c r="S478" s="32"/>
      <c r="T478" s="32"/>
      <c r="U478" s="32"/>
    </row>
    <row r="479" spans="2:21" x14ac:dyDescent="0.2">
      <c r="M479" s="31"/>
      <c r="N479" s="31"/>
      <c r="O479" s="31"/>
      <c r="P479" s="30"/>
      <c r="R479" s="44"/>
      <c r="S479" s="32"/>
      <c r="T479" s="32"/>
      <c r="U479" s="32"/>
    </row>
    <row r="480" spans="2:21" x14ac:dyDescent="0.2">
      <c r="M480" s="31"/>
      <c r="N480" s="31"/>
      <c r="O480" s="31"/>
      <c r="P480" s="30"/>
      <c r="R480" s="44"/>
      <c r="S480" s="32"/>
      <c r="T480" s="32"/>
      <c r="U480" s="32"/>
    </row>
    <row r="481" spans="13:21" x14ac:dyDescent="0.2">
      <c r="M481" s="31"/>
      <c r="N481" s="31"/>
      <c r="O481" s="31"/>
      <c r="P481" s="30"/>
      <c r="R481" s="44"/>
      <c r="S481" s="32"/>
      <c r="T481" s="32"/>
      <c r="U481" s="32"/>
    </row>
    <row r="482" spans="13:21" x14ac:dyDescent="0.2">
      <c r="M482" s="31"/>
      <c r="N482" s="31"/>
      <c r="O482" s="31"/>
      <c r="P482" s="30"/>
      <c r="R482" s="44"/>
      <c r="S482" s="32"/>
      <c r="T482" s="32"/>
      <c r="U482" s="32"/>
    </row>
    <row r="483" spans="13:21" x14ac:dyDescent="0.2">
      <c r="M483" s="31"/>
      <c r="N483" s="31"/>
      <c r="O483" s="31"/>
      <c r="P483" s="30"/>
      <c r="R483" s="44"/>
      <c r="S483" s="32"/>
      <c r="T483" s="32"/>
      <c r="U483" s="32"/>
    </row>
    <row r="484" spans="13:21" x14ac:dyDescent="0.2">
      <c r="M484" s="31"/>
      <c r="N484" s="31"/>
      <c r="O484" s="31"/>
      <c r="P484" s="30"/>
      <c r="R484" s="44"/>
      <c r="S484" s="32"/>
      <c r="T484" s="32"/>
      <c r="U484" s="32"/>
    </row>
    <row r="485" spans="13:21" x14ac:dyDescent="0.2">
      <c r="M485" s="31"/>
      <c r="N485" s="31"/>
      <c r="O485" s="31"/>
      <c r="P485" s="30"/>
      <c r="R485" s="44"/>
      <c r="S485" s="32"/>
      <c r="T485" s="32"/>
      <c r="U485" s="32"/>
    </row>
    <row r="486" spans="13:21" x14ac:dyDescent="0.2">
      <c r="M486" s="31"/>
      <c r="N486" s="31"/>
      <c r="O486" s="31"/>
      <c r="P486" s="30"/>
      <c r="R486" s="44"/>
      <c r="S486" s="32"/>
      <c r="T486" s="32"/>
      <c r="U486" s="32"/>
    </row>
    <row r="487" spans="13:21" x14ac:dyDescent="0.2">
      <c r="M487" s="31"/>
      <c r="N487" s="31"/>
      <c r="O487" s="31"/>
      <c r="P487" s="30"/>
      <c r="R487" s="44"/>
      <c r="S487" s="32"/>
      <c r="T487" s="32"/>
      <c r="U487" s="32"/>
    </row>
    <row r="488" spans="13:21" x14ac:dyDescent="0.2">
      <c r="M488" s="31"/>
      <c r="N488" s="31"/>
      <c r="O488" s="31"/>
      <c r="P488" s="30"/>
      <c r="R488" s="44"/>
      <c r="S488" s="32"/>
      <c r="T488" s="32"/>
      <c r="U488" s="32"/>
    </row>
    <row r="489" spans="13:21" x14ac:dyDescent="0.2">
      <c r="M489" s="31"/>
      <c r="N489" s="31"/>
      <c r="O489" s="31"/>
      <c r="P489" s="30"/>
      <c r="R489" s="44"/>
      <c r="S489" s="32"/>
      <c r="T489" s="32"/>
      <c r="U489" s="32"/>
    </row>
    <row r="490" spans="13:21" x14ac:dyDescent="0.2">
      <c r="M490" s="31"/>
      <c r="N490" s="31"/>
      <c r="O490" s="31"/>
      <c r="P490" s="30"/>
      <c r="R490" s="44"/>
      <c r="S490" s="32"/>
      <c r="T490" s="32"/>
      <c r="U490" s="32"/>
    </row>
    <row r="491" spans="13:21" x14ac:dyDescent="0.2">
      <c r="M491" s="31"/>
      <c r="N491" s="31"/>
      <c r="O491" s="31"/>
      <c r="P491" s="30"/>
      <c r="R491" s="44"/>
      <c r="S491" s="32"/>
      <c r="T491" s="32"/>
      <c r="U491" s="32"/>
    </row>
    <row r="492" spans="13:21" x14ac:dyDescent="0.2">
      <c r="M492" s="31"/>
      <c r="N492" s="31"/>
      <c r="O492" s="31"/>
      <c r="P492" s="30"/>
      <c r="R492" s="44"/>
      <c r="S492" s="32"/>
      <c r="T492" s="32"/>
      <c r="U492" s="32"/>
    </row>
    <row r="493" spans="13:21" x14ac:dyDescent="0.2">
      <c r="M493" s="31"/>
      <c r="N493" s="31"/>
      <c r="O493" s="31"/>
      <c r="P493" s="30"/>
      <c r="R493" s="44"/>
      <c r="S493" s="32"/>
      <c r="T493" s="32"/>
      <c r="U493" s="32"/>
    </row>
    <row r="494" spans="13:21" x14ac:dyDescent="0.2">
      <c r="M494" s="31"/>
      <c r="N494" s="31"/>
      <c r="O494" s="31"/>
      <c r="P494" s="30"/>
      <c r="R494" s="44"/>
      <c r="S494" s="32"/>
      <c r="T494" s="32"/>
      <c r="U494" s="32"/>
    </row>
    <row r="495" spans="13:21" x14ac:dyDescent="0.2">
      <c r="M495" s="31"/>
      <c r="N495" s="31"/>
      <c r="O495" s="31"/>
      <c r="P495" s="30"/>
      <c r="R495" s="44"/>
      <c r="S495" s="32"/>
      <c r="T495" s="32"/>
      <c r="U495" s="32"/>
    </row>
    <row r="496" spans="13:21" x14ac:dyDescent="0.2">
      <c r="M496" s="31"/>
      <c r="N496" s="31"/>
      <c r="O496" s="31"/>
      <c r="P496" s="30"/>
      <c r="R496" s="44"/>
      <c r="S496" s="32"/>
      <c r="T496" s="32"/>
      <c r="U496" s="32"/>
    </row>
    <row r="497" spans="13:21" x14ac:dyDescent="0.2">
      <c r="M497" s="31"/>
      <c r="N497" s="31"/>
      <c r="O497" s="31"/>
      <c r="P497" s="30"/>
      <c r="R497" s="44"/>
      <c r="S497" s="32"/>
      <c r="T497" s="32"/>
      <c r="U497" s="32"/>
    </row>
    <row r="498" spans="13:21" x14ac:dyDescent="0.2">
      <c r="M498" s="31"/>
      <c r="N498" s="31"/>
      <c r="O498" s="31"/>
      <c r="P498" s="30"/>
      <c r="R498" s="44"/>
      <c r="S498" s="32"/>
      <c r="T498" s="32"/>
      <c r="U498" s="32"/>
    </row>
    <row r="499" spans="13:21" x14ac:dyDescent="0.2">
      <c r="M499" s="31"/>
      <c r="N499" s="31"/>
      <c r="O499" s="31"/>
      <c r="P499" s="30"/>
      <c r="R499" s="44"/>
      <c r="S499" s="32"/>
      <c r="T499" s="32"/>
      <c r="U499" s="32"/>
    </row>
    <row r="500" spans="13:21" x14ac:dyDescent="0.2">
      <c r="M500" s="31"/>
      <c r="N500" s="31"/>
      <c r="O500" s="31"/>
      <c r="P500" s="30"/>
      <c r="R500" s="44"/>
      <c r="S500" s="32"/>
      <c r="T500" s="32"/>
      <c r="U500" s="32"/>
    </row>
    <row r="501" spans="13:21" x14ac:dyDescent="0.2">
      <c r="M501" s="31"/>
      <c r="N501" s="31"/>
      <c r="O501" s="31"/>
      <c r="P501" s="30"/>
      <c r="R501" s="44"/>
      <c r="S501" s="32"/>
      <c r="T501" s="32"/>
      <c r="U501" s="32"/>
    </row>
    <row r="502" spans="13:21" x14ac:dyDescent="0.2">
      <c r="M502" s="31"/>
      <c r="N502" s="31"/>
      <c r="O502" s="31"/>
      <c r="P502" s="30"/>
      <c r="R502" s="44"/>
      <c r="S502" s="32"/>
      <c r="T502" s="32"/>
      <c r="U502" s="32"/>
    </row>
    <row r="503" spans="13:21" x14ac:dyDescent="0.2">
      <c r="M503" s="31"/>
      <c r="N503" s="31"/>
      <c r="O503" s="31"/>
      <c r="P503" s="30"/>
      <c r="R503" s="44"/>
      <c r="S503" s="32"/>
      <c r="T503" s="32"/>
      <c r="U503" s="32"/>
    </row>
    <row r="504" spans="13:21" x14ac:dyDescent="0.2">
      <c r="M504" s="31"/>
      <c r="N504" s="31"/>
      <c r="O504" s="31"/>
      <c r="P504" s="30"/>
      <c r="R504" s="44"/>
      <c r="S504" s="32"/>
      <c r="T504" s="32"/>
      <c r="U504" s="32"/>
    </row>
    <row r="505" spans="13:21" x14ac:dyDescent="0.2">
      <c r="M505" s="31"/>
      <c r="N505" s="31"/>
      <c r="O505" s="31"/>
      <c r="P505" s="30"/>
      <c r="R505" s="44"/>
      <c r="S505" s="32"/>
      <c r="T505" s="32"/>
      <c r="U505" s="32"/>
    </row>
    <row r="506" spans="13:21" x14ac:dyDescent="0.2">
      <c r="M506" s="31"/>
      <c r="N506" s="31"/>
      <c r="O506" s="31"/>
      <c r="P506" s="30"/>
      <c r="R506" s="44"/>
      <c r="S506" s="32"/>
      <c r="T506" s="32"/>
      <c r="U506" s="32"/>
    </row>
    <row r="507" spans="13:21" x14ac:dyDescent="0.2">
      <c r="M507" s="31"/>
      <c r="N507" s="31"/>
      <c r="O507" s="31"/>
      <c r="P507" s="30"/>
      <c r="R507" s="44"/>
      <c r="S507" s="32"/>
      <c r="T507" s="32"/>
      <c r="U507" s="32"/>
    </row>
    <row r="508" spans="13:21" x14ac:dyDescent="0.2">
      <c r="M508" s="31"/>
      <c r="N508" s="31"/>
      <c r="O508" s="31"/>
      <c r="P508" s="30"/>
      <c r="R508" s="44"/>
      <c r="S508" s="32"/>
      <c r="T508" s="32"/>
      <c r="U508" s="32"/>
    </row>
    <row r="509" spans="13:21" x14ac:dyDescent="0.2">
      <c r="M509" s="31"/>
      <c r="N509" s="31"/>
      <c r="O509" s="31"/>
      <c r="P509" s="30"/>
      <c r="R509" s="44"/>
      <c r="S509" s="32"/>
      <c r="T509" s="32"/>
      <c r="U509" s="32"/>
    </row>
    <row r="510" spans="13:21" x14ac:dyDescent="0.2">
      <c r="M510" s="31"/>
      <c r="N510" s="31"/>
      <c r="O510" s="31"/>
      <c r="P510" s="30"/>
      <c r="R510" s="44"/>
      <c r="S510" s="32"/>
      <c r="T510" s="32"/>
      <c r="U510" s="32"/>
    </row>
    <row r="511" spans="13:21" x14ac:dyDescent="0.2">
      <c r="M511" s="31"/>
      <c r="N511" s="31"/>
      <c r="O511" s="31"/>
      <c r="P511" s="30"/>
      <c r="R511" s="44"/>
      <c r="S511" s="32"/>
      <c r="T511" s="32"/>
      <c r="U511" s="32"/>
    </row>
    <row r="512" spans="13:21" x14ac:dyDescent="0.2">
      <c r="M512" s="31"/>
      <c r="N512" s="31"/>
      <c r="O512" s="31"/>
      <c r="P512" s="30"/>
      <c r="R512" s="44"/>
      <c r="S512" s="32"/>
      <c r="T512" s="32"/>
      <c r="U512" s="32"/>
    </row>
    <row r="513" spans="13:21" x14ac:dyDescent="0.2">
      <c r="M513" s="31"/>
      <c r="N513" s="31"/>
      <c r="O513" s="31"/>
      <c r="P513" s="30"/>
      <c r="R513" s="44"/>
      <c r="S513" s="32"/>
      <c r="T513" s="32"/>
      <c r="U513" s="32"/>
    </row>
    <row r="514" spans="13:21" x14ac:dyDescent="0.2">
      <c r="M514" s="31"/>
      <c r="N514" s="31"/>
      <c r="O514" s="31"/>
      <c r="P514" s="30"/>
      <c r="R514" s="44"/>
      <c r="S514" s="32"/>
      <c r="T514" s="32"/>
      <c r="U514" s="32"/>
    </row>
    <row r="515" spans="13:21" x14ac:dyDescent="0.2">
      <c r="M515" s="31"/>
      <c r="N515" s="31"/>
      <c r="O515" s="31"/>
      <c r="P515" s="30"/>
      <c r="R515" s="44"/>
      <c r="S515" s="32"/>
      <c r="T515" s="32"/>
      <c r="U515" s="32"/>
    </row>
    <row r="516" spans="13:21" x14ac:dyDescent="0.2">
      <c r="M516" s="31"/>
      <c r="N516" s="31"/>
      <c r="O516" s="31"/>
      <c r="P516" s="30"/>
      <c r="R516" s="44"/>
      <c r="S516" s="32"/>
      <c r="T516" s="32"/>
      <c r="U516" s="32"/>
    </row>
    <row r="517" spans="13:21" x14ac:dyDescent="0.2">
      <c r="M517" s="31"/>
      <c r="N517" s="31"/>
      <c r="O517" s="31"/>
      <c r="P517" s="30"/>
      <c r="R517" s="44"/>
      <c r="S517" s="32"/>
      <c r="T517" s="32"/>
      <c r="U517" s="32"/>
    </row>
    <row r="518" spans="13:21" x14ac:dyDescent="0.2">
      <c r="M518" s="31"/>
      <c r="N518" s="31"/>
      <c r="O518" s="31"/>
      <c r="P518" s="30"/>
      <c r="R518" s="44"/>
      <c r="S518" s="32"/>
      <c r="T518" s="32"/>
      <c r="U518" s="32"/>
    </row>
    <row r="519" spans="13:21" x14ac:dyDescent="0.2">
      <c r="M519" s="31"/>
      <c r="N519" s="31"/>
      <c r="O519" s="31"/>
      <c r="P519" s="30"/>
      <c r="R519" s="44"/>
      <c r="S519" s="32"/>
      <c r="T519" s="32"/>
      <c r="U519" s="32"/>
    </row>
    <row r="520" spans="13:21" x14ac:dyDescent="0.2">
      <c r="M520" s="31"/>
      <c r="N520" s="31"/>
      <c r="O520" s="31"/>
      <c r="P520" s="30"/>
      <c r="R520" s="44"/>
      <c r="S520" s="32"/>
      <c r="T520" s="32"/>
      <c r="U520" s="32"/>
    </row>
    <row r="521" spans="13:21" x14ac:dyDescent="0.2">
      <c r="M521" s="31"/>
      <c r="N521" s="31"/>
      <c r="O521" s="31"/>
      <c r="P521" s="30"/>
      <c r="R521" s="44"/>
      <c r="S521" s="32"/>
      <c r="T521" s="32"/>
      <c r="U521" s="32"/>
    </row>
    <row r="522" spans="13:21" x14ac:dyDescent="0.2">
      <c r="M522" s="31"/>
      <c r="N522" s="31"/>
      <c r="O522" s="31"/>
      <c r="P522" s="30"/>
      <c r="R522" s="44"/>
      <c r="S522" s="32"/>
      <c r="T522" s="32"/>
      <c r="U522" s="32"/>
    </row>
    <row r="523" spans="13:21" x14ac:dyDescent="0.2">
      <c r="M523" s="31"/>
      <c r="N523" s="31"/>
      <c r="O523" s="31"/>
      <c r="P523" s="30"/>
      <c r="R523" s="44"/>
      <c r="S523" s="32"/>
      <c r="T523" s="32"/>
      <c r="U523" s="32"/>
    </row>
    <row r="524" spans="13:21" x14ac:dyDescent="0.2">
      <c r="M524" s="31"/>
      <c r="N524" s="31"/>
      <c r="O524" s="31"/>
      <c r="P524" s="30"/>
      <c r="R524" s="44"/>
      <c r="S524" s="32"/>
      <c r="T524" s="32"/>
      <c r="U524" s="32"/>
    </row>
    <row r="525" spans="13:21" x14ac:dyDescent="0.2">
      <c r="M525" s="31"/>
      <c r="N525" s="31"/>
      <c r="O525" s="31"/>
      <c r="P525" s="30"/>
      <c r="R525" s="44"/>
      <c r="S525" s="32"/>
      <c r="T525" s="32"/>
      <c r="U525" s="32"/>
    </row>
    <row r="526" spans="13:21" x14ac:dyDescent="0.2">
      <c r="M526" s="31"/>
      <c r="N526" s="31"/>
      <c r="O526" s="31"/>
      <c r="P526" s="30"/>
      <c r="R526" s="44"/>
      <c r="S526" s="32"/>
      <c r="T526" s="32"/>
      <c r="U526" s="32"/>
    </row>
    <row r="527" spans="13:21" x14ac:dyDescent="0.2">
      <c r="M527" s="31"/>
      <c r="N527" s="31"/>
      <c r="O527" s="31"/>
      <c r="P527" s="30"/>
      <c r="R527" s="44"/>
      <c r="S527" s="32"/>
      <c r="T527" s="32"/>
      <c r="U527" s="32"/>
    </row>
    <row r="528" spans="13:21" x14ac:dyDescent="0.2">
      <c r="M528" s="31"/>
      <c r="N528" s="31"/>
      <c r="O528" s="31"/>
      <c r="P528" s="30"/>
      <c r="R528" s="44"/>
      <c r="S528" s="32"/>
      <c r="T528" s="32"/>
      <c r="U528" s="32"/>
    </row>
    <row r="529" spans="13:21" x14ac:dyDescent="0.2">
      <c r="M529" s="31"/>
      <c r="N529" s="31"/>
      <c r="O529" s="31"/>
      <c r="P529" s="30"/>
      <c r="R529" s="44"/>
      <c r="S529" s="32"/>
      <c r="T529" s="32"/>
      <c r="U529" s="32"/>
    </row>
    <row r="530" spans="13:21" x14ac:dyDescent="0.2">
      <c r="M530" s="31"/>
      <c r="N530" s="31"/>
      <c r="O530" s="31"/>
      <c r="P530" s="30"/>
      <c r="R530" s="44"/>
      <c r="S530" s="32"/>
      <c r="T530" s="32"/>
      <c r="U530" s="32"/>
    </row>
    <row r="531" spans="13:21" x14ac:dyDescent="0.2">
      <c r="M531" s="31"/>
      <c r="N531" s="31"/>
      <c r="O531" s="31"/>
      <c r="P531" s="30"/>
      <c r="R531" s="44"/>
      <c r="S531" s="32"/>
      <c r="T531" s="32"/>
      <c r="U531" s="32"/>
    </row>
    <row r="532" spans="13:21" x14ac:dyDescent="0.2">
      <c r="M532" s="31"/>
      <c r="N532" s="31"/>
      <c r="O532" s="31"/>
      <c r="P532" s="30"/>
      <c r="R532" s="44"/>
      <c r="S532" s="32"/>
      <c r="T532" s="32"/>
      <c r="U532" s="32"/>
    </row>
    <row r="533" spans="13:21" x14ac:dyDescent="0.2">
      <c r="M533" s="31"/>
      <c r="N533" s="31"/>
      <c r="O533" s="31"/>
      <c r="P533" s="30"/>
      <c r="R533" s="44"/>
      <c r="S533" s="32"/>
      <c r="T533" s="32"/>
      <c r="U533" s="32"/>
    </row>
    <row r="534" spans="13:21" x14ac:dyDescent="0.2">
      <c r="M534" s="31"/>
      <c r="N534" s="31"/>
      <c r="O534" s="31"/>
      <c r="P534" s="30"/>
      <c r="R534" s="44"/>
      <c r="S534" s="32"/>
      <c r="T534" s="32"/>
      <c r="U534" s="32"/>
    </row>
    <row r="535" spans="13:21" x14ac:dyDescent="0.2">
      <c r="M535" s="31"/>
      <c r="N535" s="31"/>
      <c r="O535" s="31"/>
      <c r="P535" s="30"/>
      <c r="R535" s="44"/>
      <c r="S535" s="32"/>
      <c r="T535" s="32"/>
      <c r="U535" s="32"/>
    </row>
    <row r="536" spans="13:21" x14ac:dyDescent="0.2">
      <c r="M536" s="31"/>
      <c r="N536" s="31"/>
      <c r="O536" s="31"/>
      <c r="P536" s="30"/>
      <c r="R536" s="44"/>
      <c r="S536" s="32"/>
      <c r="T536" s="32"/>
      <c r="U536" s="32"/>
    </row>
    <row r="537" spans="13:21" x14ac:dyDescent="0.2">
      <c r="M537" s="31"/>
      <c r="N537" s="31"/>
      <c r="O537" s="31"/>
      <c r="P537" s="30"/>
      <c r="R537" s="44"/>
      <c r="S537" s="32"/>
      <c r="T537" s="32"/>
      <c r="U537" s="32"/>
    </row>
    <row r="538" spans="13:21" x14ac:dyDescent="0.2">
      <c r="M538" s="31"/>
      <c r="N538" s="31"/>
      <c r="O538" s="31"/>
      <c r="P538" s="30"/>
      <c r="R538" s="44"/>
      <c r="S538" s="32"/>
      <c r="T538" s="32"/>
      <c r="U538" s="32"/>
    </row>
    <row r="539" spans="13:21" x14ac:dyDescent="0.2">
      <c r="M539" s="31"/>
      <c r="N539" s="31"/>
      <c r="O539" s="31"/>
      <c r="P539" s="30"/>
      <c r="R539" s="44"/>
      <c r="S539" s="32"/>
      <c r="T539" s="32"/>
      <c r="U539" s="32"/>
    </row>
    <row r="540" spans="13:21" x14ac:dyDescent="0.2">
      <c r="M540" s="31"/>
      <c r="N540" s="31"/>
      <c r="O540" s="31"/>
      <c r="P540" s="30"/>
      <c r="R540" s="44"/>
      <c r="S540" s="32"/>
      <c r="T540" s="32"/>
      <c r="U540" s="32"/>
    </row>
    <row r="541" spans="13:21" x14ac:dyDescent="0.2">
      <c r="M541" s="31"/>
      <c r="N541" s="31"/>
      <c r="O541" s="31"/>
      <c r="P541" s="30"/>
      <c r="R541" s="44"/>
      <c r="S541" s="32"/>
      <c r="T541" s="32"/>
      <c r="U541" s="32"/>
    </row>
    <row r="542" spans="13:21" x14ac:dyDescent="0.2">
      <c r="M542" s="31"/>
      <c r="N542" s="31"/>
      <c r="O542" s="31"/>
      <c r="P542" s="30"/>
      <c r="R542" s="44"/>
      <c r="S542" s="32"/>
      <c r="T542" s="32"/>
      <c r="U542" s="32"/>
    </row>
    <row r="543" spans="13:21" x14ac:dyDescent="0.2">
      <c r="M543" s="31"/>
      <c r="N543" s="31"/>
      <c r="O543" s="31"/>
      <c r="P543" s="30"/>
      <c r="R543" s="44"/>
      <c r="S543" s="32"/>
      <c r="T543" s="32"/>
      <c r="U543" s="32"/>
    </row>
    <row r="544" spans="13:21" x14ac:dyDescent="0.2">
      <c r="M544" s="31"/>
      <c r="N544" s="31"/>
      <c r="O544" s="31"/>
      <c r="P544" s="30"/>
      <c r="R544" s="44"/>
      <c r="S544" s="32"/>
      <c r="T544" s="32"/>
      <c r="U544" s="32"/>
    </row>
    <row r="545" spans="13:21" x14ac:dyDescent="0.2">
      <c r="M545" s="31"/>
      <c r="N545" s="31"/>
      <c r="O545" s="31"/>
      <c r="P545" s="30"/>
      <c r="R545" s="44"/>
      <c r="S545" s="32"/>
      <c r="T545" s="32"/>
      <c r="U545" s="32"/>
    </row>
    <row r="546" spans="13:21" x14ac:dyDescent="0.2">
      <c r="M546" s="31"/>
      <c r="N546" s="31"/>
      <c r="O546" s="31"/>
      <c r="P546" s="30"/>
      <c r="R546" s="44"/>
      <c r="S546" s="32"/>
      <c r="T546" s="32"/>
      <c r="U546" s="32"/>
    </row>
    <row r="547" spans="13:21" x14ac:dyDescent="0.2">
      <c r="M547" s="31"/>
      <c r="N547" s="31"/>
      <c r="O547" s="31"/>
      <c r="P547" s="30"/>
      <c r="R547" s="44"/>
      <c r="S547" s="32"/>
      <c r="T547" s="32"/>
      <c r="U547" s="32"/>
    </row>
    <row r="548" spans="13:21" x14ac:dyDescent="0.2">
      <c r="M548" s="31"/>
      <c r="N548" s="31"/>
      <c r="O548" s="31"/>
      <c r="P548" s="30"/>
      <c r="R548" s="44"/>
      <c r="S548" s="32"/>
      <c r="T548" s="32"/>
      <c r="U548" s="32"/>
    </row>
    <row r="549" spans="13:21" x14ac:dyDescent="0.2">
      <c r="M549" s="31"/>
      <c r="N549" s="31"/>
      <c r="O549" s="31"/>
      <c r="P549" s="30"/>
      <c r="R549" s="44"/>
      <c r="S549" s="32"/>
      <c r="T549" s="32"/>
      <c r="U549" s="32"/>
    </row>
    <row r="550" spans="13:21" x14ac:dyDescent="0.2">
      <c r="M550" s="31"/>
      <c r="N550" s="31"/>
      <c r="O550" s="31"/>
      <c r="P550" s="30"/>
      <c r="R550" s="44"/>
      <c r="S550" s="32"/>
      <c r="T550" s="32"/>
      <c r="U550" s="32"/>
    </row>
    <row r="551" spans="13:21" x14ac:dyDescent="0.2">
      <c r="M551" s="31"/>
      <c r="N551" s="31"/>
      <c r="O551" s="31"/>
      <c r="P551" s="30"/>
      <c r="R551" s="44"/>
      <c r="S551" s="32"/>
      <c r="T551" s="32"/>
      <c r="U551" s="32"/>
    </row>
    <row r="552" spans="13:21" x14ac:dyDescent="0.2">
      <c r="M552" s="31"/>
      <c r="N552" s="31"/>
      <c r="O552" s="31"/>
      <c r="P552" s="30"/>
      <c r="R552" s="44"/>
      <c r="S552" s="32"/>
      <c r="T552" s="32"/>
      <c r="U552" s="32"/>
    </row>
    <row r="553" spans="13:21" x14ac:dyDescent="0.2">
      <c r="M553" s="31"/>
      <c r="N553" s="31"/>
      <c r="O553" s="31"/>
      <c r="P553" s="30"/>
      <c r="R553" s="44"/>
      <c r="S553" s="32"/>
      <c r="T553" s="32"/>
      <c r="U553" s="32"/>
    </row>
    <row r="554" spans="13:21" x14ac:dyDescent="0.2">
      <c r="M554" s="31"/>
      <c r="N554" s="31"/>
      <c r="O554" s="31"/>
      <c r="P554" s="30"/>
      <c r="R554" s="44"/>
      <c r="S554" s="32"/>
      <c r="T554" s="32"/>
      <c r="U554" s="32"/>
    </row>
    <row r="555" spans="13:21" x14ac:dyDescent="0.2">
      <c r="M555" s="31"/>
      <c r="N555" s="31"/>
      <c r="O555" s="31"/>
      <c r="P555" s="30"/>
      <c r="R555" s="44"/>
      <c r="S555" s="32"/>
      <c r="T555" s="32"/>
      <c r="U555" s="32"/>
    </row>
    <row r="556" spans="13:21" x14ac:dyDescent="0.2">
      <c r="M556" s="31"/>
      <c r="N556" s="31"/>
      <c r="O556" s="31"/>
      <c r="P556" s="30"/>
      <c r="R556" s="44"/>
      <c r="S556" s="32"/>
      <c r="T556" s="32"/>
      <c r="U556" s="32"/>
    </row>
    <row r="557" spans="13:21" x14ac:dyDescent="0.2">
      <c r="M557" s="31"/>
      <c r="N557" s="31"/>
      <c r="O557" s="31"/>
      <c r="P557" s="30"/>
      <c r="R557" s="44"/>
      <c r="S557" s="32"/>
      <c r="T557" s="32"/>
      <c r="U557" s="32"/>
    </row>
    <row r="558" spans="13:21" x14ac:dyDescent="0.2">
      <c r="M558" s="31"/>
      <c r="N558" s="31"/>
      <c r="O558" s="31"/>
      <c r="P558" s="30"/>
      <c r="R558" s="44"/>
      <c r="S558" s="32"/>
      <c r="T558" s="32"/>
      <c r="U558" s="32"/>
    </row>
    <row r="559" spans="13:21" x14ac:dyDescent="0.2">
      <c r="M559" s="31"/>
      <c r="N559" s="31"/>
      <c r="O559" s="31"/>
      <c r="P559" s="30"/>
      <c r="R559" s="44"/>
      <c r="S559" s="32"/>
      <c r="T559" s="32"/>
      <c r="U559" s="32"/>
    </row>
    <row r="560" spans="13:21" x14ac:dyDescent="0.2">
      <c r="M560" s="31"/>
      <c r="N560" s="31"/>
      <c r="O560" s="31"/>
      <c r="P560" s="30"/>
      <c r="R560" s="44"/>
      <c r="S560" s="32"/>
      <c r="T560" s="32"/>
      <c r="U560" s="32"/>
    </row>
    <row r="561" spans="13:21" x14ac:dyDescent="0.2">
      <c r="M561" s="31"/>
      <c r="N561" s="31"/>
      <c r="O561" s="31"/>
      <c r="P561" s="30"/>
      <c r="R561" s="44"/>
      <c r="S561" s="32"/>
      <c r="T561" s="32"/>
      <c r="U561" s="32"/>
    </row>
    <row r="562" spans="13:21" x14ac:dyDescent="0.2">
      <c r="M562" s="31"/>
      <c r="N562" s="31"/>
      <c r="O562" s="31"/>
      <c r="P562" s="30"/>
      <c r="R562" s="44"/>
      <c r="S562" s="32"/>
      <c r="T562" s="32"/>
      <c r="U562" s="32"/>
    </row>
    <row r="563" spans="13:21" x14ac:dyDescent="0.2">
      <c r="M563" s="31"/>
      <c r="N563" s="31"/>
      <c r="O563" s="31"/>
      <c r="P563" s="30"/>
      <c r="R563" s="44"/>
      <c r="S563" s="32"/>
      <c r="T563" s="32"/>
      <c r="U563" s="32"/>
    </row>
    <row r="564" spans="13:21" x14ac:dyDescent="0.2">
      <c r="M564" s="31"/>
      <c r="N564" s="31"/>
      <c r="O564" s="31"/>
      <c r="P564" s="30"/>
      <c r="R564" s="44"/>
      <c r="S564" s="32"/>
      <c r="T564" s="32"/>
      <c r="U564" s="32"/>
    </row>
    <row r="565" spans="13:21" x14ac:dyDescent="0.2">
      <c r="M565" s="31"/>
      <c r="N565" s="31"/>
      <c r="O565" s="31"/>
      <c r="P565" s="30"/>
      <c r="R565" s="44"/>
      <c r="S565" s="32"/>
      <c r="T565" s="32"/>
      <c r="U565" s="32"/>
    </row>
    <row r="566" spans="13:21" x14ac:dyDescent="0.2">
      <c r="M566" s="31"/>
      <c r="N566" s="31"/>
      <c r="O566" s="31"/>
      <c r="P566" s="30"/>
      <c r="R566" s="44"/>
      <c r="S566" s="32"/>
      <c r="T566" s="32"/>
      <c r="U566" s="32"/>
    </row>
    <row r="567" spans="13:21" x14ac:dyDescent="0.2">
      <c r="M567" s="31"/>
      <c r="N567" s="31"/>
      <c r="O567" s="31"/>
      <c r="P567" s="30"/>
      <c r="R567" s="44"/>
      <c r="S567" s="32"/>
      <c r="T567" s="32"/>
      <c r="U567" s="32"/>
    </row>
    <row r="568" spans="13:21" x14ac:dyDescent="0.2">
      <c r="M568" s="31"/>
      <c r="N568" s="31"/>
      <c r="O568" s="31"/>
      <c r="P568" s="30"/>
      <c r="R568" s="44"/>
      <c r="S568" s="32"/>
      <c r="T568" s="32"/>
      <c r="U568" s="32"/>
    </row>
    <row r="569" spans="13:21" x14ac:dyDescent="0.2">
      <c r="M569" s="31"/>
      <c r="N569" s="31"/>
      <c r="O569" s="31"/>
      <c r="P569" s="30"/>
      <c r="R569" s="44"/>
      <c r="S569" s="32"/>
      <c r="T569" s="32"/>
      <c r="U569" s="32"/>
    </row>
    <row r="570" spans="13:21" x14ac:dyDescent="0.2">
      <c r="M570" s="31"/>
      <c r="N570" s="31"/>
      <c r="O570" s="31"/>
      <c r="P570" s="30"/>
      <c r="R570" s="44"/>
      <c r="S570" s="32"/>
      <c r="T570" s="32"/>
      <c r="U570" s="32"/>
    </row>
    <row r="571" spans="13:21" x14ac:dyDescent="0.2">
      <c r="M571" s="31"/>
      <c r="N571" s="31"/>
      <c r="O571" s="31"/>
      <c r="P571" s="30"/>
      <c r="R571" s="44"/>
      <c r="S571" s="32"/>
      <c r="T571" s="32"/>
      <c r="U571" s="32"/>
    </row>
    <row r="572" spans="13:21" x14ac:dyDescent="0.2">
      <c r="M572" s="31"/>
      <c r="N572" s="31"/>
      <c r="O572" s="31"/>
      <c r="P572" s="30"/>
      <c r="R572" s="44"/>
      <c r="S572" s="32"/>
      <c r="T572" s="32"/>
      <c r="U572" s="32"/>
    </row>
    <row r="573" spans="13:21" x14ac:dyDescent="0.2">
      <c r="M573" s="31"/>
      <c r="N573" s="31"/>
      <c r="O573" s="31"/>
      <c r="P573" s="30"/>
      <c r="R573" s="44"/>
      <c r="S573" s="32"/>
      <c r="T573" s="32"/>
      <c r="U573" s="32"/>
    </row>
    <row r="574" spans="13:21" x14ac:dyDescent="0.2">
      <c r="M574" s="31"/>
      <c r="N574" s="31"/>
      <c r="O574" s="31"/>
      <c r="P574" s="30"/>
      <c r="R574" s="44"/>
      <c r="S574" s="32"/>
      <c r="T574" s="32"/>
      <c r="U574" s="32"/>
    </row>
    <row r="575" spans="13:21" x14ac:dyDescent="0.2">
      <c r="M575" s="31"/>
      <c r="N575" s="31"/>
      <c r="O575" s="31"/>
      <c r="P575" s="30"/>
      <c r="R575" s="44"/>
      <c r="S575" s="32"/>
      <c r="T575" s="32"/>
      <c r="U575" s="32"/>
    </row>
    <row r="576" spans="13:21" x14ac:dyDescent="0.2">
      <c r="M576" s="31"/>
      <c r="N576" s="31"/>
      <c r="O576" s="31"/>
      <c r="P576" s="30"/>
      <c r="R576" s="44"/>
      <c r="S576" s="32"/>
      <c r="T576" s="32"/>
      <c r="U576" s="32"/>
    </row>
    <row r="577" spans="13:21" x14ac:dyDescent="0.2">
      <c r="M577" s="31"/>
      <c r="N577" s="31"/>
      <c r="O577" s="31"/>
      <c r="P577" s="30"/>
      <c r="R577" s="44"/>
      <c r="S577" s="32"/>
      <c r="T577" s="32"/>
      <c r="U577" s="32"/>
    </row>
    <row r="578" spans="13:21" x14ac:dyDescent="0.2">
      <c r="M578" s="31"/>
      <c r="N578" s="31"/>
      <c r="O578" s="31"/>
      <c r="P578" s="30"/>
      <c r="R578" s="44"/>
      <c r="S578" s="32"/>
      <c r="T578" s="32"/>
      <c r="U578" s="32"/>
    </row>
    <row r="579" spans="13:21" x14ac:dyDescent="0.2">
      <c r="M579" s="31"/>
      <c r="N579" s="31"/>
      <c r="O579" s="31"/>
      <c r="P579" s="30"/>
      <c r="R579" s="44"/>
      <c r="S579" s="32"/>
      <c r="T579" s="32"/>
      <c r="U579" s="32"/>
    </row>
    <row r="580" spans="13:21" x14ac:dyDescent="0.2">
      <c r="M580" s="31"/>
      <c r="N580" s="31"/>
      <c r="O580" s="31"/>
      <c r="P580" s="30"/>
      <c r="R580" s="44"/>
      <c r="S580" s="32"/>
      <c r="T580" s="32"/>
      <c r="U580" s="32"/>
    </row>
    <row r="581" spans="13:21" x14ac:dyDescent="0.2">
      <c r="M581" s="31"/>
      <c r="N581" s="31"/>
      <c r="O581" s="31"/>
      <c r="P581" s="30"/>
      <c r="R581" s="44"/>
      <c r="S581" s="32"/>
      <c r="T581" s="32"/>
      <c r="U581" s="32"/>
    </row>
    <row r="582" spans="13:21" x14ac:dyDescent="0.2">
      <c r="M582" s="31"/>
      <c r="N582" s="31"/>
      <c r="O582" s="31"/>
      <c r="P582" s="30"/>
      <c r="R582" s="44"/>
      <c r="S582" s="32"/>
      <c r="T582" s="32"/>
      <c r="U582" s="32"/>
    </row>
    <row r="583" spans="13:21" x14ac:dyDescent="0.2">
      <c r="M583" s="31"/>
      <c r="N583" s="31"/>
      <c r="O583" s="31"/>
      <c r="P583" s="30"/>
      <c r="R583" s="44"/>
      <c r="S583" s="32"/>
      <c r="T583" s="32"/>
      <c r="U583" s="32"/>
    </row>
    <row r="584" spans="13:21" x14ac:dyDescent="0.2">
      <c r="M584" s="31"/>
      <c r="N584" s="31"/>
      <c r="O584" s="31"/>
      <c r="P584" s="30"/>
      <c r="R584" s="44"/>
      <c r="S584" s="32"/>
      <c r="T584" s="32"/>
      <c r="U584" s="32"/>
    </row>
    <row r="585" spans="13:21" x14ac:dyDescent="0.2">
      <c r="M585" s="31"/>
      <c r="N585" s="31"/>
      <c r="O585" s="31"/>
      <c r="P585" s="30"/>
      <c r="R585" s="44"/>
      <c r="S585" s="32"/>
      <c r="T585" s="32"/>
      <c r="U585" s="32"/>
    </row>
    <row r="586" spans="13:21" x14ac:dyDescent="0.2">
      <c r="M586" s="31"/>
      <c r="N586" s="31"/>
      <c r="O586" s="31"/>
      <c r="P586" s="30"/>
      <c r="R586" s="44"/>
      <c r="S586" s="32"/>
      <c r="T586" s="32"/>
      <c r="U586" s="32"/>
    </row>
    <row r="587" spans="13:21" x14ac:dyDescent="0.2">
      <c r="M587" s="31"/>
      <c r="N587" s="31"/>
      <c r="O587" s="31"/>
      <c r="P587" s="30"/>
      <c r="R587" s="44"/>
      <c r="S587" s="32"/>
      <c r="T587" s="32"/>
      <c r="U587" s="32"/>
    </row>
    <row r="588" spans="13:21" x14ac:dyDescent="0.2">
      <c r="M588" s="31"/>
      <c r="N588" s="31"/>
      <c r="O588" s="31"/>
      <c r="P588" s="30"/>
      <c r="R588" s="44"/>
      <c r="S588" s="32"/>
      <c r="T588" s="32"/>
      <c r="U588" s="32"/>
    </row>
    <row r="589" spans="13:21" x14ac:dyDescent="0.2">
      <c r="M589" s="31"/>
      <c r="N589" s="31"/>
      <c r="O589" s="31"/>
      <c r="P589" s="30"/>
      <c r="R589" s="44"/>
      <c r="S589" s="32"/>
      <c r="T589" s="32"/>
      <c r="U589" s="32"/>
    </row>
    <row r="590" spans="13:21" x14ac:dyDescent="0.2">
      <c r="M590" s="31"/>
      <c r="N590" s="31"/>
      <c r="O590" s="31"/>
      <c r="P590" s="30"/>
      <c r="R590" s="44"/>
      <c r="S590" s="32"/>
      <c r="T590" s="32"/>
      <c r="U590" s="32"/>
    </row>
    <row r="591" spans="13:21" x14ac:dyDescent="0.2">
      <c r="M591" s="31"/>
      <c r="N591" s="31"/>
      <c r="O591" s="31"/>
      <c r="P591" s="30"/>
      <c r="R591" s="44"/>
      <c r="S591" s="32"/>
      <c r="T591" s="32"/>
      <c r="U591" s="32"/>
    </row>
    <row r="592" spans="13:21" x14ac:dyDescent="0.2">
      <c r="M592" s="31"/>
      <c r="N592" s="31"/>
      <c r="O592" s="31"/>
      <c r="P592" s="30"/>
      <c r="R592" s="44"/>
      <c r="S592" s="32"/>
      <c r="T592" s="32"/>
      <c r="U592" s="32"/>
    </row>
    <row r="593" spans="13:21" x14ac:dyDescent="0.2">
      <c r="M593" s="31"/>
      <c r="N593" s="31"/>
      <c r="O593" s="31"/>
      <c r="P593" s="30"/>
      <c r="R593" s="44"/>
      <c r="S593" s="32"/>
      <c r="T593" s="32"/>
      <c r="U593" s="32"/>
    </row>
    <row r="594" spans="13:21" x14ac:dyDescent="0.2">
      <c r="M594" s="31"/>
      <c r="N594" s="31"/>
      <c r="O594" s="31"/>
      <c r="P594" s="30"/>
      <c r="R594" s="44"/>
      <c r="S594" s="32"/>
      <c r="T594" s="32"/>
      <c r="U594" s="32"/>
    </row>
    <row r="595" spans="13:21" x14ac:dyDescent="0.2">
      <c r="M595" s="31"/>
      <c r="N595" s="31"/>
      <c r="O595" s="31"/>
      <c r="P595" s="30"/>
      <c r="R595" s="44"/>
      <c r="S595" s="32"/>
      <c r="T595" s="32"/>
      <c r="U595" s="32"/>
    </row>
    <row r="596" spans="13:21" x14ac:dyDescent="0.2">
      <c r="M596" s="31"/>
      <c r="N596" s="31"/>
      <c r="O596" s="31"/>
      <c r="P596" s="30"/>
      <c r="R596" s="44"/>
      <c r="S596" s="32"/>
      <c r="T596" s="32"/>
      <c r="U596" s="32"/>
    </row>
    <row r="597" spans="13:21" x14ac:dyDescent="0.2">
      <c r="M597" s="31"/>
      <c r="N597" s="31"/>
      <c r="O597" s="31"/>
      <c r="P597" s="30"/>
      <c r="R597" s="44"/>
      <c r="S597" s="32"/>
      <c r="T597" s="32"/>
      <c r="U597" s="32"/>
    </row>
    <row r="598" spans="13:21" x14ac:dyDescent="0.2">
      <c r="M598" s="31"/>
      <c r="N598" s="31"/>
      <c r="O598" s="31"/>
      <c r="P598" s="30"/>
      <c r="R598" s="44"/>
      <c r="S598" s="32"/>
      <c r="T598" s="32"/>
      <c r="U598" s="32"/>
    </row>
    <row r="599" spans="13:21" x14ac:dyDescent="0.2">
      <c r="M599" s="31"/>
      <c r="N599" s="31"/>
      <c r="O599" s="31"/>
      <c r="P599" s="30"/>
      <c r="R599" s="44"/>
      <c r="S599" s="32"/>
      <c r="T599" s="32"/>
      <c r="U599" s="32"/>
    </row>
    <row r="600" spans="13:21" x14ac:dyDescent="0.2">
      <c r="M600" s="31"/>
      <c r="N600" s="31"/>
      <c r="O600" s="31"/>
      <c r="P600" s="30"/>
      <c r="R600" s="44"/>
      <c r="S600" s="32"/>
      <c r="T600" s="32"/>
      <c r="U600" s="32"/>
    </row>
    <row r="601" spans="13:21" x14ac:dyDescent="0.2">
      <c r="M601" s="31"/>
      <c r="N601" s="31"/>
      <c r="O601" s="31"/>
      <c r="P601" s="30"/>
      <c r="R601" s="44"/>
      <c r="S601" s="32"/>
      <c r="T601" s="32"/>
      <c r="U601" s="32"/>
    </row>
    <row r="602" spans="13:21" x14ac:dyDescent="0.2">
      <c r="M602" s="31"/>
      <c r="N602" s="31"/>
      <c r="O602" s="31"/>
      <c r="P602" s="30"/>
      <c r="R602" s="44"/>
      <c r="S602" s="32"/>
      <c r="T602" s="32"/>
      <c r="U602" s="32"/>
    </row>
    <row r="603" spans="13:21" x14ac:dyDescent="0.2">
      <c r="M603" s="31"/>
      <c r="N603" s="31"/>
      <c r="O603" s="31"/>
      <c r="P603" s="30"/>
      <c r="R603" s="44"/>
      <c r="S603" s="32"/>
      <c r="T603" s="32"/>
      <c r="U603" s="32"/>
    </row>
    <row r="604" spans="13:21" x14ac:dyDescent="0.2">
      <c r="M604" s="31"/>
      <c r="N604" s="31"/>
      <c r="O604" s="31"/>
      <c r="P604" s="30"/>
      <c r="R604" s="44"/>
      <c r="S604" s="32"/>
      <c r="T604" s="32"/>
      <c r="U604" s="32"/>
    </row>
    <row r="605" spans="13:21" x14ac:dyDescent="0.2">
      <c r="M605" s="31"/>
      <c r="N605" s="31"/>
      <c r="O605" s="31"/>
      <c r="P605" s="30"/>
      <c r="R605" s="44"/>
      <c r="S605" s="32"/>
      <c r="T605" s="32"/>
      <c r="U605" s="32"/>
    </row>
    <row r="606" spans="13:21" x14ac:dyDescent="0.2">
      <c r="M606" s="31"/>
      <c r="N606" s="31"/>
      <c r="O606" s="31"/>
      <c r="P606" s="30"/>
      <c r="R606" s="44"/>
      <c r="S606" s="32"/>
      <c r="T606" s="32"/>
      <c r="U606" s="32"/>
    </row>
    <row r="607" spans="13:21" x14ac:dyDescent="0.2">
      <c r="M607" s="31"/>
      <c r="N607" s="31"/>
      <c r="O607" s="31"/>
      <c r="P607" s="30"/>
      <c r="R607" s="44"/>
      <c r="S607" s="32"/>
      <c r="T607" s="32"/>
      <c r="U607" s="32"/>
    </row>
    <row r="608" spans="13:21" x14ac:dyDescent="0.2">
      <c r="M608" s="31"/>
      <c r="N608" s="31"/>
      <c r="O608" s="31"/>
      <c r="P608" s="30"/>
      <c r="R608" s="44"/>
      <c r="S608" s="32"/>
      <c r="T608" s="32"/>
      <c r="U608" s="32"/>
    </row>
    <row r="609" spans="13:21" x14ac:dyDescent="0.2">
      <c r="M609" s="31"/>
      <c r="N609" s="31"/>
      <c r="O609" s="31"/>
      <c r="P609" s="30"/>
      <c r="R609" s="44"/>
      <c r="S609" s="32"/>
      <c r="T609" s="32"/>
      <c r="U609" s="32"/>
    </row>
    <row r="610" spans="13:21" x14ac:dyDescent="0.2">
      <c r="M610" s="31"/>
      <c r="N610" s="31"/>
      <c r="O610" s="31"/>
      <c r="P610" s="30"/>
      <c r="R610" s="44"/>
      <c r="S610" s="32"/>
      <c r="T610" s="32"/>
      <c r="U610" s="32"/>
    </row>
    <row r="611" spans="13:21" x14ac:dyDescent="0.2">
      <c r="M611" s="31"/>
      <c r="N611" s="31"/>
      <c r="O611" s="31"/>
      <c r="P611" s="30"/>
      <c r="R611" s="44"/>
      <c r="S611" s="32"/>
      <c r="T611" s="32"/>
      <c r="U611" s="32"/>
    </row>
    <row r="612" spans="13:21" x14ac:dyDescent="0.2">
      <c r="M612" s="31"/>
      <c r="N612" s="31"/>
      <c r="O612" s="31"/>
      <c r="P612" s="30"/>
      <c r="R612" s="44"/>
      <c r="S612" s="32"/>
      <c r="T612" s="32"/>
      <c r="U612" s="32"/>
    </row>
    <row r="613" spans="13:21" x14ac:dyDescent="0.2">
      <c r="M613" s="31"/>
      <c r="N613" s="31"/>
      <c r="O613" s="31"/>
      <c r="P613" s="30"/>
      <c r="R613" s="44"/>
      <c r="S613" s="32"/>
      <c r="T613" s="32"/>
      <c r="U613" s="32"/>
    </row>
    <row r="614" spans="13:21" x14ac:dyDescent="0.2">
      <c r="M614" s="31"/>
      <c r="N614" s="31"/>
      <c r="O614" s="31"/>
      <c r="P614" s="30"/>
      <c r="R614" s="44"/>
      <c r="S614" s="32"/>
      <c r="T614" s="32"/>
      <c r="U614" s="32"/>
    </row>
    <row r="615" spans="13:21" x14ac:dyDescent="0.2">
      <c r="M615" s="31"/>
      <c r="N615" s="31"/>
      <c r="O615" s="31"/>
      <c r="P615" s="30"/>
      <c r="R615" s="44"/>
      <c r="S615" s="32"/>
      <c r="T615" s="32"/>
      <c r="U615" s="32"/>
    </row>
    <row r="616" spans="13:21" x14ac:dyDescent="0.2">
      <c r="M616" s="31"/>
      <c r="N616" s="31"/>
      <c r="O616" s="31"/>
      <c r="P616" s="30"/>
      <c r="R616" s="44"/>
      <c r="S616" s="32"/>
      <c r="T616" s="32"/>
      <c r="U616" s="32"/>
    </row>
    <row r="617" spans="13:21" x14ac:dyDescent="0.2">
      <c r="M617" s="31"/>
      <c r="N617" s="31"/>
      <c r="O617" s="31"/>
      <c r="P617" s="30"/>
      <c r="R617" s="44"/>
      <c r="S617" s="32"/>
      <c r="T617" s="32"/>
      <c r="U617" s="32"/>
    </row>
    <row r="618" spans="13:21" x14ac:dyDescent="0.2">
      <c r="M618" s="31"/>
      <c r="N618" s="31"/>
      <c r="O618" s="31"/>
      <c r="P618" s="30"/>
      <c r="R618" s="44"/>
      <c r="S618" s="32"/>
      <c r="T618" s="32"/>
      <c r="U618" s="32"/>
    </row>
    <row r="619" spans="13:21" x14ac:dyDescent="0.2">
      <c r="M619" s="31"/>
      <c r="N619" s="31"/>
      <c r="O619" s="31"/>
      <c r="P619" s="30"/>
      <c r="R619" s="44"/>
      <c r="S619" s="32"/>
      <c r="T619" s="32"/>
      <c r="U619" s="32"/>
    </row>
    <row r="620" spans="13:21" x14ac:dyDescent="0.2">
      <c r="M620" s="31"/>
      <c r="N620" s="31"/>
      <c r="O620" s="31"/>
      <c r="P620" s="30"/>
      <c r="R620" s="44"/>
      <c r="S620" s="32"/>
      <c r="T620" s="32"/>
      <c r="U620" s="32"/>
    </row>
    <row r="621" spans="13:21" x14ac:dyDescent="0.2">
      <c r="M621" s="31"/>
      <c r="N621" s="31"/>
      <c r="O621" s="31"/>
      <c r="P621" s="30"/>
      <c r="R621" s="44"/>
      <c r="S621" s="32"/>
      <c r="T621" s="32"/>
      <c r="U621" s="32"/>
    </row>
    <row r="622" spans="13:21" x14ac:dyDescent="0.2">
      <c r="M622" s="31"/>
      <c r="N622" s="31"/>
      <c r="O622" s="31"/>
      <c r="P622" s="30"/>
      <c r="R622" s="44"/>
      <c r="S622" s="32"/>
      <c r="T622" s="32"/>
      <c r="U622" s="32"/>
    </row>
    <row r="623" spans="13:21" x14ac:dyDescent="0.2">
      <c r="M623" s="31"/>
      <c r="N623" s="31"/>
      <c r="O623" s="31"/>
      <c r="P623" s="30"/>
      <c r="R623" s="44"/>
      <c r="S623" s="32"/>
      <c r="T623" s="32"/>
      <c r="U623" s="32"/>
    </row>
    <row r="624" spans="13:21" x14ac:dyDescent="0.2">
      <c r="M624" s="31"/>
      <c r="N624" s="31"/>
      <c r="O624" s="31"/>
      <c r="P624" s="30"/>
      <c r="R624" s="44"/>
      <c r="S624" s="32"/>
      <c r="T624" s="32"/>
      <c r="U624" s="32"/>
    </row>
    <row r="625" spans="13:21" x14ac:dyDescent="0.2">
      <c r="M625" s="31"/>
      <c r="N625" s="31"/>
      <c r="O625" s="31"/>
      <c r="P625" s="30"/>
      <c r="R625" s="44"/>
      <c r="S625" s="32"/>
      <c r="T625" s="32"/>
      <c r="U625" s="32"/>
    </row>
    <row r="626" spans="13:21" x14ac:dyDescent="0.2">
      <c r="M626" s="31"/>
      <c r="N626" s="31"/>
      <c r="O626" s="31"/>
      <c r="P626" s="30"/>
      <c r="R626" s="44"/>
      <c r="S626" s="32"/>
      <c r="T626" s="32"/>
      <c r="U626" s="32"/>
    </row>
    <row r="627" spans="13:21" x14ac:dyDescent="0.2">
      <c r="M627" s="31"/>
      <c r="N627" s="31"/>
      <c r="O627" s="31"/>
      <c r="P627" s="30"/>
      <c r="R627" s="44"/>
      <c r="S627" s="32"/>
      <c r="T627" s="32"/>
      <c r="U627" s="32"/>
    </row>
    <row r="628" spans="13:21" x14ac:dyDescent="0.2">
      <c r="M628" s="31"/>
      <c r="N628" s="31"/>
      <c r="O628" s="31"/>
      <c r="P628" s="30"/>
      <c r="R628" s="44"/>
      <c r="S628" s="32"/>
      <c r="T628" s="32"/>
      <c r="U628" s="32"/>
    </row>
    <row r="629" spans="13:21" x14ac:dyDescent="0.2">
      <c r="M629" s="31"/>
      <c r="N629" s="31"/>
      <c r="O629" s="31"/>
      <c r="P629" s="30"/>
      <c r="R629" s="44"/>
      <c r="S629" s="32"/>
      <c r="T629" s="32"/>
      <c r="U629" s="32"/>
    </row>
    <row r="630" spans="13:21" x14ac:dyDescent="0.2">
      <c r="M630" s="31"/>
      <c r="N630" s="31"/>
      <c r="O630" s="31"/>
      <c r="P630" s="30"/>
      <c r="R630" s="44"/>
      <c r="S630" s="32"/>
      <c r="T630" s="32"/>
      <c r="U630" s="32"/>
    </row>
    <row r="631" spans="13:21" x14ac:dyDescent="0.2">
      <c r="M631" s="31"/>
      <c r="N631" s="31"/>
      <c r="O631" s="31"/>
      <c r="P631" s="30"/>
      <c r="R631" s="44"/>
      <c r="S631" s="32"/>
      <c r="T631" s="32"/>
      <c r="U631" s="32"/>
    </row>
    <row r="632" spans="13:21" x14ac:dyDescent="0.2">
      <c r="M632" s="31"/>
      <c r="N632" s="31"/>
      <c r="O632" s="31"/>
      <c r="P632" s="30"/>
      <c r="R632" s="44"/>
      <c r="S632" s="32"/>
      <c r="T632" s="32"/>
      <c r="U632" s="32"/>
    </row>
    <row r="633" spans="13:21" x14ac:dyDescent="0.2">
      <c r="M633" s="31"/>
      <c r="N633" s="31"/>
      <c r="O633" s="31"/>
      <c r="P633" s="30"/>
      <c r="R633" s="44"/>
      <c r="S633" s="32"/>
      <c r="T633" s="32"/>
      <c r="U633" s="32"/>
    </row>
    <row r="634" spans="13:21" x14ac:dyDescent="0.2">
      <c r="M634" s="31"/>
      <c r="N634" s="31"/>
      <c r="O634" s="31"/>
      <c r="P634" s="30"/>
      <c r="R634" s="44"/>
      <c r="S634" s="32"/>
      <c r="T634" s="32"/>
      <c r="U634" s="32"/>
    </row>
    <row r="635" spans="13:21" x14ac:dyDescent="0.2">
      <c r="M635" s="31"/>
      <c r="N635" s="31"/>
      <c r="O635" s="31"/>
      <c r="P635" s="30"/>
      <c r="R635" s="44"/>
      <c r="S635" s="32"/>
      <c r="T635" s="32"/>
      <c r="U635" s="32"/>
    </row>
    <row r="636" spans="13:21" x14ac:dyDescent="0.2">
      <c r="M636" s="31"/>
      <c r="N636" s="31"/>
      <c r="O636" s="31"/>
      <c r="P636" s="30"/>
      <c r="R636" s="44"/>
      <c r="S636" s="32"/>
      <c r="T636" s="32"/>
      <c r="U636" s="32"/>
    </row>
    <row r="637" spans="13:21" x14ac:dyDescent="0.2">
      <c r="M637" s="31"/>
      <c r="N637" s="31"/>
      <c r="O637" s="31"/>
      <c r="P637" s="30"/>
      <c r="R637" s="44"/>
      <c r="S637" s="32"/>
      <c r="T637" s="32"/>
      <c r="U637" s="32"/>
    </row>
    <row r="638" spans="13:21" x14ac:dyDescent="0.2">
      <c r="M638" s="31"/>
      <c r="N638" s="31"/>
      <c r="O638" s="31"/>
      <c r="P638" s="30"/>
      <c r="R638" s="44"/>
      <c r="S638" s="32"/>
      <c r="T638" s="32"/>
      <c r="U638" s="32"/>
    </row>
    <row r="639" spans="13:21" x14ac:dyDescent="0.2">
      <c r="M639" s="31"/>
      <c r="N639" s="31"/>
      <c r="O639" s="31"/>
      <c r="P639" s="30"/>
      <c r="R639" s="44"/>
      <c r="S639" s="32"/>
      <c r="T639" s="32"/>
      <c r="U639" s="32"/>
    </row>
    <row r="640" spans="13:21" x14ac:dyDescent="0.2">
      <c r="M640" s="31"/>
      <c r="N640" s="31"/>
      <c r="O640" s="31"/>
      <c r="P640" s="30"/>
      <c r="R640" s="44"/>
      <c r="S640" s="32"/>
      <c r="T640" s="32"/>
      <c r="U640" s="32"/>
    </row>
    <row r="641" spans="13:21" x14ac:dyDescent="0.2">
      <c r="M641" s="31"/>
      <c r="N641" s="31"/>
      <c r="O641" s="31"/>
      <c r="P641" s="30"/>
      <c r="R641" s="44"/>
      <c r="S641" s="32"/>
      <c r="T641" s="32"/>
      <c r="U641" s="32"/>
    </row>
    <row r="642" spans="13:21" x14ac:dyDescent="0.2">
      <c r="M642" s="31"/>
      <c r="N642" s="31"/>
      <c r="O642" s="31"/>
      <c r="P642" s="30"/>
      <c r="R642" s="44"/>
      <c r="S642" s="32"/>
      <c r="T642" s="32"/>
      <c r="U642" s="32"/>
    </row>
    <row r="643" spans="13:21" x14ac:dyDescent="0.2">
      <c r="M643" s="31"/>
      <c r="N643" s="31"/>
      <c r="O643" s="31"/>
      <c r="P643" s="30"/>
      <c r="R643" s="44"/>
      <c r="S643" s="32"/>
      <c r="T643" s="32"/>
      <c r="U643" s="32"/>
    </row>
    <row r="644" spans="13:21" x14ac:dyDescent="0.2">
      <c r="M644" s="31"/>
      <c r="N644" s="31"/>
      <c r="O644" s="31"/>
      <c r="P644" s="30"/>
      <c r="R644" s="44"/>
      <c r="S644" s="32"/>
      <c r="T644" s="32"/>
      <c r="U644" s="32"/>
    </row>
    <row r="645" spans="13:21" x14ac:dyDescent="0.2">
      <c r="M645" s="31"/>
      <c r="N645" s="31"/>
      <c r="O645" s="31"/>
      <c r="P645" s="30"/>
      <c r="R645" s="44"/>
      <c r="S645" s="32"/>
      <c r="T645" s="32"/>
      <c r="U645" s="32"/>
    </row>
    <row r="646" spans="13:21" x14ac:dyDescent="0.2">
      <c r="M646" s="31"/>
      <c r="N646" s="31"/>
      <c r="O646" s="31"/>
      <c r="P646" s="30"/>
      <c r="R646" s="44"/>
      <c r="S646" s="32"/>
      <c r="T646" s="32"/>
      <c r="U646" s="32"/>
    </row>
    <row r="647" spans="13:21" x14ac:dyDescent="0.2">
      <c r="M647" s="31"/>
      <c r="N647" s="31"/>
      <c r="O647" s="31"/>
      <c r="P647" s="30"/>
      <c r="R647" s="44"/>
      <c r="S647" s="32"/>
      <c r="T647" s="32"/>
      <c r="U647" s="32"/>
    </row>
    <row r="648" spans="13:21" x14ac:dyDescent="0.2">
      <c r="M648" s="31"/>
      <c r="N648" s="31"/>
      <c r="O648" s="31"/>
      <c r="P648" s="30"/>
      <c r="R648" s="44"/>
      <c r="S648" s="32"/>
      <c r="T648" s="32"/>
      <c r="U648" s="32"/>
    </row>
    <row r="649" spans="13:21" x14ac:dyDescent="0.2">
      <c r="M649" s="31"/>
      <c r="N649" s="31"/>
      <c r="O649" s="31"/>
      <c r="P649" s="30"/>
      <c r="R649" s="44"/>
      <c r="S649" s="32"/>
      <c r="T649" s="32"/>
      <c r="U649" s="32"/>
    </row>
    <row r="650" spans="13:21" x14ac:dyDescent="0.2">
      <c r="M650" s="31"/>
      <c r="N650" s="31"/>
      <c r="O650" s="31"/>
      <c r="P650" s="30"/>
      <c r="R650" s="44"/>
      <c r="S650" s="32"/>
      <c r="T650" s="32"/>
      <c r="U650" s="32"/>
    </row>
    <row r="651" spans="13:21" x14ac:dyDescent="0.2">
      <c r="M651" s="31"/>
      <c r="N651" s="31"/>
      <c r="O651" s="31"/>
      <c r="P651" s="30"/>
      <c r="R651" s="44"/>
      <c r="S651" s="32"/>
      <c r="T651" s="32"/>
      <c r="U651" s="32"/>
    </row>
    <row r="652" spans="13:21" x14ac:dyDescent="0.2">
      <c r="M652" s="31"/>
      <c r="N652" s="31"/>
      <c r="O652" s="31"/>
      <c r="P652" s="30"/>
      <c r="R652" s="44"/>
      <c r="S652" s="32"/>
      <c r="T652" s="32"/>
      <c r="U652" s="32"/>
    </row>
    <row r="653" spans="13:21" x14ac:dyDescent="0.2">
      <c r="M653" s="31"/>
      <c r="N653" s="31"/>
      <c r="O653" s="31"/>
      <c r="P653" s="30"/>
      <c r="R653" s="44"/>
      <c r="S653" s="32"/>
      <c r="T653" s="32"/>
      <c r="U653" s="32"/>
    </row>
    <row r="654" spans="13:21" x14ac:dyDescent="0.2">
      <c r="M654" s="31"/>
      <c r="N654" s="31"/>
      <c r="O654" s="31"/>
      <c r="P654" s="30"/>
      <c r="R654" s="44"/>
      <c r="S654" s="32"/>
      <c r="T654" s="32"/>
      <c r="U654" s="32"/>
    </row>
    <row r="655" spans="13:21" x14ac:dyDescent="0.2">
      <c r="M655" s="31"/>
      <c r="N655" s="31"/>
      <c r="O655" s="31"/>
      <c r="P655" s="30"/>
      <c r="R655" s="44"/>
      <c r="S655" s="32"/>
      <c r="T655" s="32"/>
      <c r="U655" s="32"/>
    </row>
    <row r="656" spans="13:21" x14ac:dyDescent="0.2">
      <c r="M656" s="31"/>
      <c r="N656" s="31"/>
      <c r="O656" s="31"/>
      <c r="P656" s="30"/>
      <c r="R656" s="44"/>
      <c r="S656" s="32"/>
      <c r="T656" s="32"/>
      <c r="U656" s="32"/>
    </row>
    <row r="657" spans="13:21" x14ac:dyDescent="0.2">
      <c r="M657" s="31"/>
      <c r="N657" s="31"/>
      <c r="O657" s="31"/>
      <c r="P657" s="30"/>
      <c r="R657" s="44"/>
      <c r="S657" s="32"/>
      <c r="T657" s="32"/>
      <c r="U657" s="32"/>
    </row>
    <row r="658" spans="13:21" x14ac:dyDescent="0.2">
      <c r="M658" s="31"/>
      <c r="N658" s="31"/>
      <c r="O658" s="31"/>
      <c r="P658" s="30"/>
      <c r="R658" s="44"/>
      <c r="S658" s="32"/>
      <c r="T658" s="32"/>
      <c r="U658" s="32"/>
    </row>
    <row r="659" spans="13:21" x14ac:dyDescent="0.2">
      <c r="M659" s="31"/>
      <c r="N659" s="31"/>
      <c r="O659" s="31"/>
      <c r="P659" s="30"/>
      <c r="R659" s="44"/>
      <c r="S659" s="32"/>
      <c r="T659" s="32"/>
      <c r="U659" s="32"/>
    </row>
    <row r="660" spans="13:21" x14ac:dyDescent="0.2">
      <c r="M660" s="31"/>
      <c r="N660" s="31"/>
      <c r="O660" s="31"/>
      <c r="P660" s="30"/>
      <c r="R660" s="44"/>
      <c r="S660" s="32"/>
      <c r="T660" s="32"/>
      <c r="U660" s="32"/>
    </row>
    <row r="661" spans="13:21" x14ac:dyDescent="0.2">
      <c r="M661" s="31"/>
      <c r="N661" s="31"/>
      <c r="O661" s="31"/>
      <c r="P661" s="30"/>
      <c r="R661" s="44"/>
      <c r="S661" s="32"/>
      <c r="T661" s="32"/>
      <c r="U661" s="32"/>
    </row>
    <row r="662" spans="13:21" x14ac:dyDescent="0.2">
      <c r="M662" s="31"/>
      <c r="N662" s="31"/>
      <c r="O662" s="31"/>
      <c r="P662" s="30"/>
      <c r="R662" s="44"/>
      <c r="S662" s="32"/>
      <c r="T662" s="32"/>
      <c r="U662" s="32"/>
    </row>
    <row r="663" spans="13:21" x14ac:dyDescent="0.2">
      <c r="M663" s="31"/>
      <c r="N663" s="31"/>
      <c r="O663" s="31"/>
      <c r="P663" s="30"/>
      <c r="R663" s="44"/>
      <c r="S663" s="32"/>
      <c r="T663" s="32"/>
      <c r="U663" s="32"/>
    </row>
    <row r="664" spans="13:21" x14ac:dyDescent="0.2">
      <c r="M664" s="31"/>
      <c r="N664" s="31"/>
      <c r="O664" s="31"/>
      <c r="P664" s="30"/>
      <c r="R664" s="44"/>
      <c r="S664" s="32"/>
      <c r="T664" s="32"/>
      <c r="U664" s="32"/>
    </row>
    <row r="665" spans="13:21" x14ac:dyDescent="0.2">
      <c r="M665" s="31"/>
      <c r="N665" s="31"/>
      <c r="O665" s="31"/>
      <c r="P665" s="30"/>
      <c r="R665" s="44"/>
      <c r="S665" s="32"/>
      <c r="T665" s="32"/>
      <c r="U665" s="32"/>
    </row>
    <row r="666" spans="13:21" x14ac:dyDescent="0.2">
      <c r="M666" s="31"/>
      <c r="N666" s="31"/>
      <c r="O666" s="31"/>
      <c r="P666" s="30"/>
      <c r="R666" s="44"/>
      <c r="S666" s="32"/>
      <c r="T666" s="32"/>
      <c r="U666" s="32"/>
    </row>
    <row r="667" spans="13:21" x14ac:dyDescent="0.2">
      <c r="M667" s="31"/>
      <c r="N667" s="31"/>
      <c r="O667" s="31"/>
      <c r="P667" s="30"/>
      <c r="R667" s="44"/>
      <c r="S667" s="32"/>
      <c r="T667" s="32"/>
      <c r="U667" s="32"/>
    </row>
    <row r="668" spans="13:21" x14ac:dyDescent="0.2">
      <c r="M668" s="31"/>
      <c r="N668" s="31"/>
      <c r="O668" s="31"/>
      <c r="P668" s="30"/>
      <c r="R668" s="44"/>
      <c r="S668" s="32"/>
      <c r="T668" s="32"/>
      <c r="U668" s="32"/>
    </row>
    <row r="669" spans="13:21" x14ac:dyDescent="0.2">
      <c r="M669" s="31"/>
      <c r="N669" s="31"/>
      <c r="O669" s="31"/>
      <c r="P669" s="30"/>
      <c r="R669" s="44"/>
      <c r="S669" s="32"/>
      <c r="T669" s="32"/>
      <c r="U669" s="32"/>
    </row>
    <row r="670" spans="13:21" x14ac:dyDescent="0.2">
      <c r="M670" s="31"/>
      <c r="N670" s="31"/>
      <c r="O670" s="31"/>
      <c r="P670" s="30"/>
      <c r="R670" s="44"/>
      <c r="S670" s="32"/>
      <c r="T670" s="32"/>
      <c r="U670" s="32"/>
    </row>
    <row r="671" spans="13:21" x14ac:dyDescent="0.2">
      <c r="M671" s="31"/>
      <c r="N671" s="31"/>
      <c r="O671" s="31"/>
      <c r="P671" s="30"/>
      <c r="R671" s="44"/>
      <c r="S671" s="32"/>
      <c r="T671" s="32"/>
      <c r="U671" s="32"/>
    </row>
    <row r="672" spans="13:21" x14ac:dyDescent="0.2">
      <c r="M672" s="31"/>
      <c r="N672" s="31"/>
      <c r="O672" s="31"/>
      <c r="P672" s="30"/>
      <c r="R672" s="44"/>
      <c r="S672" s="32"/>
      <c r="T672" s="32"/>
      <c r="U672" s="32"/>
    </row>
    <row r="673" spans="13:21" x14ac:dyDescent="0.2">
      <c r="M673" s="31"/>
      <c r="N673" s="31"/>
      <c r="O673" s="31"/>
      <c r="P673" s="30"/>
      <c r="R673" s="44"/>
      <c r="S673" s="32"/>
      <c r="T673" s="32"/>
      <c r="U673" s="32"/>
    </row>
    <row r="674" spans="13:21" x14ac:dyDescent="0.2">
      <c r="M674" s="31"/>
      <c r="N674" s="31"/>
      <c r="O674" s="31"/>
      <c r="P674" s="30"/>
      <c r="R674" s="44"/>
      <c r="S674" s="32"/>
      <c r="T674" s="32"/>
      <c r="U674" s="32"/>
    </row>
    <row r="675" spans="13:21" x14ac:dyDescent="0.2">
      <c r="M675" s="31"/>
      <c r="N675" s="31"/>
      <c r="O675" s="31"/>
      <c r="P675" s="30"/>
      <c r="R675" s="44"/>
      <c r="S675" s="32"/>
      <c r="T675" s="32"/>
      <c r="U675" s="32"/>
    </row>
    <row r="676" spans="13:21" x14ac:dyDescent="0.2">
      <c r="M676" s="31"/>
      <c r="N676" s="31"/>
      <c r="O676" s="31"/>
      <c r="P676" s="30"/>
      <c r="R676" s="44"/>
      <c r="S676" s="32"/>
      <c r="T676" s="32"/>
      <c r="U676" s="32"/>
    </row>
    <row r="677" spans="13:21" x14ac:dyDescent="0.2">
      <c r="M677" s="31"/>
      <c r="N677" s="31"/>
      <c r="O677" s="31"/>
      <c r="P677" s="30"/>
      <c r="R677" s="44"/>
      <c r="S677" s="32"/>
      <c r="T677" s="32"/>
      <c r="U677" s="32"/>
    </row>
    <row r="678" spans="13:21" x14ac:dyDescent="0.2">
      <c r="M678" s="31"/>
      <c r="N678" s="31"/>
      <c r="O678" s="31"/>
      <c r="P678" s="30"/>
      <c r="R678" s="44"/>
      <c r="S678" s="32"/>
      <c r="T678" s="32"/>
      <c r="U678" s="32"/>
    </row>
    <row r="679" spans="13:21" x14ac:dyDescent="0.2">
      <c r="M679" s="31"/>
      <c r="N679" s="31"/>
      <c r="O679" s="31"/>
      <c r="P679" s="30"/>
      <c r="R679" s="44"/>
      <c r="S679" s="32"/>
      <c r="T679" s="32"/>
      <c r="U679" s="32"/>
    </row>
    <row r="680" spans="13:21" x14ac:dyDescent="0.2">
      <c r="M680" s="31"/>
      <c r="N680" s="31"/>
      <c r="O680" s="31"/>
      <c r="P680" s="30"/>
      <c r="R680" s="44"/>
      <c r="S680" s="32"/>
      <c r="T680" s="32"/>
      <c r="U680" s="32"/>
    </row>
    <row r="681" spans="13:21" x14ac:dyDescent="0.2">
      <c r="M681" s="31"/>
      <c r="N681" s="31"/>
      <c r="O681" s="31"/>
      <c r="P681" s="30"/>
      <c r="R681" s="44"/>
      <c r="S681" s="32"/>
      <c r="T681" s="32"/>
      <c r="U681" s="32"/>
    </row>
    <row r="682" spans="13:21" x14ac:dyDescent="0.2">
      <c r="M682" s="31"/>
      <c r="N682" s="31"/>
      <c r="O682" s="31"/>
      <c r="P682" s="30"/>
      <c r="R682" s="44"/>
      <c r="S682" s="32"/>
      <c r="T682" s="32"/>
      <c r="U682" s="32"/>
    </row>
    <row r="683" spans="13:21" x14ac:dyDescent="0.2">
      <c r="M683" s="31"/>
      <c r="N683" s="31"/>
      <c r="O683" s="31"/>
      <c r="P683" s="30"/>
      <c r="R683" s="44"/>
      <c r="S683" s="32"/>
      <c r="T683" s="32"/>
      <c r="U683" s="32"/>
    </row>
    <row r="684" spans="13:21" x14ac:dyDescent="0.2">
      <c r="M684" s="31"/>
      <c r="N684" s="31"/>
      <c r="O684" s="31"/>
      <c r="P684" s="30"/>
      <c r="R684" s="44"/>
      <c r="S684" s="32"/>
      <c r="T684" s="32"/>
      <c r="U684" s="32"/>
    </row>
    <row r="685" spans="13:21" x14ac:dyDescent="0.2">
      <c r="M685" s="31"/>
      <c r="N685" s="31"/>
      <c r="O685" s="31"/>
      <c r="P685" s="30"/>
      <c r="R685" s="44"/>
      <c r="S685" s="32"/>
      <c r="T685" s="32"/>
      <c r="U685" s="32"/>
    </row>
    <row r="686" spans="13:21" x14ac:dyDescent="0.2">
      <c r="M686" s="31"/>
      <c r="N686" s="31"/>
      <c r="O686" s="31"/>
      <c r="P686" s="30"/>
      <c r="R686" s="44"/>
      <c r="S686" s="32"/>
      <c r="T686" s="32"/>
      <c r="U686" s="32"/>
    </row>
    <row r="687" spans="13:21" x14ac:dyDescent="0.2">
      <c r="M687" s="31"/>
      <c r="N687" s="31"/>
      <c r="O687" s="31"/>
      <c r="P687" s="30"/>
      <c r="R687" s="44"/>
      <c r="S687" s="32"/>
      <c r="T687" s="32"/>
      <c r="U687" s="32"/>
    </row>
    <row r="688" spans="13:21" x14ac:dyDescent="0.2">
      <c r="M688" s="31"/>
      <c r="N688" s="31"/>
      <c r="O688" s="31"/>
      <c r="P688" s="30"/>
      <c r="R688" s="44"/>
      <c r="S688" s="32"/>
      <c r="T688" s="32"/>
      <c r="U688" s="32"/>
    </row>
    <row r="689" spans="13:21" x14ac:dyDescent="0.2">
      <c r="M689" s="31"/>
      <c r="N689" s="31"/>
      <c r="O689" s="31"/>
      <c r="P689" s="30"/>
      <c r="R689" s="44"/>
      <c r="S689" s="32"/>
      <c r="T689" s="32"/>
      <c r="U689" s="32"/>
    </row>
    <row r="690" spans="13:21" x14ac:dyDescent="0.2">
      <c r="M690" s="31"/>
      <c r="N690" s="31"/>
      <c r="O690" s="31"/>
      <c r="P690" s="30"/>
      <c r="R690" s="44"/>
      <c r="S690" s="32"/>
      <c r="T690" s="32"/>
      <c r="U690" s="32"/>
    </row>
    <row r="691" spans="13:21" x14ac:dyDescent="0.2">
      <c r="M691" s="31"/>
      <c r="N691" s="31"/>
      <c r="O691" s="31"/>
      <c r="P691" s="30"/>
      <c r="R691" s="44"/>
      <c r="S691" s="32"/>
      <c r="T691" s="32"/>
      <c r="U691" s="32"/>
    </row>
    <row r="692" spans="13:21" x14ac:dyDescent="0.2">
      <c r="M692" s="31"/>
      <c r="N692" s="31"/>
      <c r="O692" s="31"/>
      <c r="P692" s="30"/>
      <c r="R692" s="44"/>
      <c r="S692" s="32"/>
      <c r="T692" s="32"/>
      <c r="U692" s="32"/>
    </row>
    <row r="693" spans="13:21" x14ac:dyDescent="0.2">
      <c r="M693" s="31"/>
      <c r="N693" s="31"/>
      <c r="O693" s="31"/>
      <c r="P693" s="30"/>
      <c r="R693" s="44"/>
      <c r="S693" s="32"/>
      <c r="T693" s="32"/>
      <c r="U693" s="32"/>
    </row>
    <row r="694" spans="13:21" x14ac:dyDescent="0.2">
      <c r="M694" s="31"/>
      <c r="N694" s="31"/>
      <c r="O694" s="31"/>
      <c r="P694" s="30"/>
      <c r="R694" s="44"/>
      <c r="S694" s="32"/>
      <c r="T694" s="32"/>
      <c r="U694" s="32"/>
    </row>
    <row r="695" spans="13:21" x14ac:dyDescent="0.2">
      <c r="M695" s="31"/>
      <c r="N695" s="31"/>
      <c r="O695" s="31"/>
      <c r="P695" s="30"/>
      <c r="R695" s="44"/>
      <c r="S695" s="32"/>
      <c r="T695" s="32"/>
      <c r="U695" s="32"/>
    </row>
    <row r="696" spans="13:21" x14ac:dyDescent="0.2">
      <c r="M696" s="31"/>
      <c r="N696" s="31"/>
      <c r="O696" s="31"/>
      <c r="P696" s="30"/>
      <c r="R696" s="44"/>
      <c r="S696" s="32"/>
      <c r="T696" s="32"/>
      <c r="U696" s="32"/>
    </row>
    <row r="697" spans="13:21" x14ac:dyDescent="0.2">
      <c r="M697" s="31"/>
      <c r="N697" s="31"/>
      <c r="O697" s="31"/>
      <c r="P697" s="30"/>
      <c r="R697" s="44"/>
      <c r="S697" s="32"/>
      <c r="T697" s="32"/>
      <c r="U697" s="32"/>
    </row>
    <row r="698" spans="13:21" x14ac:dyDescent="0.2">
      <c r="M698" s="31"/>
      <c r="N698" s="31"/>
      <c r="O698" s="31"/>
      <c r="P698" s="30"/>
      <c r="R698" s="44"/>
      <c r="S698" s="32"/>
      <c r="T698" s="32"/>
      <c r="U698" s="32"/>
    </row>
    <row r="699" spans="13:21" x14ac:dyDescent="0.2">
      <c r="M699" s="31"/>
      <c r="N699" s="31"/>
      <c r="O699" s="31"/>
      <c r="P699" s="30"/>
      <c r="R699" s="44"/>
      <c r="S699" s="32"/>
      <c r="T699" s="32"/>
      <c r="U699" s="32"/>
    </row>
    <row r="700" spans="13:21" x14ac:dyDescent="0.2">
      <c r="M700" s="31"/>
      <c r="N700" s="31"/>
      <c r="O700" s="31"/>
      <c r="P700" s="30"/>
      <c r="R700" s="44"/>
      <c r="S700" s="32"/>
      <c r="T700" s="32"/>
      <c r="U700" s="32"/>
    </row>
    <row r="701" spans="13:21" x14ac:dyDescent="0.2">
      <c r="M701" s="31"/>
      <c r="N701" s="31"/>
      <c r="O701" s="31"/>
      <c r="P701" s="30"/>
      <c r="R701" s="44"/>
      <c r="S701" s="32"/>
      <c r="T701" s="32"/>
      <c r="U701" s="32"/>
    </row>
    <row r="702" spans="13:21" x14ac:dyDescent="0.2">
      <c r="M702" s="31"/>
      <c r="N702" s="31"/>
      <c r="O702" s="31"/>
      <c r="P702" s="30"/>
      <c r="R702" s="44"/>
      <c r="S702" s="32"/>
      <c r="T702" s="32"/>
      <c r="U702" s="32"/>
    </row>
    <row r="703" spans="13:21" x14ac:dyDescent="0.2">
      <c r="M703" s="31"/>
      <c r="N703" s="31"/>
      <c r="O703" s="31"/>
      <c r="P703" s="30"/>
      <c r="R703" s="44"/>
      <c r="S703" s="32"/>
      <c r="T703" s="32"/>
      <c r="U703" s="32"/>
    </row>
    <row r="704" spans="13:21" x14ac:dyDescent="0.2">
      <c r="M704" s="31"/>
      <c r="N704" s="31"/>
      <c r="O704" s="31"/>
      <c r="P704" s="30"/>
      <c r="R704" s="44"/>
      <c r="S704" s="32"/>
      <c r="T704" s="32"/>
      <c r="U704" s="32"/>
    </row>
    <row r="705" spans="13:21" x14ac:dyDescent="0.2">
      <c r="M705" s="31"/>
      <c r="N705" s="31"/>
      <c r="O705" s="31"/>
      <c r="P705" s="30"/>
      <c r="R705" s="44"/>
      <c r="S705" s="32"/>
      <c r="T705" s="32"/>
      <c r="U705" s="32"/>
    </row>
    <row r="706" spans="13:21" x14ac:dyDescent="0.2">
      <c r="M706" s="31"/>
      <c r="N706" s="31"/>
      <c r="O706" s="31"/>
      <c r="P706" s="30"/>
      <c r="R706" s="44"/>
      <c r="S706" s="32"/>
      <c r="T706" s="32"/>
      <c r="U706" s="32"/>
    </row>
    <row r="707" spans="13:21" x14ac:dyDescent="0.2">
      <c r="M707" s="31"/>
      <c r="N707" s="31"/>
      <c r="O707" s="31"/>
      <c r="P707" s="30"/>
      <c r="R707" s="44"/>
      <c r="S707" s="32"/>
      <c r="T707" s="32"/>
      <c r="U707" s="32"/>
    </row>
    <row r="708" spans="13:21" x14ac:dyDescent="0.2">
      <c r="M708" s="31"/>
      <c r="N708" s="31"/>
      <c r="O708" s="31"/>
      <c r="P708" s="30"/>
      <c r="R708" s="44"/>
      <c r="S708" s="32"/>
      <c r="T708" s="32"/>
      <c r="U708" s="32"/>
    </row>
    <row r="709" spans="13:21" x14ac:dyDescent="0.2">
      <c r="M709" s="31"/>
      <c r="N709" s="31"/>
      <c r="O709" s="31"/>
      <c r="P709" s="30"/>
      <c r="R709" s="44"/>
      <c r="S709" s="32"/>
      <c r="T709" s="32"/>
      <c r="U709" s="32"/>
    </row>
    <row r="710" spans="13:21" x14ac:dyDescent="0.2">
      <c r="M710" s="31"/>
      <c r="N710" s="31"/>
      <c r="O710" s="31"/>
      <c r="P710" s="30"/>
      <c r="R710" s="44"/>
      <c r="S710" s="32"/>
      <c r="T710" s="32"/>
      <c r="U710" s="32"/>
    </row>
    <row r="711" spans="13:21" x14ac:dyDescent="0.2">
      <c r="M711" s="31"/>
      <c r="N711" s="31"/>
      <c r="O711" s="31"/>
      <c r="P711" s="30"/>
      <c r="R711" s="44"/>
      <c r="S711" s="32"/>
      <c r="T711" s="32"/>
      <c r="U711" s="32"/>
    </row>
    <row r="712" spans="13:21" x14ac:dyDescent="0.2">
      <c r="M712" s="31"/>
      <c r="N712" s="31"/>
      <c r="O712" s="31"/>
      <c r="P712" s="30"/>
      <c r="R712" s="44"/>
      <c r="S712" s="32"/>
      <c r="T712" s="32"/>
      <c r="U712" s="32"/>
    </row>
    <row r="713" spans="13:21" x14ac:dyDescent="0.2">
      <c r="M713" s="31"/>
      <c r="N713" s="31"/>
      <c r="O713" s="31"/>
      <c r="P713" s="30"/>
      <c r="R713" s="44"/>
      <c r="S713" s="32"/>
      <c r="T713" s="32"/>
      <c r="U713" s="32"/>
    </row>
    <row r="714" spans="13:21" x14ac:dyDescent="0.2">
      <c r="M714" s="31"/>
      <c r="N714" s="31"/>
      <c r="O714" s="31"/>
      <c r="P714" s="30"/>
      <c r="R714" s="44"/>
      <c r="S714" s="32"/>
      <c r="T714" s="32"/>
      <c r="U714" s="32"/>
    </row>
    <row r="715" spans="13:21" x14ac:dyDescent="0.2">
      <c r="M715" s="31"/>
      <c r="N715" s="31"/>
      <c r="O715" s="31"/>
      <c r="P715" s="30"/>
      <c r="R715" s="44"/>
      <c r="S715" s="32"/>
      <c r="T715" s="32"/>
      <c r="U715" s="32"/>
    </row>
    <row r="716" spans="13:21" x14ac:dyDescent="0.2">
      <c r="M716" s="31"/>
      <c r="N716" s="31"/>
      <c r="O716" s="31"/>
      <c r="P716" s="30"/>
      <c r="R716" s="44"/>
      <c r="S716" s="32"/>
      <c r="T716" s="32"/>
      <c r="U716" s="32"/>
    </row>
    <row r="717" spans="13:21" x14ac:dyDescent="0.2">
      <c r="M717" s="31"/>
      <c r="N717" s="31"/>
      <c r="O717" s="31"/>
      <c r="P717" s="30"/>
      <c r="R717" s="44"/>
      <c r="S717" s="32"/>
      <c r="T717" s="32"/>
      <c r="U717" s="32"/>
    </row>
    <row r="718" spans="13:21" x14ac:dyDescent="0.2">
      <c r="M718" s="31"/>
      <c r="N718" s="31"/>
      <c r="O718" s="31"/>
      <c r="P718" s="30"/>
      <c r="R718" s="44"/>
      <c r="S718" s="32"/>
      <c r="T718" s="32"/>
      <c r="U718" s="32"/>
    </row>
    <row r="719" spans="13:21" x14ac:dyDescent="0.2">
      <c r="M719" s="31"/>
      <c r="N719" s="31"/>
      <c r="O719" s="31"/>
      <c r="P719" s="30"/>
      <c r="R719" s="44"/>
      <c r="S719" s="32"/>
      <c r="T719" s="32"/>
      <c r="U719" s="32"/>
    </row>
    <row r="720" spans="13:21" x14ac:dyDescent="0.2">
      <c r="M720" s="31"/>
      <c r="N720" s="31"/>
      <c r="O720" s="31"/>
      <c r="P720" s="30"/>
      <c r="R720" s="44"/>
      <c r="S720" s="32"/>
      <c r="T720" s="32"/>
      <c r="U720" s="32"/>
    </row>
    <row r="721" spans="13:21" x14ac:dyDescent="0.2">
      <c r="M721" s="31"/>
      <c r="N721" s="31"/>
      <c r="O721" s="31"/>
      <c r="P721" s="30"/>
      <c r="R721" s="44"/>
      <c r="S721" s="32"/>
      <c r="T721" s="32"/>
      <c r="U721" s="32"/>
    </row>
    <row r="722" spans="13:21" x14ac:dyDescent="0.2">
      <c r="M722" s="31"/>
      <c r="N722" s="31"/>
      <c r="O722" s="31"/>
      <c r="P722" s="30"/>
      <c r="R722" s="44"/>
      <c r="S722" s="32"/>
      <c r="T722" s="32"/>
      <c r="U722" s="32"/>
    </row>
    <row r="723" spans="13:21" x14ac:dyDescent="0.2">
      <c r="M723" s="31"/>
      <c r="N723" s="31"/>
      <c r="O723" s="31"/>
      <c r="P723" s="30"/>
      <c r="R723" s="44"/>
      <c r="S723" s="32"/>
      <c r="T723" s="32"/>
      <c r="U723" s="32"/>
    </row>
    <row r="724" spans="13:21" x14ac:dyDescent="0.2">
      <c r="M724" s="31"/>
      <c r="N724" s="31"/>
      <c r="O724" s="31"/>
      <c r="P724" s="30"/>
      <c r="R724" s="44"/>
      <c r="S724" s="32"/>
      <c r="T724" s="32"/>
      <c r="U724" s="32"/>
    </row>
    <row r="725" spans="13:21" x14ac:dyDescent="0.2">
      <c r="M725" s="31"/>
      <c r="N725" s="31"/>
      <c r="O725" s="31"/>
      <c r="P725" s="30"/>
      <c r="R725" s="44"/>
      <c r="S725" s="32"/>
      <c r="T725" s="32"/>
      <c r="U725" s="32"/>
    </row>
    <row r="726" spans="13:21" x14ac:dyDescent="0.2">
      <c r="M726" s="31"/>
      <c r="N726" s="31"/>
      <c r="O726" s="31"/>
      <c r="P726" s="30"/>
      <c r="R726" s="44"/>
      <c r="S726" s="32"/>
      <c r="T726" s="32"/>
      <c r="U726" s="32"/>
    </row>
    <row r="727" spans="13:21" x14ac:dyDescent="0.2">
      <c r="M727" s="31"/>
      <c r="N727" s="31"/>
      <c r="O727" s="31"/>
      <c r="P727" s="30"/>
      <c r="R727" s="44"/>
      <c r="S727" s="32"/>
      <c r="T727" s="32"/>
      <c r="U727" s="32"/>
    </row>
    <row r="728" spans="13:21" x14ac:dyDescent="0.2">
      <c r="M728" s="31"/>
      <c r="N728" s="31"/>
      <c r="O728" s="31"/>
      <c r="P728" s="30"/>
      <c r="R728" s="44"/>
      <c r="S728" s="32"/>
      <c r="T728" s="32"/>
      <c r="U728" s="32"/>
    </row>
    <row r="729" spans="13:21" x14ac:dyDescent="0.2">
      <c r="M729" s="31"/>
      <c r="N729" s="31"/>
      <c r="O729" s="31"/>
      <c r="P729" s="30"/>
      <c r="R729" s="44"/>
      <c r="S729" s="32"/>
      <c r="T729" s="32"/>
      <c r="U729" s="32"/>
    </row>
    <row r="730" spans="13:21" x14ac:dyDescent="0.2">
      <c r="M730" s="31"/>
      <c r="N730" s="31"/>
      <c r="O730" s="31"/>
      <c r="P730" s="30"/>
      <c r="R730" s="44"/>
      <c r="S730" s="32"/>
      <c r="T730" s="32"/>
      <c r="U730" s="32"/>
    </row>
    <row r="731" spans="13:21" x14ac:dyDescent="0.2">
      <c r="M731" s="31"/>
      <c r="N731" s="31"/>
      <c r="O731" s="31"/>
      <c r="P731" s="30"/>
      <c r="R731" s="44"/>
      <c r="S731" s="32"/>
      <c r="T731" s="32"/>
      <c r="U731" s="32"/>
    </row>
    <row r="732" spans="13:21" x14ac:dyDescent="0.2">
      <c r="M732" s="31"/>
      <c r="N732" s="31"/>
      <c r="O732" s="31"/>
      <c r="P732" s="30"/>
      <c r="R732" s="44"/>
      <c r="S732" s="32"/>
      <c r="T732" s="32"/>
      <c r="U732" s="32"/>
    </row>
    <row r="733" spans="13:21" x14ac:dyDescent="0.2">
      <c r="M733" s="31"/>
      <c r="N733" s="31"/>
      <c r="O733" s="31"/>
      <c r="P733" s="30"/>
      <c r="R733" s="44"/>
      <c r="S733" s="32"/>
      <c r="T733" s="32"/>
      <c r="U733" s="32"/>
    </row>
    <row r="734" spans="13:21" x14ac:dyDescent="0.2">
      <c r="M734" s="31"/>
      <c r="N734" s="31"/>
      <c r="O734" s="31"/>
      <c r="P734" s="30"/>
      <c r="R734" s="44"/>
      <c r="S734" s="32"/>
      <c r="T734" s="32"/>
      <c r="U734" s="32"/>
    </row>
    <row r="735" spans="13:21" x14ac:dyDescent="0.2">
      <c r="M735" s="31"/>
      <c r="N735" s="31"/>
      <c r="O735" s="31"/>
      <c r="P735" s="30"/>
      <c r="R735" s="44"/>
      <c r="S735" s="32"/>
      <c r="T735" s="32"/>
      <c r="U735" s="32"/>
    </row>
    <row r="736" spans="13:21" x14ac:dyDescent="0.2">
      <c r="M736" s="31"/>
      <c r="N736" s="31"/>
      <c r="O736" s="31"/>
      <c r="P736" s="30"/>
      <c r="R736" s="44"/>
      <c r="S736" s="32"/>
      <c r="T736" s="32"/>
      <c r="U736" s="32"/>
    </row>
    <row r="737" spans="13:21" x14ac:dyDescent="0.2">
      <c r="M737" s="31"/>
      <c r="N737" s="31"/>
      <c r="O737" s="31"/>
      <c r="P737" s="30"/>
      <c r="R737" s="44"/>
      <c r="S737" s="32"/>
      <c r="T737" s="32"/>
      <c r="U737" s="32"/>
    </row>
    <row r="738" spans="13:21" x14ac:dyDescent="0.2">
      <c r="M738" s="31"/>
      <c r="N738" s="31"/>
      <c r="O738" s="31"/>
      <c r="P738" s="30"/>
      <c r="R738" s="44"/>
      <c r="S738" s="32"/>
      <c r="T738" s="32"/>
      <c r="U738" s="32"/>
    </row>
    <row r="739" spans="13:21" x14ac:dyDescent="0.2">
      <c r="M739" s="31"/>
      <c r="N739" s="31"/>
      <c r="O739" s="31"/>
      <c r="P739" s="30"/>
      <c r="R739" s="44"/>
      <c r="S739" s="32"/>
      <c r="T739" s="32"/>
      <c r="U739" s="32"/>
    </row>
    <row r="740" spans="13:21" x14ac:dyDescent="0.2">
      <c r="M740" s="31"/>
      <c r="N740" s="31"/>
      <c r="O740" s="31"/>
      <c r="P740" s="30"/>
      <c r="R740" s="44"/>
      <c r="S740" s="32"/>
      <c r="T740" s="32"/>
      <c r="U740" s="32"/>
    </row>
    <row r="741" spans="13:21" x14ac:dyDescent="0.2">
      <c r="M741" s="31"/>
      <c r="N741" s="31"/>
      <c r="O741" s="31"/>
      <c r="P741" s="30"/>
      <c r="R741" s="44"/>
      <c r="S741" s="32"/>
      <c r="T741" s="32"/>
      <c r="U741" s="32"/>
    </row>
    <row r="742" spans="13:21" x14ac:dyDescent="0.2">
      <c r="M742" s="31"/>
      <c r="N742" s="31"/>
      <c r="O742" s="31"/>
      <c r="P742" s="30"/>
      <c r="R742" s="44"/>
      <c r="S742" s="32"/>
      <c r="T742" s="32"/>
      <c r="U742" s="32"/>
    </row>
    <row r="743" spans="13:21" x14ac:dyDescent="0.2">
      <c r="M743" s="31"/>
      <c r="N743" s="31"/>
      <c r="O743" s="31"/>
      <c r="P743" s="30"/>
      <c r="R743" s="44"/>
      <c r="S743" s="32"/>
      <c r="T743" s="32"/>
      <c r="U743" s="32"/>
    </row>
    <row r="744" spans="13:21" x14ac:dyDescent="0.2">
      <c r="M744" s="31"/>
      <c r="N744" s="31"/>
      <c r="O744" s="31"/>
      <c r="P744" s="30"/>
      <c r="R744" s="44"/>
      <c r="S744" s="32"/>
      <c r="T744" s="32"/>
      <c r="U744" s="32"/>
    </row>
    <row r="745" spans="13:21" x14ac:dyDescent="0.2">
      <c r="M745" s="31"/>
      <c r="N745" s="31"/>
      <c r="O745" s="31"/>
      <c r="P745" s="30"/>
      <c r="R745" s="44"/>
      <c r="S745" s="32"/>
      <c r="T745" s="32"/>
      <c r="U745" s="32"/>
    </row>
    <row r="746" spans="13:21" x14ac:dyDescent="0.2">
      <c r="M746" s="31"/>
      <c r="N746" s="31"/>
      <c r="O746" s="31"/>
      <c r="P746" s="30"/>
      <c r="R746" s="44"/>
      <c r="S746" s="32"/>
      <c r="T746" s="32"/>
      <c r="U746" s="32"/>
    </row>
    <row r="747" spans="13:21" x14ac:dyDescent="0.2">
      <c r="M747" s="31"/>
      <c r="N747" s="31"/>
      <c r="O747" s="31"/>
      <c r="P747" s="30"/>
      <c r="R747" s="44"/>
      <c r="S747" s="32"/>
      <c r="T747" s="32"/>
      <c r="U747" s="32"/>
    </row>
    <row r="748" spans="13:21" x14ac:dyDescent="0.2">
      <c r="M748" s="31"/>
      <c r="N748" s="31"/>
      <c r="O748" s="31"/>
      <c r="P748" s="30"/>
      <c r="R748" s="44"/>
      <c r="S748" s="32"/>
      <c r="T748" s="32"/>
      <c r="U748" s="32"/>
    </row>
    <row r="749" spans="13:21" x14ac:dyDescent="0.2">
      <c r="M749" s="31"/>
      <c r="N749" s="31"/>
      <c r="O749" s="31"/>
      <c r="P749" s="30"/>
      <c r="R749" s="44"/>
      <c r="S749" s="32"/>
      <c r="T749" s="32"/>
      <c r="U749" s="32"/>
    </row>
    <row r="750" spans="13:21" x14ac:dyDescent="0.2">
      <c r="M750" s="31"/>
      <c r="N750" s="31"/>
      <c r="O750" s="31"/>
      <c r="P750" s="30"/>
      <c r="R750" s="44"/>
      <c r="S750" s="32"/>
      <c r="T750" s="32"/>
      <c r="U750" s="32"/>
    </row>
    <row r="751" spans="13:21" x14ac:dyDescent="0.2">
      <c r="M751" s="31"/>
      <c r="N751" s="31"/>
      <c r="O751" s="31"/>
      <c r="P751" s="30"/>
      <c r="R751" s="44"/>
      <c r="S751" s="32"/>
      <c r="T751" s="32"/>
      <c r="U751" s="32"/>
    </row>
    <row r="752" spans="13:21" x14ac:dyDescent="0.2">
      <c r="M752" s="31"/>
      <c r="N752" s="31"/>
      <c r="O752" s="31"/>
      <c r="P752" s="30"/>
      <c r="R752" s="44"/>
      <c r="S752" s="32"/>
      <c r="T752" s="32"/>
      <c r="U752" s="32"/>
    </row>
    <row r="753" spans="13:21" x14ac:dyDescent="0.2">
      <c r="M753" s="31"/>
      <c r="N753" s="31"/>
      <c r="O753" s="31"/>
      <c r="P753" s="30"/>
      <c r="R753" s="44"/>
      <c r="S753" s="32"/>
      <c r="T753" s="32"/>
      <c r="U753" s="32"/>
    </row>
    <row r="754" spans="13:21" x14ac:dyDescent="0.2">
      <c r="M754" s="31"/>
      <c r="N754" s="31"/>
      <c r="O754" s="31"/>
      <c r="P754" s="30"/>
      <c r="R754" s="44"/>
      <c r="S754" s="32"/>
      <c r="T754" s="32"/>
      <c r="U754" s="32"/>
    </row>
    <row r="755" spans="13:21" x14ac:dyDescent="0.2">
      <c r="M755" s="31"/>
      <c r="N755" s="31"/>
      <c r="O755" s="31"/>
      <c r="P755" s="30"/>
      <c r="R755" s="44"/>
      <c r="S755" s="32"/>
      <c r="T755" s="32"/>
      <c r="U755" s="32"/>
    </row>
    <row r="756" spans="13:21" x14ac:dyDescent="0.2">
      <c r="M756" s="31"/>
      <c r="N756" s="31"/>
      <c r="O756" s="31"/>
      <c r="P756" s="30"/>
      <c r="R756" s="44"/>
      <c r="S756" s="32"/>
      <c r="T756" s="32"/>
      <c r="U756" s="32"/>
    </row>
    <row r="757" spans="13:21" x14ac:dyDescent="0.2">
      <c r="M757" s="31"/>
      <c r="N757" s="31"/>
      <c r="O757" s="31"/>
      <c r="P757" s="30"/>
      <c r="R757" s="44"/>
      <c r="S757" s="32"/>
      <c r="T757" s="32"/>
      <c r="U757" s="32"/>
    </row>
    <row r="758" spans="13:21" x14ac:dyDescent="0.2">
      <c r="M758" s="31"/>
      <c r="N758" s="31"/>
      <c r="O758" s="31"/>
      <c r="P758" s="30"/>
      <c r="R758" s="44"/>
      <c r="S758" s="32"/>
      <c r="T758" s="32"/>
      <c r="U758" s="32"/>
    </row>
    <row r="759" spans="13:21" x14ac:dyDescent="0.2">
      <c r="M759" s="31"/>
      <c r="N759" s="31"/>
      <c r="O759" s="31"/>
      <c r="P759" s="30"/>
      <c r="R759" s="44"/>
      <c r="S759" s="32"/>
      <c r="T759" s="32"/>
      <c r="U759" s="32"/>
    </row>
    <row r="760" spans="13:21" x14ac:dyDescent="0.2">
      <c r="M760" s="31"/>
      <c r="N760" s="31"/>
      <c r="O760" s="31"/>
      <c r="P760" s="30"/>
      <c r="R760" s="44"/>
      <c r="S760" s="32"/>
      <c r="T760" s="32"/>
      <c r="U760" s="32"/>
    </row>
    <row r="761" spans="13:21" x14ac:dyDescent="0.2">
      <c r="M761" s="31"/>
      <c r="N761" s="31"/>
      <c r="O761" s="31"/>
      <c r="P761" s="30"/>
      <c r="R761" s="44"/>
      <c r="S761" s="32"/>
      <c r="T761" s="32"/>
      <c r="U761" s="32"/>
    </row>
    <row r="762" spans="13:21" x14ac:dyDescent="0.2">
      <c r="M762" s="31"/>
      <c r="N762" s="31"/>
      <c r="O762" s="31"/>
      <c r="P762" s="30"/>
      <c r="R762" s="44"/>
      <c r="S762" s="32"/>
      <c r="T762" s="32"/>
      <c r="U762" s="32"/>
    </row>
    <row r="763" spans="13:21" x14ac:dyDescent="0.2">
      <c r="M763" s="31"/>
      <c r="N763" s="31"/>
      <c r="O763" s="31"/>
      <c r="P763" s="30"/>
      <c r="R763" s="44"/>
      <c r="S763" s="32"/>
      <c r="T763" s="32"/>
      <c r="U763" s="32"/>
    </row>
    <row r="764" spans="13:21" x14ac:dyDescent="0.2">
      <c r="M764" s="31"/>
      <c r="N764" s="31"/>
      <c r="O764" s="31"/>
      <c r="P764" s="30"/>
      <c r="R764" s="44"/>
      <c r="S764" s="32"/>
      <c r="T764" s="32"/>
      <c r="U764" s="32"/>
    </row>
    <row r="765" spans="13:21" x14ac:dyDescent="0.2">
      <c r="M765" s="31"/>
      <c r="N765" s="31"/>
      <c r="O765" s="31"/>
      <c r="P765" s="30"/>
      <c r="R765" s="44"/>
      <c r="S765" s="32"/>
      <c r="T765" s="32"/>
      <c r="U765" s="32"/>
    </row>
    <row r="766" spans="13:21" x14ac:dyDescent="0.2">
      <c r="M766" s="31"/>
      <c r="N766" s="31"/>
      <c r="O766" s="31"/>
      <c r="P766" s="30"/>
      <c r="R766" s="44"/>
      <c r="S766" s="32"/>
      <c r="T766" s="32"/>
      <c r="U766" s="32"/>
    </row>
    <row r="767" spans="13:21" x14ac:dyDescent="0.2">
      <c r="M767" s="31"/>
      <c r="N767" s="31"/>
      <c r="O767" s="31"/>
      <c r="P767" s="30"/>
      <c r="R767" s="44"/>
      <c r="S767" s="32"/>
      <c r="T767" s="32"/>
      <c r="U767" s="32"/>
    </row>
    <row r="768" spans="13:21" x14ac:dyDescent="0.2">
      <c r="M768" s="31"/>
      <c r="N768" s="31"/>
      <c r="O768" s="31"/>
      <c r="P768" s="30"/>
      <c r="R768" s="44"/>
      <c r="S768" s="32"/>
      <c r="T768" s="32"/>
      <c r="U768" s="32"/>
    </row>
    <row r="769" spans="13:21" x14ac:dyDescent="0.2">
      <c r="M769" s="31"/>
      <c r="N769" s="31"/>
      <c r="O769" s="31"/>
      <c r="P769" s="30"/>
      <c r="R769" s="44"/>
      <c r="S769" s="32"/>
      <c r="T769" s="32"/>
      <c r="U769" s="32"/>
    </row>
    <row r="770" spans="13:21" x14ac:dyDescent="0.2">
      <c r="M770" s="31"/>
      <c r="N770" s="31"/>
      <c r="O770" s="31"/>
      <c r="P770" s="30"/>
      <c r="R770" s="44"/>
      <c r="S770" s="32"/>
      <c r="T770" s="32"/>
      <c r="U770" s="32"/>
    </row>
    <row r="771" spans="13:21" x14ac:dyDescent="0.2">
      <c r="M771" s="31"/>
      <c r="N771" s="31"/>
      <c r="O771" s="31"/>
      <c r="P771" s="30"/>
      <c r="R771" s="44"/>
      <c r="S771" s="32"/>
      <c r="T771" s="32"/>
      <c r="U771" s="32"/>
    </row>
    <row r="772" spans="13:21" x14ac:dyDescent="0.2">
      <c r="M772" s="31"/>
      <c r="N772" s="31"/>
      <c r="O772" s="31"/>
      <c r="P772" s="30"/>
      <c r="R772" s="44"/>
      <c r="S772" s="32"/>
      <c r="T772" s="32"/>
      <c r="U772" s="32"/>
    </row>
    <row r="773" spans="13:21" x14ac:dyDescent="0.2">
      <c r="M773" s="31"/>
      <c r="N773" s="31"/>
      <c r="O773" s="31"/>
      <c r="P773" s="30"/>
      <c r="R773" s="44"/>
      <c r="S773" s="32"/>
      <c r="T773" s="32"/>
      <c r="U773" s="32"/>
    </row>
    <row r="774" spans="13:21" x14ac:dyDescent="0.2">
      <c r="M774" s="31"/>
      <c r="N774" s="31"/>
      <c r="O774" s="31"/>
      <c r="P774" s="30"/>
      <c r="R774" s="44"/>
      <c r="S774" s="32"/>
      <c r="T774" s="32"/>
      <c r="U774" s="32"/>
    </row>
    <row r="775" spans="13:21" x14ac:dyDescent="0.2">
      <c r="M775" s="31"/>
      <c r="N775" s="31"/>
      <c r="O775" s="31"/>
      <c r="P775" s="30"/>
      <c r="R775" s="44"/>
      <c r="S775" s="32"/>
      <c r="T775" s="32"/>
      <c r="U775" s="32"/>
    </row>
    <row r="776" spans="13:21" x14ac:dyDescent="0.2">
      <c r="M776" s="31"/>
      <c r="N776" s="31"/>
      <c r="O776" s="31"/>
      <c r="P776" s="30"/>
      <c r="R776" s="44"/>
      <c r="S776" s="32"/>
      <c r="T776" s="32"/>
      <c r="U776" s="32"/>
    </row>
    <row r="777" spans="13:21" x14ac:dyDescent="0.2">
      <c r="M777" s="31"/>
      <c r="N777" s="31"/>
      <c r="O777" s="31"/>
      <c r="P777" s="30"/>
      <c r="R777" s="44"/>
      <c r="S777" s="32"/>
      <c r="T777" s="32"/>
      <c r="U777" s="32"/>
    </row>
    <row r="778" spans="13:21" x14ac:dyDescent="0.2">
      <c r="M778" s="31"/>
      <c r="N778" s="31"/>
      <c r="O778" s="31"/>
      <c r="P778" s="30"/>
      <c r="R778" s="44"/>
      <c r="S778" s="32"/>
      <c r="T778" s="32"/>
      <c r="U778" s="32"/>
    </row>
    <row r="779" spans="13:21" x14ac:dyDescent="0.2">
      <c r="M779" s="31"/>
      <c r="N779" s="31"/>
      <c r="O779" s="31"/>
      <c r="P779" s="30"/>
      <c r="R779" s="44"/>
      <c r="S779" s="32"/>
      <c r="T779" s="32"/>
      <c r="U779" s="32"/>
    </row>
    <row r="780" spans="13:21" x14ac:dyDescent="0.2">
      <c r="M780" s="31"/>
      <c r="N780" s="31"/>
      <c r="O780" s="31"/>
      <c r="P780" s="30"/>
      <c r="R780" s="44"/>
      <c r="S780" s="32"/>
      <c r="T780" s="32"/>
      <c r="U780" s="32"/>
    </row>
    <row r="781" spans="13:21" x14ac:dyDescent="0.2">
      <c r="M781" s="31"/>
      <c r="N781" s="31"/>
      <c r="O781" s="31"/>
      <c r="P781" s="30"/>
      <c r="R781" s="44"/>
      <c r="S781" s="32"/>
      <c r="T781" s="32"/>
      <c r="U781" s="32"/>
    </row>
    <row r="782" spans="13:21" x14ac:dyDescent="0.2">
      <c r="M782" s="31"/>
      <c r="N782" s="31"/>
      <c r="O782" s="31"/>
      <c r="P782" s="30"/>
      <c r="R782" s="44"/>
      <c r="S782" s="32"/>
      <c r="T782" s="32"/>
      <c r="U782" s="32"/>
    </row>
    <row r="783" spans="13:21" x14ac:dyDescent="0.2">
      <c r="M783" s="31"/>
      <c r="N783" s="31"/>
      <c r="O783" s="31"/>
      <c r="P783" s="30"/>
      <c r="R783" s="44"/>
      <c r="S783" s="32"/>
      <c r="T783" s="32"/>
      <c r="U783" s="32"/>
    </row>
    <row r="784" spans="13:21" x14ac:dyDescent="0.2">
      <c r="M784" s="31"/>
      <c r="N784" s="31"/>
      <c r="O784" s="31"/>
      <c r="P784" s="30"/>
      <c r="R784" s="44"/>
      <c r="S784" s="32"/>
      <c r="T784" s="32"/>
      <c r="U784" s="32"/>
    </row>
    <row r="785" spans="13:21" x14ac:dyDescent="0.2">
      <c r="M785" s="31"/>
      <c r="N785" s="31"/>
      <c r="O785" s="31"/>
      <c r="P785" s="30"/>
      <c r="R785" s="44"/>
      <c r="S785" s="32"/>
      <c r="T785" s="32"/>
      <c r="U785" s="32"/>
    </row>
    <row r="786" spans="13:21" x14ac:dyDescent="0.2">
      <c r="M786" s="31"/>
      <c r="N786" s="31"/>
      <c r="O786" s="31"/>
      <c r="P786" s="30"/>
      <c r="R786" s="44"/>
      <c r="S786" s="32"/>
      <c r="T786" s="32"/>
      <c r="U786" s="32"/>
    </row>
    <row r="787" spans="13:21" x14ac:dyDescent="0.2">
      <c r="M787" s="31"/>
      <c r="N787" s="31"/>
      <c r="O787" s="31"/>
      <c r="P787" s="30"/>
      <c r="R787" s="44"/>
      <c r="S787" s="32"/>
      <c r="T787" s="32"/>
      <c r="U787" s="32"/>
    </row>
    <row r="788" spans="13:21" x14ac:dyDescent="0.2">
      <c r="M788" s="31"/>
      <c r="N788" s="31"/>
      <c r="O788" s="31"/>
      <c r="P788" s="30"/>
      <c r="R788" s="44"/>
      <c r="S788" s="32"/>
      <c r="T788" s="32"/>
      <c r="U788" s="32"/>
    </row>
    <row r="789" spans="13:21" x14ac:dyDescent="0.2">
      <c r="M789" s="31"/>
      <c r="N789" s="31"/>
      <c r="O789" s="31"/>
      <c r="P789" s="30"/>
      <c r="R789" s="44"/>
      <c r="S789" s="32"/>
      <c r="T789" s="32"/>
      <c r="U789" s="32"/>
    </row>
    <row r="790" spans="13:21" x14ac:dyDescent="0.2">
      <c r="M790" s="31"/>
      <c r="N790" s="31"/>
      <c r="O790" s="31"/>
      <c r="P790" s="30"/>
      <c r="R790" s="44"/>
      <c r="S790" s="32"/>
      <c r="T790" s="32"/>
      <c r="U790" s="32"/>
    </row>
    <row r="791" spans="13:21" x14ac:dyDescent="0.2">
      <c r="M791" s="31"/>
      <c r="N791" s="31"/>
      <c r="O791" s="31"/>
      <c r="P791" s="30"/>
      <c r="R791" s="44"/>
      <c r="S791" s="32"/>
      <c r="T791" s="32"/>
      <c r="U791" s="32"/>
    </row>
    <row r="792" spans="13:21" x14ac:dyDescent="0.2">
      <c r="M792" s="31"/>
      <c r="N792" s="31"/>
      <c r="O792" s="31"/>
      <c r="P792" s="30"/>
      <c r="R792" s="44"/>
      <c r="S792" s="32"/>
      <c r="T792" s="32"/>
      <c r="U792" s="32"/>
    </row>
    <row r="793" spans="13:21" x14ac:dyDescent="0.2">
      <c r="M793" s="31"/>
      <c r="N793" s="31"/>
      <c r="O793" s="31"/>
      <c r="P793" s="30"/>
      <c r="R793" s="44"/>
      <c r="S793" s="32"/>
      <c r="T793" s="32"/>
      <c r="U793" s="32"/>
    </row>
    <row r="794" spans="13:21" x14ac:dyDescent="0.2">
      <c r="M794" s="31"/>
      <c r="N794" s="31"/>
      <c r="O794" s="31"/>
      <c r="P794" s="30"/>
      <c r="R794" s="44"/>
      <c r="S794" s="32"/>
      <c r="T794" s="32"/>
      <c r="U794" s="32"/>
    </row>
    <row r="795" spans="13:21" x14ac:dyDescent="0.2">
      <c r="M795" s="31"/>
      <c r="N795" s="31"/>
      <c r="O795" s="31"/>
      <c r="P795" s="30"/>
      <c r="R795" s="44"/>
      <c r="S795" s="32"/>
      <c r="T795" s="32"/>
      <c r="U795" s="32"/>
    </row>
    <row r="796" spans="13:21" x14ac:dyDescent="0.2">
      <c r="M796" s="31"/>
      <c r="N796" s="31"/>
      <c r="O796" s="31"/>
      <c r="P796" s="30"/>
      <c r="R796" s="44"/>
      <c r="S796" s="32"/>
      <c r="T796" s="32"/>
      <c r="U796" s="32"/>
    </row>
    <row r="797" spans="13:21" x14ac:dyDescent="0.2">
      <c r="M797" s="31"/>
      <c r="N797" s="31"/>
      <c r="O797" s="31"/>
      <c r="P797" s="30"/>
      <c r="R797" s="44"/>
      <c r="S797" s="32"/>
      <c r="T797" s="32"/>
      <c r="U797" s="32"/>
    </row>
    <row r="798" spans="13:21" x14ac:dyDescent="0.2">
      <c r="M798" s="31"/>
      <c r="N798" s="31"/>
      <c r="O798" s="31"/>
      <c r="P798" s="30"/>
      <c r="R798" s="44"/>
      <c r="S798" s="32"/>
      <c r="T798" s="32"/>
      <c r="U798" s="32"/>
    </row>
    <row r="799" spans="13:21" x14ac:dyDescent="0.2">
      <c r="M799" s="31"/>
      <c r="N799" s="31"/>
      <c r="O799" s="31"/>
      <c r="P799" s="30"/>
      <c r="R799" s="44"/>
      <c r="S799" s="32"/>
      <c r="T799" s="32"/>
      <c r="U799" s="32"/>
    </row>
    <row r="800" spans="13:21" x14ac:dyDescent="0.2">
      <c r="M800" s="31"/>
      <c r="N800" s="31"/>
      <c r="O800" s="31"/>
      <c r="P800" s="30"/>
      <c r="R800" s="44"/>
      <c r="S800" s="32"/>
      <c r="T800" s="32"/>
      <c r="U800" s="32"/>
    </row>
    <row r="801" spans="13:21" x14ac:dyDescent="0.2">
      <c r="M801" s="31"/>
      <c r="N801" s="31"/>
      <c r="O801" s="31"/>
      <c r="P801" s="30"/>
      <c r="R801" s="44"/>
      <c r="S801" s="32"/>
      <c r="T801" s="32"/>
      <c r="U801" s="32"/>
    </row>
    <row r="802" spans="13:21" x14ac:dyDescent="0.2">
      <c r="M802" s="31"/>
      <c r="N802" s="31"/>
      <c r="O802" s="31"/>
      <c r="P802" s="30"/>
      <c r="R802" s="44"/>
      <c r="S802" s="32"/>
      <c r="T802" s="32"/>
      <c r="U802" s="32"/>
    </row>
    <row r="803" spans="13:21" x14ac:dyDescent="0.2">
      <c r="M803" s="31"/>
      <c r="N803" s="31"/>
      <c r="O803" s="31"/>
      <c r="P803" s="30"/>
      <c r="R803" s="44"/>
      <c r="S803" s="32"/>
      <c r="T803" s="32"/>
      <c r="U803" s="32"/>
    </row>
    <row r="804" spans="13:21" x14ac:dyDescent="0.2">
      <c r="M804" s="31"/>
      <c r="N804" s="31"/>
      <c r="O804" s="31"/>
      <c r="P804" s="30"/>
      <c r="R804" s="44"/>
      <c r="S804" s="32"/>
      <c r="T804" s="32"/>
      <c r="U804" s="32"/>
    </row>
    <row r="805" spans="13:21" x14ac:dyDescent="0.2">
      <c r="M805" s="31"/>
      <c r="N805" s="31"/>
      <c r="O805" s="31"/>
      <c r="P805" s="30"/>
      <c r="R805" s="44"/>
      <c r="S805" s="32"/>
      <c r="T805" s="32"/>
      <c r="U805" s="32"/>
    </row>
    <row r="806" spans="13:21" x14ac:dyDescent="0.2">
      <c r="M806" s="31"/>
      <c r="N806" s="31"/>
      <c r="O806" s="31"/>
      <c r="P806" s="30"/>
      <c r="R806" s="44"/>
      <c r="S806" s="32"/>
      <c r="T806" s="32"/>
      <c r="U806" s="32"/>
    </row>
    <row r="807" spans="13:21" x14ac:dyDescent="0.2">
      <c r="M807" s="31"/>
      <c r="N807" s="31"/>
      <c r="O807" s="31"/>
      <c r="P807" s="30"/>
      <c r="R807" s="44"/>
      <c r="S807" s="32"/>
      <c r="T807" s="32"/>
      <c r="U807" s="32"/>
    </row>
    <row r="808" spans="13:21" x14ac:dyDescent="0.2">
      <c r="M808" s="31"/>
      <c r="N808" s="31"/>
      <c r="O808" s="31"/>
      <c r="P808" s="30"/>
      <c r="R808" s="44"/>
      <c r="S808" s="32"/>
      <c r="T808" s="32"/>
      <c r="U808" s="32"/>
    </row>
    <row r="809" spans="13:21" x14ac:dyDescent="0.2">
      <c r="M809" s="31"/>
      <c r="N809" s="31"/>
      <c r="O809" s="31"/>
      <c r="P809" s="30"/>
      <c r="R809" s="44"/>
      <c r="S809" s="32"/>
      <c r="T809" s="32"/>
      <c r="U809" s="32"/>
    </row>
    <row r="810" spans="13:21" x14ac:dyDescent="0.2">
      <c r="M810" s="31"/>
      <c r="N810" s="31"/>
      <c r="O810" s="31"/>
      <c r="P810" s="30"/>
      <c r="R810" s="44"/>
      <c r="S810" s="32"/>
      <c r="T810" s="32"/>
      <c r="U810" s="32"/>
    </row>
    <row r="811" spans="13:21" x14ac:dyDescent="0.2">
      <c r="M811" s="31"/>
      <c r="N811" s="31"/>
      <c r="O811" s="31"/>
      <c r="P811" s="30"/>
      <c r="R811" s="44"/>
      <c r="S811" s="32"/>
      <c r="T811" s="32"/>
      <c r="U811" s="32"/>
    </row>
    <row r="812" spans="13:21" x14ac:dyDescent="0.2">
      <c r="M812" s="31"/>
      <c r="N812" s="31"/>
      <c r="O812" s="31"/>
      <c r="P812" s="30"/>
      <c r="R812" s="44"/>
      <c r="S812" s="32"/>
      <c r="T812" s="32"/>
      <c r="U812" s="32"/>
    </row>
    <row r="813" spans="13:21" x14ac:dyDescent="0.2">
      <c r="M813" s="31"/>
      <c r="N813" s="31"/>
      <c r="O813" s="31"/>
      <c r="P813" s="30"/>
      <c r="R813" s="44"/>
      <c r="S813" s="32"/>
      <c r="T813" s="32"/>
      <c r="U813" s="32"/>
    </row>
    <row r="814" spans="13:21" x14ac:dyDescent="0.2">
      <c r="M814" s="31"/>
      <c r="N814" s="31"/>
      <c r="O814" s="31"/>
      <c r="P814" s="30"/>
      <c r="R814" s="44"/>
      <c r="S814" s="32"/>
      <c r="T814" s="32"/>
      <c r="U814" s="32"/>
    </row>
    <row r="815" spans="13:21" x14ac:dyDescent="0.2">
      <c r="M815" s="31"/>
      <c r="N815" s="31"/>
      <c r="O815" s="31"/>
      <c r="P815" s="30"/>
      <c r="R815" s="44"/>
      <c r="S815" s="32"/>
      <c r="T815" s="32"/>
      <c r="U815" s="32"/>
    </row>
    <row r="816" spans="13:21" x14ac:dyDescent="0.2">
      <c r="M816" s="31"/>
      <c r="N816" s="31"/>
      <c r="O816" s="31"/>
      <c r="P816" s="30"/>
      <c r="R816" s="44"/>
      <c r="S816" s="32"/>
      <c r="T816" s="32"/>
      <c r="U816" s="32"/>
    </row>
    <row r="817" spans="13:21" x14ac:dyDescent="0.2">
      <c r="M817" s="31"/>
      <c r="N817" s="31"/>
      <c r="O817" s="31"/>
      <c r="P817" s="30"/>
      <c r="R817" s="44"/>
      <c r="S817" s="32"/>
      <c r="T817" s="32"/>
      <c r="U817" s="32"/>
    </row>
    <row r="818" spans="13:21" x14ac:dyDescent="0.2">
      <c r="M818" s="31"/>
      <c r="N818" s="31"/>
      <c r="O818" s="31"/>
      <c r="P818" s="30"/>
      <c r="R818" s="44"/>
      <c r="S818" s="32"/>
      <c r="T818" s="32"/>
      <c r="U818" s="32"/>
    </row>
    <row r="819" spans="13:21" x14ac:dyDescent="0.2">
      <c r="M819" s="31"/>
      <c r="N819" s="31"/>
      <c r="O819" s="31"/>
      <c r="P819" s="30"/>
      <c r="R819" s="44"/>
      <c r="S819" s="32"/>
      <c r="T819" s="32"/>
      <c r="U819" s="32"/>
    </row>
    <row r="820" spans="13:21" x14ac:dyDescent="0.2">
      <c r="M820" s="31"/>
      <c r="N820" s="31"/>
      <c r="O820" s="31"/>
      <c r="P820" s="30"/>
      <c r="R820" s="44"/>
      <c r="S820" s="32"/>
      <c r="T820" s="32"/>
      <c r="U820" s="32"/>
    </row>
    <row r="821" spans="13:21" x14ac:dyDescent="0.2">
      <c r="M821" s="31"/>
      <c r="N821" s="31"/>
      <c r="O821" s="31"/>
      <c r="P821" s="30"/>
      <c r="R821" s="44"/>
      <c r="S821" s="32"/>
      <c r="T821" s="32"/>
      <c r="U821" s="32"/>
    </row>
    <row r="822" spans="13:21" x14ac:dyDescent="0.2">
      <c r="M822" s="31"/>
      <c r="N822" s="31"/>
      <c r="O822" s="31"/>
      <c r="P822" s="30"/>
      <c r="R822" s="44"/>
      <c r="S822" s="32"/>
      <c r="T822" s="32"/>
      <c r="U822" s="32"/>
    </row>
    <row r="823" spans="13:21" x14ac:dyDescent="0.2">
      <c r="M823" s="31"/>
      <c r="N823" s="31"/>
      <c r="O823" s="31"/>
      <c r="P823" s="30"/>
      <c r="R823" s="44"/>
      <c r="S823" s="32"/>
      <c r="T823" s="32"/>
      <c r="U823" s="32"/>
    </row>
    <row r="824" spans="13:21" x14ac:dyDescent="0.2">
      <c r="M824" s="31"/>
      <c r="N824" s="31"/>
      <c r="O824" s="31"/>
      <c r="P824" s="30"/>
      <c r="R824" s="44"/>
      <c r="S824" s="32"/>
      <c r="T824" s="32"/>
      <c r="U824" s="32"/>
    </row>
    <row r="825" spans="13:21" x14ac:dyDescent="0.2">
      <c r="M825" s="31"/>
      <c r="N825" s="31"/>
      <c r="O825" s="31"/>
      <c r="P825" s="30"/>
      <c r="R825" s="44"/>
      <c r="S825" s="32"/>
      <c r="T825" s="32"/>
      <c r="U825" s="32"/>
    </row>
    <row r="826" spans="13:21" x14ac:dyDescent="0.2">
      <c r="M826" s="31"/>
      <c r="N826" s="31"/>
      <c r="O826" s="31"/>
      <c r="P826" s="30"/>
      <c r="R826" s="44"/>
      <c r="S826" s="32"/>
      <c r="T826" s="32"/>
      <c r="U826" s="32"/>
    </row>
    <row r="827" spans="13:21" x14ac:dyDescent="0.2">
      <c r="M827" s="31"/>
      <c r="N827" s="31"/>
      <c r="O827" s="31"/>
      <c r="P827" s="30"/>
      <c r="R827" s="44"/>
      <c r="S827" s="32"/>
      <c r="T827" s="32"/>
      <c r="U827" s="32"/>
    </row>
    <row r="828" spans="13:21" x14ac:dyDescent="0.2">
      <c r="M828" s="31"/>
      <c r="N828" s="31"/>
      <c r="O828" s="31"/>
      <c r="P828" s="30"/>
      <c r="R828" s="44"/>
      <c r="S828" s="32"/>
      <c r="T828" s="32"/>
      <c r="U828" s="32"/>
    </row>
    <row r="829" spans="13:21" x14ac:dyDescent="0.2">
      <c r="M829" s="31"/>
      <c r="N829" s="31"/>
      <c r="O829" s="31"/>
      <c r="P829" s="30"/>
      <c r="R829" s="44"/>
      <c r="S829" s="32"/>
      <c r="T829" s="32"/>
      <c r="U829" s="32"/>
    </row>
    <row r="830" spans="13:21" x14ac:dyDescent="0.2">
      <c r="M830" s="31"/>
      <c r="N830" s="31"/>
      <c r="O830" s="31"/>
      <c r="P830" s="30"/>
      <c r="R830" s="44"/>
      <c r="S830" s="32"/>
      <c r="T830" s="32"/>
      <c r="U830" s="32"/>
    </row>
    <row r="831" spans="13:21" x14ac:dyDescent="0.2">
      <c r="M831" s="31"/>
      <c r="N831" s="31"/>
      <c r="O831" s="31"/>
      <c r="P831" s="30"/>
      <c r="R831" s="44"/>
      <c r="S831" s="32"/>
      <c r="T831" s="32"/>
      <c r="U831" s="32"/>
    </row>
    <row r="832" spans="13:21" x14ac:dyDescent="0.2">
      <c r="M832" s="31"/>
      <c r="N832" s="31"/>
      <c r="O832" s="31"/>
      <c r="P832" s="30"/>
      <c r="R832" s="44"/>
      <c r="S832" s="32"/>
      <c r="T832" s="32"/>
      <c r="U832" s="32"/>
    </row>
    <row r="833" spans="13:21" x14ac:dyDescent="0.2">
      <c r="M833" s="31"/>
      <c r="N833" s="31"/>
      <c r="O833" s="31"/>
      <c r="P833" s="30"/>
      <c r="R833" s="44"/>
      <c r="S833" s="32"/>
      <c r="T833" s="32"/>
      <c r="U833" s="32"/>
    </row>
    <row r="834" spans="13:21" x14ac:dyDescent="0.2">
      <c r="M834" s="31"/>
      <c r="N834" s="31"/>
      <c r="O834" s="31"/>
      <c r="P834" s="30"/>
      <c r="R834" s="44"/>
      <c r="S834" s="32"/>
      <c r="T834" s="32"/>
      <c r="U834" s="32"/>
    </row>
    <row r="835" spans="13:21" x14ac:dyDescent="0.2">
      <c r="M835" s="31"/>
      <c r="N835" s="31"/>
      <c r="O835" s="31"/>
      <c r="P835" s="30"/>
      <c r="R835" s="44"/>
      <c r="S835" s="32"/>
      <c r="T835" s="32"/>
      <c r="U835" s="32"/>
    </row>
    <row r="836" spans="13:21" x14ac:dyDescent="0.2">
      <c r="M836" s="31"/>
      <c r="N836" s="31"/>
      <c r="O836" s="31"/>
      <c r="P836" s="30"/>
      <c r="R836" s="44"/>
      <c r="S836" s="32"/>
      <c r="T836" s="32"/>
      <c r="U836" s="32"/>
    </row>
    <row r="837" spans="13:21" x14ac:dyDescent="0.2">
      <c r="M837" s="31"/>
      <c r="N837" s="31"/>
      <c r="O837" s="31"/>
      <c r="P837" s="30"/>
      <c r="R837" s="44"/>
      <c r="S837" s="32"/>
      <c r="T837" s="32"/>
      <c r="U837" s="32"/>
    </row>
    <row r="838" spans="13:21" x14ac:dyDescent="0.2">
      <c r="M838" s="31"/>
      <c r="N838" s="31"/>
      <c r="O838" s="31"/>
      <c r="P838" s="30"/>
      <c r="R838" s="44"/>
      <c r="S838" s="32"/>
      <c r="T838" s="32"/>
      <c r="U838" s="32"/>
    </row>
    <row r="839" spans="13:21" x14ac:dyDescent="0.2">
      <c r="M839" s="31"/>
      <c r="N839" s="31"/>
      <c r="O839" s="31"/>
      <c r="P839" s="30"/>
      <c r="R839" s="44"/>
      <c r="S839" s="32"/>
      <c r="T839" s="32"/>
      <c r="U839" s="32"/>
    </row>
    <row r="840" spans="13:21" x14ac:dyDescent="0.2">
      <c r="M840" s="31"/>
      <c r="N840" s="31"/>
      <c r="O840" s="31"/>
      <c r="P840" s="30"/>
      <c r="R840" s="44"/>
      <c r="S840" s="32"/>
      <c r="T840" s="32"/>
      <c r="U840" s="32"/>
    </row>
    <row r="841" spans="13:21" x14ac:dyDescent="0.2">
      <c r="M841" s="31"/>
      <c r="N841" s="31"/>
      <c r="O841" s="31"/>
      <c r="P841" s="30"/>
      <c r="R841" s="44"/>
      <c r="S841" s="32"/>
      <c r="T841" s="32"/>
      <c r="U841" s="32"/>
    </row>
  </sheetData>
  <mergeCells count="25">
    <mergeCell ref="B466:F466"/>
    <mergeCell ref="H466:J466"/>
    <mergeCell ref="M466:O466"/>
    <mergeCell ref="A262:F262"/>
    <mergeCell ref="A387:F387"/>
    <mergeCell ref="A459:F459"/>
    <mergeCell ref="B465:F465"/>
    <mergeCell ref="H465:J465"/>
    <mergeCell ref="M465:O465"/>
    <mergeCell ref="P6:P7"/>
    <mergeCell ref="Q6:Q7"/>
    <mergeCell ref="A67:F67"/>
    <mergeCell ref="A82:F82"/>
    <mergeCell ref="A110:F110"/>
    <mergeCell ref="A177:F177"/>
    <mergeCell ref="G5:N5"/>
    <mergeCell ref="A6:A7"/>
    <mergeCell ref="B6:B7"/>
    <mergeCell ref="C6:C7"/>
    <mergeCell ref="D6:D7"/>
    <mergeCell ref="E6:E7"/>
    <mergeCell ref="F6:F7"/>
    <mergeCell ref="G6:G7"/>
    <mergeCell ref="H6:K6"/>
    <mergeCell ref="L6:O6"/>
  </mergeCells>
  <printOptions horizontalCentered="1"/>
  <pageMargins left="0" right="0" top="0" bottom="0" header="0" footer="0"/>
  <pageSetup paperSize="9" scale="41" fitToHeight="15" orientation="landscape" r:id="rId1"/>
  <headerFooter alignWithMargins="0"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80245-C4E1-485F-8ED8-7620FFF1B23C}">
  <sheetPr>
    <tabColor rgb="FF92D050"/>
    <pageSetUpPr fitToPage="1"/>
  </sheetPr>
  <dimension ref="A1:EX841"/>
  <sheetViews>
    <sheetView topLeftCell="A170" zoomScale="54" zoomScaleNormal="54" workbookViewId="0">
      <selection activeCell="V67" sqref="V67"/>
    </sheetView>
  </sheetViews>
  <sheetFormatPr defaultColWidth="10.625" defaultRowHeight="16.5" x14ac:dyDescent="0.2"/>
  <cols>
    <col min="1" max="1" width="14.625" style="1" customWidth="1"/>
    <col min="2" max="2" width="11.25" style="1" bestFit="1" customWidth="1"/>
    <col min="3" max="3" width="13.375" style="1" bestFit="1" customWidth="1"/>
    <col min="4" max="4" width="7.375" style="1" customWidth="1"/>
    <col min="5" max="6" width="6.375" style="1" bestFit="1" customWidth="1"/>
    <col min="7" max="7" width="60.375" style="2" customWidth="1"/>
    <col min="8" max="8" width="23.25" style="3" customWidth="1"/>
    <col min="9" max="9" width="19.875" style="4" customWidth="1"/>
    <col min="10" max="10" width="20.5" style="3" customWidth="1"/>
    <col min="11" max="11" width="17" style="5" customWidth="1"/>
    <col min="12" max="12" width="21.125" style="3" customWidth="1"/>
    <col min="13" max="13" width="22" style="3" customWidth="1"/>
    <col min="14" max="14" width="17.625" style="3" customWidth="1"/>
    <col min="15" max="15" width="18.625" style="3" customWidth="1"/>
    <col min="16" max="16" width="22.375" style="6" customWidth="1"/>
    <col min="17" max="17" width="18.375" style="7" customWidth="1"/>
    <col min="18" max="18" width="10.625" style="41"/>
    <col min="19" max="16384" width="10.625" style="10"/>
  </cols>
  <sheetData>
    <row r="1" spans="1:154" ht="18" x14ac:dyDescent="0.2">
      <c r="A1" s="35"/>
      <c r="B1" s="35"/>
      <c r="C1" s="35"/>
      <c r="D1" s="35"/>
      <c r="E1" s="35"/>
      <c r="F1" s="35"/>
      <c r="G1" s="36"/>
      <c r="H1" s="36"/>
      <c r="I1" s="35"/>
      <c r="J1" s="36"/>
      <c r="K1" s="37"/>
      <c r="L1" s="36"/>
      <c r="M1" s="36"/>
      <c r="N1" s="36"/>
      <c r="O1" s="36"/>
      <c r="P1" s="38"/>
      <c r="Q1" s="39"/>
    </row>
    <row r="2" spans="1:154" ht="20.25" x14ac:dyDescent="0.2">
      <c r="A2" s="47"/>
      <c r="B2" s="47"/>
      <c r="C2" s="47"/>
      <c r="D2" s="47"/>
      <c r="E2" s="47"/>
      <c r="F2" s="47"/>
      <c r="G2" s="48"/>
      <c r="H2" s="48"/>
      <c r="I2" s="47"/>
      <c r="J2" s="48"/>
      <c r="K2" s="49"/>
      <c r="L2" s="48"/>
      <c r="M2" s="48"/>
      <c r="N2" s="48"/>
      <c r="O2" s="48"/>
      <c r="P2" s="50"/>
      <c r="Q2" s="51"/>
    </row>
    <row r="3" spans="1:154" ht="20.25" x14ac:dyDescent="0.2">
      <c r="A3" s="48"/>
      <c r="B3" s="47"/>
      <c r="C3" s="47"/>
      <c r="D3" s="47"/>
      <c r="E3" s="47"/>
      <c r="F3" s="47"/>
      <c r="G3" s="48"/>
      <c r="H3" s="48"/>
      <c r="I3" s="47"/>
      <c r="J3" s="48"/>
      <c r="K3" s="49"/>
      <c r="L3" s="48"/>
      <c r="M3" s="48"/>
      <c r="N3" s="48"/>
      <c r="O3" s="48"/>
      <c r="P3" s="50"/>
      <c r="Q3" s="51"/>
    </row>
    <row r="4" spans="1:154" ht="20.25" x14ac:dyDescent="0.2">
      <c r="A4" s="52" t="s">
        <v>432</v>
      </c>
      <c r="B4" s="47"/>
      <c r="C4" s="53"/>
      <c r="D4" s="203"/>
      <c r="E4" s="203"/>
      <c r="F4" s="203"/>
      <c r="G4" s="48"/>
      <c r="H4" s="48"/>
      <c r="I4" s="47"/>
      <c r="J4" s="48"/>
      <c r="K4" s="49"/>
      <c r="L4" s="48"/>
      <c r="M4" s="48"/>
      <c r="N4" s="48"/>
      <c r="O4" s="48"/>
      <c r="P4" s="50"/>
      <c r="Q4" s="51"/>
      <c r="R4" s="45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</row>
    <row r="5" spans="1:154" ht="36" customHeight="1" thickBot="1" x14ac:dyDescent="0.25">
      <c r="A5" s="53"/>
      <c r="B5" s="53"/>
      <c r="C5" s="53"/>
      <c r="D5" s="53"/>
      <c r="E5" s="53"/>
      <c r="F5" s="53"/>
      <c r="G5" s="477" t="s">
        <v>441</v>
      </c>
      <c r="H5" s="477"/>
      <c r="I5" s="477"/>
      <c r="J5" s="477"/>
      <c r="K5" s="477"/>
      <c r="L5" s="477"/>
      <c r="M5" s="478"/>
      <c r="N5" s="477"/>
      <c r="O5" s="54"/>
      <c r="P5" s="50"/>
      <c r="Q5" s="51"/>
      <c r="R5" s="45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</row>
    <row r="6" spans="1:154" ht="21" thickBot="1" x14ac:dyDescent="0.25">
      <c r="A6" s="479" t="s">
        <v>0</v>
      </c>
      <c r="B6" s="481" t="s">
        <v>1</v>
      </c>
      <c r="C6" s="481" t="s">
        <v>2</v>
      </c>
      <c r="D6" s="481" t="s">
        <v>3</v>
      </c>
      <c r="E6" s="481" t="s">
        <v>4</v>
      </c>
      <c r="F6" s="481" t="s">
        <v>5</v>
      </c>
      <c r="G6" s="483" t="s">
        <v>6</v>
      </c>
      <c r="H6" s="485" t="s">
        <v>7</v>
      </c>
      <c r="I6" s="486"/>
      <c r="J6" s="486"/>
      <c r="K6" s="487"/>
      <c r="L6" s="488" t="s">
        <v>8</v>
      </c>
      <c r="M6" s="489"/>
      <c r="N6" s="489"/>
      <c r="O6" s="490"/>
      <c r="P6" s="491" t="s">
        <v>9</v>
      </c>
      <c r="Q6" s="493" t="s">
        <v>241</v>
      </c>
      <c r="R6" s="45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</row>
    <row r="7" spans="1:154" s="12" customFormat="1" ht="91.15" customHeight="1" thickBot="1" x14ac:dyDescent="0.3">
      <c r="A7" s="480"/>
      <c r="B7" s="482"/>
      <c r="C7" s="482"/>
      <c r="D7" s="482"/>
      <c r="E7" s="482"/>
      <c r="F7" s="482"/>
      <c r="G7" s="484"/>
      <c r="H7" s="55" t="s">
        <v>10</v>
      </c>
      <c r="I7" s="56" t="s">
        <v>11</v>
      </c>
      <c r="J7" s="57" t="s">
        <v>12</v>
      </c>
      <c r="K7" s="58" t="s">
        <v>13</v>
      </c>
      <c r="L7" s="59" t="s">
        <v>14</v>
      </c>
      <c r="M7" s="57" t="s">
        <v>15</v>
      </c>
      <c r="N7" s="57" t="s">
        <v>16</v>
      </c>
      <c r="O7" s="60" t="s">
        <v>17</v>
      </c>
      <c r="P7" s="492"/>
      <c r="Q7" s="494"/>
      <c r="R7" s="42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</row>
    <row r="8" spans="1:154" ht="21" thickBot="1" x14ac:dyDescent="0.25">
      <c r="A8" s="61"/>
      <c r="B8" s="62"/>
      <c r="C8" s="62"/>
      <c r="D8" s="62"/>
      <c r="E8" s="62"/>
      <c r="F8" s="62"/>
      <c r="G8" s="63">
        <v>1</v>
      </c>
      <c r="H8" s="64">
        <v>2</v>
      </c>
      <c r="I8" s="62">
        <v>3</v>
      </c>
      <c r="J8" s="65">
        <v>4</v>
      </c>
      <c r="K8" s="66" t="s">
        <v>18</v>
      </c>
      <c r="L8" s="67">
        <v>6</v>
      </c>
      <c r="M8" s="65">
        <v>7</v>
      </c>
      <c r="N8" s="65">
        <v>8</v>
      </c>
      <c r="O8" s="68" t="s">
        <v>19</v>
      </c>
      <c r="P8" s="69" t="s">
        <v>20</v>
      </c>
      <c r="Q8" s="70" t="s">
        <v>21</v>
      </c>
      <c r="R8" s="42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</row>
    <row r="9" spans="1:154" ht="21" thickBot="1" x14ac:dyDescent="0.25">
      <c r="A9" s="71"/>
      <c r="B9" s="72" t="s">
        <v>22</v>
      </c>
      <c r="C9" s="72"/>
      <c r="D9" s="72"/>
      <c r="E9" s="72"/>
      <c r="F9" s="72"/>
      <c r="G9" s="73" t="s">
        <v>23</v>
      </c>
      <c r="H9" s="74">
        <f>+H10+H54</f>
        <v>0</v>
      </c>
      <c r="I9" s="74">
        <f>+I10+I54</f>
        <v>5914635.5300000003</v>
      </c>
      <c r="J9" s="75"/>
      <c r="K9" s="76" t="s">
        <v>24</v>
      </c>
      <c r="L9" s="77">
        <f>+L10+L54</f>
        <v>0</v>
      </c>
      <c r="M9" s="75">
        <f>+M10+M54</f>
        <v>3914303.9800000004</v>
      </c>
      <c r="N9" s="75">
        <f>+N10+N54</f>
        <v>2000331.5500000003</v>
      </c>
      <c r="O9" s="78">
        <f>+O10+O54</f>
        <v>5914635.5300000003</v>
      </c>
      <c r="P9" s="79">
        <f>+P10+P34</f>
        <v>-5914635.5300000003</v>
      </c>
      <c r="Q9" s="80"/>
      <c r="R9" s="43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</row>
    <row r="10" spans="1:154" ht="20.25" x14ac:dyDescent="0.2">
      <c r="A10" s="81" t="s">
        <v>382</v>
      </c>
      <c r="B10" s="82"/>
      <c r="C10" s="82"/>
      <c r="D10" s="82"/>
      <c r="E10" s="82"/>
      <c r="F10" s="82"/>
      <c r="G10" s="83" t="s">
        <v>383</v>
      </c>
      <c r="H10" s="84">
        <f>H12+H13+H25+H11+H34+H41+H52+H36+H58</f>
        <v>0</v>
      </c>
      <c r="I10" s="84">
        <f>I12+I13+I25+I11+I41+I52+I36+I58</f>
        <v>5914635.5300000003</v>
      </c>
      <c r="J10" s="85">
        <f>H10-I10</f>
        <v>-5914635.5300000003</v>
      </c>
      <c r="K10" s="86" t="e">
        <f>I10/H10*100</f>
        <v>#DIV/0!</v>
      </c>
      <c r="L10" s="84">
        <f>L12+L13+L25+L11+L41+L52+L36+L58</f>
        <v>0</v>
      </c>
      <c r="M10" s="84">
        <f>M12+M13+M25+M11+M41+M52+M36+M58</f>
        <v>3914303.9800000004</v>
      </c>
      <c r="N10" s="84">
        <f>N12+N13+N25+N11+N41+N52+N36+N58</f>
        <v>2000331.5500000003</v>
      </c>
      <c r="O10" s="84">
        <f>O12+O13+O25+O11+O41+O52+O36+O58</f>
        <v>5914635.5300000003</v>
      </c>
      <c r="P10" s="87">
        <f>L10-O10</f>
        <v>-5914635.5300000003</v>
      </c>
      <c r="Q10" s="86" t="e">
        <f>ROUND(O10/L10*100,2)</f>
        <v>#DIV/0!</v>
      </c>
      <c r="R10" s="43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</row>
    <row r="11" spans="1:154" ht="40.5" x14ac:dyDescent="0.2">
      <c r="A11" s="88">
        <v>1600</v>
      </c>
      <c r="B11" s="89"/>
      <c r="C11" s="89"/>
      <c r="D11" s="89"/>
      <c r="E11" s="89"/>
      <c r="F11" s="89"/>
      <c r="G11" s="90" t="s">
        <v>25</v>
      </c>
      <c r="H11" s="91">
        <f>H12</f>
        <v>0</v>
      </c>
      <c r="I11" s="91">
        <f>I12</f>
        <v>0</v>
      </c>
      <c r="J11" s="92">
        <f t="shared" ref="J11:J65" si="0">H11-I11</f>
        <v>0</v>
      </c>
      <c r="K11" s="93" t="e">
        <f t="shared" ref="K11:K65" si="1">I11/H11*100</f>
        <v>#DIV/0!</v>
      </c>
      <c r="L11" s="91">
        <f>L12</f>
        <v>0</v>
      </c>
      <c r="M11" s="91">
        <f>M12</f>
        <v>0</v>
      </c>
      <c r="N11" s="91">
        <f>N12</f>
        <v>0</v>
      </c>
      <c r="O11" s="94">
        <f>+M11+N11</f>
        <v>0</v>
      </c>
      <c r="P11" s="95">
        <f t="shared" ref="P11:P65" si="2">L11-O11</f>
        <v>0</v>
      </c>
      <c r="Q11" s="93" t="e">
        <f t="shared" ref="Q11:Q65" si="3">ROUND(O11/L11*100,2)</f>
        <v>#DIV/0!</v>
      </c>
      <c r="R11" s="43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</row>
    <row r="12" spans="1:154" ht="40.5" x14ac:dyDescent="0.2">
      <c r="A12" s="88"/>
      <c r="B12" s="96" t="s">
        <v>400</v>
      </c>
      <c r="C12" s="89"/>
      <c r="D12" s="89"/>
      <c r="E12" s="89"/>
      <c r="F12" s="89"/>
      <c r="G12" s="90" t="s">
        <v>27</v>
      </c>
      <c r="H12" s="91">
        <v>0</v>
      </c>
      <c r="I12" s="91">
        <v>0</v>
      </c>
      <c r="J12" s="92">
        <f t="shared" si="0"/>
        <v>0</v>
      </c>
      <c r="K12" s="93" t="e">
        <f t="shared" si="1"/>
        <v>#DIV/0!</v>
      </c>
      <c r="L12" s="91">
        <v>0</v>
      </c>
      <c r="M12" s="91">
        <v>0</v>
      </c>
      <c r="N12" s="91">
        <v>0</v>
      </c>
      <c r="O12" s="97">
        <f>+M12+N12</f>
        <v>0</v>
      </c>
      <c r="P12" s="95">
        <f t="shared" si="2"/>
        <v>0</v>
      </c>
      <c r="Q12" s="93" t="e">
        <f t="shared" si="3"/>
        <v>#DIV/0!</v>
      </c>
      <c r="R12" s="43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</row>
    <row r="13" spans="1:154" ht="20.25" x14ac:dyDescent="0.2">
      <c r="A13" s="88">
        <v>2000</v>
      </c>
      <c r="B13" s="89"/>
      <c r="C13" s="89"/>
      <c r="D13" s="89"/>
      <c r="E13" s="89"/>
      <c r="F13" s="89"/>
      <c r="G13" s="98" t="s">
        <v>28</v>
      </c>
      <c r="H13" s="91">
        <f>+H14+H19</f>
        <v>0</v>
      </c>
      <c r="I13" s="91">
        <f>+I14+I19</f>
        <v>5914298.8300000001</v>
      </c>
      <c r="J13" s="92">
        <f t="shared" si="0"/>
        <v>-5914298.8300000001</v>
      </c>
      <c r="K13" s="93" t="e">
        <f t="shared" si="1"/>
        <v>#DIV/0!</v>
      </c>
      <c r="L13" s="91">
        <f>+L14+L19</f>
        <v>0</v>
      </c>
      <c r="M13" s="91">
        <f>+M14+M19</f>
        <v>3914175.1100000003</v>
      </c>
      <c r="N13" s="91">
        <f>+N14+N19</f>
        <v>2000123.7200000002</v>
      </c>
      <c r="O13" s="94">
        <f>+O14+O19</f>
        <v>5914298.8300000001</v>
      </c>
      <c r="P13" s="95">
        <f t="shared" si="2"/>
        <v>-5914298.8300000001</v>
      </c>
      <c r="Q13" s="93" t="e">
        <f t="shared" si="3"/>
        <v>#DIV/0!</v>
      </c>
      <c r="R13" s="43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</row>
    <row r="14" spans="1:154" ht="20.25" x14ac:dyDescent="0.2">
      <c r="A14" s="88">
        <v>2000</v>
      </c>
      <c r="B14" s="89"/>
      <c r="C14" s="89"/>
      <c r="D14" s="89"/>
      <c r="E14" s="89"/>
      <c r="F14" s="89"/>
      <c r="G14" s="98" t="s">
        <v>29</v>
      </c>
      <c r="H14" s="91">
        <f>+H15+H16+H17+H18</f>
        <v>0</v>
      </c>
      <c r="I14" s="91">
        <f>+I15+I16+I17+I18</f>
        <v>5913990.8300000001</v>
      </c>
      <c r="J14" s="92">
        <f t="shared" si="0"/>
        <v>-5913990.8300000001</v>
      </c>
      <c r="K14" s="93" t="e">
        <f t="shared" si="1"/>
        <v>#DIV/0!</v>
      </c>
      <c r="L14" s="91">
        <f>+L15+L16+L17+L18</f>
        <v>0</v>
      </c>
      <c r="M14" s="91">
        <f>+M15+M16+M17+M18</f>
        <v>3914039.1100000003</v>
      </c>
      <c r="N14" s="91">
        <f>+N15+N16+N17+N18</f>
        <v>1999951.7200000002</v>
      </c>
      <c r="O14" s="94">
        <f>+O15+O16+O17+O18</f>
        <v>5913990.8300000001</v>
      </c>
      <c r="P14" s="95">
        <f t="shared" si="2"/>
        <v>-5913990.8300000001</v>
      </c>
      <c r="Q14" s="93" t="e">
        <f t="shared" si="3"/>
        <v>#DIV/0!</v>
      </c>
      <c r="R14" s="43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</row>
    <row r="15" spans="1:154" s="18" customFormat="1" ht="20.25" x14ac:dyDescent="0.25">
      <c r="A15" s="88"/>
      <c r="B15" s="99" t="s">
        <v>370</v>
      </c>
      <c r="C15" s="99" t="s">
        <v>369</v>
      </c>
      <c r="D15" s="89"/>
      <c r="E15" s="89"/>
      <c r="F15" s="89"/>
      <c r="G15" s="90" t="s">
        <v>31</v>
      </c>
      <c r="H15" s="91"/>
      <c r="I15" s="91">
        <f>O15</f>
        <v>396</v>
      </c>
      <c r="J15" s="92">
        <f t="shared" si="0"/>
        <v>-396</v>
      </c>
      <c r="K15" s="93" t="e">
        <f t="shared" si="1"/>
        <v>#DIV/0!</v>
      </c>
      <c r="L15" s="91"/>
      <c r="M15" s="91">
        <v>225</v>
      </c>
      <c r="N15" s="91">
        <v>171</v>
      </c>
      <c r="O15" s="97">
        <f>+M15+N15</f>
        <v>396</v>
      </c>
      <c r="P15" s="95">
        <f t="shared" si="2"/>
        <v>-396</v>
      </c>
      <c r="Q15" s="93" t="e">
        <f t="shared" si="3"/>
        <v>#DIV/0!</v>
      </c>
      <c r="R15" s="43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</row>
    <row r="16" spans="1:154" ht="40.5" x14ac:dyDescent="0.2">
      <c r="A16" s="100"/>
      <c r="B16" s="99" t="s">
        <v>371</v>
      </c>
      <c r="C16" s="99"/>
      <c r="D16" s="99"/>
      <c r="E16" s="99"/>
      <c r="F16" s="99"/>
      <c r="G16" s="90" t="s">
        <v>34</v>
      </c>
      <c r="H16" s="91"/>
      <c r="I16" s="91">
        <f>O16</f>
        <v>177</v>
      </c>
      <c r="J16" s="92">
        <f t="shared" si="0"/>
        <v>-177</v>
      </c>
      <c r="K16" s="93" t="e">
        <f t="shared" si="1"/>
        <v>#DIV/0!</v>
      </c>
      <c r="L16" s="91"/>
      <c r="M16" s="91">
        <v>91</v>
      </c>
      <c r="N16" s="91">
        <v>86</v>
      </c>
      <c r="O16" s="97">
        <f>+M16+N16</f>
        <v>177</v>
      </c>
      <c r="P16" s="95">
        <f t="shared" si="2"/>
        <v>-177</v>
      </c>
      <c r="Q16" s="93" t="e">
        <f t="shared" si="3"/>
        <v>#DIV/0!</v>
      </c>
      <c r="R16" s="43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</row>
    <row r="17" spans="1:154" ht="40.5" x14ac:dyDescent="0.2">
      <c r="A17" s="100"/>
      <c r="B17" s="99" t="s">
        <v>372</v>
      </c>
      <c r="C17" s="99"/>
      <c r="D17" s="99"/>
      <c r="E17" s="99"/>
      <c r="F17" s="99"/>
      <c r="G17" s="90" t="s">
        <v>373</v>
      </c>
      <c r="H17" s="91"/>
      <c r="I17" s="91">
        <f>O17</f>
        <v>3378019.9000000004</v>
      </c>
      <c r="J17" s="92">
        <f t="shared" si="0"/>
        <v>-3378019.9000000004</v>
      </c>
      <c r="K17" s="93" t="e">
        <f t="shared" si="1"/>
        <v>#DIV/0!</v>
      </c>
      <c r="L17" s="91"/>
      <c r="M17" s="91">
        <v>2223416.06</v>
      </c>
      <c r="N17" s="91">
        <v>1154603.8400000001</v>
      </c>
      <c r="O17" s="97">
        <f>+M17+N17</f>
        <v>3378019.9000000004</v>
      </c>
      <c r="P17" s="95">
        <f t="shared" si="2"/>
        <v>-3378019.9000000004</v>
      </c>
      <c r="Q17" s="93" t="e">
        <f t="shared" si="3"/>
        <v>#DIV/0!</v>
      </c>
      <c r="R17" s="43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</row>
    <row r="18" spans="1:154" ht="60.75" x14ac:dyDescent="0.2">
      <c r="A18" s="100"/>
      <c r="B18" s="99" t="s">
        <v>374</v>
      </c>
      <c r="C18" s="99"/>
      <c r="D18" s="99"/>
      <c r="E18" s="99"/>
      <c r="F18" s="99"/>
      <c r="G18" s="90" t="s">
        <v>35</v>
      </c>
      <c r="H18" s="91"/>
      <c r="I18" s="91">
        <f>O18</f>
        <v>2535397.9300000002</v>
      </c>
      <c r="J18" s="92">
        <f t="shared" si="0"/>
        <v>-2535397.9300000002</v>
      </c>
      <c r="K18" s="93" t="e">
        <f t="shared" si="1"/>
        <v>#DIV/0!</v>
      </c>
      <c r="L18" s="91"/>
      <c r="M18" s="91">
        <v>1690307.05</v>
      </c>
      <c r="N18" s="91">
        <v>845090.88</v>
      </c>
      <c r="O18" s="97">
        <f>+M18+N18</f>
        <v>2535397.9300000002</v>
      </c>
      <c r="P18" s="95">
        <f t="shared" si="2"/>
        <v>-2535397.9300000002</v>
      </c>
      <c r="Q18" s="93" t="e">
        <f t="shared" si="3"/>
        <v>#DIV/0!</v>
      </c>
      <c r="R18" s="43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</row>
    <row r="19" spans="1:154" ht="20.25" x14ac:dyDescent="0.2">
      <c r="A19" s="88">
        <v>2100</v>
      </c>
      <c r="B19" s="89"/>
      <c r="C19" s="89"/>
      <c r="D19" s="89"/>
      <c r="E19" s="89"/>
      <c r="F19" s="89"/>
      <c r="G19" s="101" t="s">
        <v>36</v>
      </c>
      <c r="H19" s="91">
        <f>H20+H23+H24</f>
        <v>0</v>
      </c>
      <c r="I19" s="91">
        <f>I20+I23+I24</f>
        <v>308</v>
      </c>
      <c r="J19" s="92">
        <f t="shared" si="0"/>
        <v>-308</v>
      </c>
      <c r="K19" s="93" t="e">
        <f t="shared" si="1"/>
        <v>#DIV/0!</v>
      </c>
      <c r="L19" s="91">
        <f>L20+L23+L24</f>
        <v>0</v>
      </c>
      <c r="M19" s="91">
        <f>M20+M23+M24</f>
        <v>136</v>
      </c>
      <c r="N19" s="91">
        <f>N20+N23+N24</f>
        <v>172</v>
      </c>
      <c r="O19" s="91">
        <f>O20+O23+O24</f>
        <v>308</v>
      </c>
      <c r="P19" s="95">
        <f t="shared" si="2"/>
        <v>-308</v>
      </c>
      <c r="Q19" s="93" t="e">
        <f t="shared" si="3"/>
        <v>#DIV/0!</v>
      </c>
      <c r="R19" s="43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</row>
    <row r="20" spans="1:154" s="18" customFormat="1" ht="20.25" x14ac:dyDescent="0.25">
      <c r="A20" s="88"/>
      <c r="B20" s="99" t="s">
        <v>375</v>
      </c>
      <c r="C20" s="89"/>
      <c r="D20" s="89"/>
      <c r="E20" s="89"/>
      <c r="F20" s="89"/>
      <c r="G20" s="102" t="s">
        <v>37</v>
      </c>
      <c r="H20" s="91">
        <f>+H21+H22</f>
        <v>0</v>
      </c>
      <c r="I20" s="91">
        <f>+I21+I22</f>
        <v>308</v>
      </c>
      <c r="J20" s="92">
        <f t="shared" si="0"/>
        <v>-308</v>
      </c>
      <c r="K20" s="93" t="e">
        <f t="shared" si="1"/>
        <v>#DIV/0!</v>
      </c>
      <c r="L20" s="91">
        <f>+L21+L22</f>
        <v>0</v>
      </c>
      <c r="M20" s="91">
        <f>+M21+M22</f>
        <v>136</v>
      </c>
      <c r="N20" s="91">
        <f>+N21+N22</f>
        <v>172</v>
      </c>
      <c r="O20" s="91">
        <f>+O21+O22</f>
        <v>308</v>
      </c>
      <c r="P20" s="95">
        <f t="shared" si="2"/>
        <v>-308</v>
      </c>
      <c r="Q20" s="93" t="e">
        <f t="shared" si="3"/>
        <v>#DIV/0!</v>
      </c>
      <c r="R20" s="43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</row>
    <row r="21" spans="1:154" ht="20.25" x14ac:dyDescent="0.2">
      <c r="A21" s="100"/>
      <c r="B21" s="99"/>
      <c r="C21" s="99" t="s">
        <v>376</v>
      </c>
      <c r="D21" s="99"/>
      <c r="E21" s="99"/>
      <c r="F21" s="99"/>
      <c r="G21" s="102" t="s">
        <v>242</v>
      </c>
      <c r="H21" s="91"/>
      <c r="I21" s="91">
        <f>O21</f>
        <v>308</v>
      </c>
      <c r="J21" s="92">
        <f t="shared" si="0"/>
        <v>-308</v>
      </c>
      <c r="K21" s="93" t="e">
        <f t="shared" si="1"/>
        <v>#DIV/0!</v>
      </c>
      <c r="L21" s="91"/>
      <c r="M21" s="91">
        <v>136</v>
      </c>
      <c r="N21" s="91">
        <v>172</v>
      </c>
      <c r="O21" s="97">
        <f>+M21+N21</f>
        <v>308</v>
      </c>
      <c r="P21" s="95">
        <f t="shared" si="2"/>
        <v>-308</v>
      </c>
      <c r="Q21" s="93" t="e">
        <f t="shared" si="3"/>
        <v>#DIV/0!</v>
      </c>
      <c r="R21" s="43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</row>
    <row r="22" spans="1:154" ht="20.25" x14ac:dyDescent="0.2">
      <c r="A22" s="100"/>
      <c r="B22" s="99"/>
      <c r="C22" s="99" t="s">
        <v>377</v>
      </c>
      <c r="D22" s="99"/>
      <c r="E22" s="99"/>
      <c r="F22" s="99"/>
      <c r="G22" s="102" t="s">
        <v>243</v>
      </c>
      <c r="H22" s="91"/>
      <c r="I22" s="91">
        <f>O22</f>
        <v>0</v>
      </c>
      <c r="J22" s="92">
        <f t="shared" si="0"/>
        <v>0</v>
      </c>
      <c r="K22" s="93" t="e">
        <f t="shared" si="1"/>
        <v>#DIV/0!</v>
      </c>
      <c r="L22" s="91"/>
      <c r="M22" s="91"/>
      <c r="N22" s="91">
        <v>0</v>
      </c>
      <c r="O22" s="97">
        <v>0</v>
      </c>
      <c r="P22" s="95">
        <f t="shared" si="2"/>
        <v>0</v>
      </c>
      <c r="Q22" s="93" t="e">
        <f t="shared" si="3"/>
        <v>#DIV/0!</v>
      </c>
      <c r="R22" s="43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</row>
    <row r="23" spans="1:154" ht="81" x14ac:dyDescent="0.2">
      <c r="A23" s="100"/>
      <c r="B23" s="99" t="s">
        <v>378</v>
      </c>
      <c r="C23" s="99"/>
      <c r="D23" s="99"/>
      <c r="E23" s="99"/>
      <c r="F23" s="99"/>
      <c r="G23" s="90" t="s">
        <v>39</v>
      </c>
      <c r="H23" s="91">
        <v>0</v>
      </c>
      <c r="I23" s="91">
        <v>0</v>
      </c>
      <c r="J23" s="92">
        <f t="shared" si="0"/>
        <v>0</v>
      </c>
      <c r="K23" s="93" t="e">
        <f t="shared" si="1"/>
        <v>#DIV/0!</v>
      </c>
      <c r="L23" s="91">
        <v>0</v>
      </c>
      <c r="M23" s="91">
        <v>0</v>
      </c>
      <c r="N23" s="91">
        <v>0</v>
      </c>
      <c r="O23" s="97">
        <f>+M23+N23</f>
        <v>0</v>
      </c>
      <c r="P23" s="95">
        <f t="shared" si="2"/>
        <v>0</v>
      </c>
      <c r="Q23" s="93" t="e">
        <f t="shared" si="3"/>
        <v>#DIV/0!</v>
      </c>
      <c r="R23" s="43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</row>
    <row r="24" spans="1:154" ht="81" x14ac:dyDescent="0.2">
      <c r="A24" s="100"/>
      <c r="B24" s="99" t="s">
        <v>379</v>
      </c>
      <c r="C24" s="99"/>
      <c r="D24" s="99"/>
      <c r="E24" s="99"/>
      <c r="F24" s="99"/>
      <c r="G24" s="90" t="s">
        <v>409</v>
      </c>
      <c r="H24" s="91">
        <v>0</v>
      </c>
      <c r="I24" s="91">
        <v>0</v>
      </c>
      <c r="J24" s="92">
        <f t="shared" si="0"/>
        <v>0</v>
      </c>
      <c r="K24" s="93" t="e">
        <f t="shared" si="1"/>
        <v>#DIV/0!</v>
      </c>
      <c r="L24" s="91">
        <v>0</v>
      </c>
      <c r="M24" s="91"/>
      <c r="N24" s="91">
        <v>0</v>
      </c>
      <c r="O24" s="97">
        <f>+M24+N24</f>
        <v>0</v>
      </c>
      <c r="P24" s="95">
        <f t="shared" si="2"/>
        <v>0</v>
      </c>
      <c r="Q24" s="93" t="e">
        <f t="shared" si="3"/>
        <v>#DIV/0!</v>
      </c>
      <c r="R24" s="43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</row>
    <row r="25" spans="1:154" ht="20.25" x14ac:dyDescent="0.2">
      <c r="A25" s="88"/>
      <c r="B25" s="89"/>
      <c r="C25" s="89"/>
      <c r="D25" s="89"/>
      <c r="E25" s="89"/>
      <c r="F25" s="89"/>
      <c r="G25" s="98" t="s">
        <v>40</v>
      </c>
      <c r="H25" s="91">
        <f>+H26+H30</f>
        <v>0</v>
      </c>
      <c r="I25" s="91">
        <f>+I26+I30</f>
        <v>336.70000000000005</v>
      </c>
      <c r="J25" s="92">
        <f t="shared" si="0"/>
        <v>-336.70000000000005</v>
      </c>
      <c r="K25" s="93" t="e">
        <f t="shared" si="1"/>
        <v>#DIV/0!</v>
      </c>
      <c r="L25" s="91">
        <f>+L26+L30</f>
        <v>0</v>
      </c>
      <c r="M25" s="91">
        <f>+M26+M30</f>
        <v>128.87</v>
      </c>
      <c r="N25" s="91">
        <f>+N26+N30</f>
        <v>207.83</v>
      </c>
      <c r="O25" s="94">
        <f>+O26+O30</f>
        <v>336.70000000000005</v>
      </c>
      <c r="P25" s="95">
        <f t="shared" si="2"/>
        <v>-336.70000000000005</v>
      </c>
      <c r="Q25" s="93" t="e">
        <f t="shared" si="3"/>
        <v>#DIV/0!</v>
      </c>
      <c r="R25" s="43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</row>
    <row r="26" spans="1:154" ht="20.25" x14ac:dyDescent="0.2">
      <c r="A26" s="88">
        <v>3000</v>
      </c>
      <c r="B26" s="89"/>
      <c r="C26" s="89"/>
      <c r="D26" s="89"/>
      <c r="E26" s="89"/>
      <c r="F26" s="89"/>
      <c r="G26" s="98" t="s">
        <v>41</v>
      </c>
      <c r="H26" s="91">
        <f>+H27</f>
        <v>0</v>
      </c>
      <c r="I26" s="91">
        <f>+I27</f>
        <v>0</v>
      </c>
      <c r="J26" s="92">
        <f t="shared" si="0"/>
        <v>0</v>
      </c>
      <c r="K26" s="93" t="e">
        <f t="shared" si="1"/>
        <v>#DIV/0!</v>
      </c>
      <c r="L26" s="91">
        <f>+L27</f>
        <v>0</v>
      </c>
      <c r="M26" s="91">
        <f>+M27</f>
        <v>0</v>
      </c>
      <c r="N26" s="91">
        <f>+N27</f>
        <v>0</v>
      </c>
      <c r="O26" s="94">
        <f>+O27</f>
        <v>0</v>
      </c>
      <c r="P26" s="95">
        <f t="shared" si="2"/>
        <v>0</v>
      </c>
      <c r="Q26" s="93" t="e">
        <f t="shared" si="3"/>
        <v>#DIV/0!</v>
      </c>
      <c r="R26" s="43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</row>
    <row r="27" spans="1:154" ht="20.25" x14ac:dyDescent="0.2">
      <c r="A27" s="88">
        <v>3100</v>
      </c>
      <c r="B27" s="89"/>
      <c r="C27" s="89"/>
      <c r="D27" s="89"/>
      <c r="E27" s="89"/>
      <c r="F27" s="89"/>
      <c r="G27" s="98" t="s">
        <v>42</v>
      </c>
      <c r="H27" s="91">
        <f>+H28+H29</f>
        <v>0</v>
      </c>
      <c r="I27" s="91">
        <f>+I28+I29</f>
        <v>0</v>
      </c>
      <c r="J27" s="92">
        <f t="shared" si="0"/>
        <v>0</v>
      </c>
      <c r="K27" s="93" t="e">
        <f t="shared" si="1"/>
        <v>#DIV/0!</v>
      </c>
      <c r="L27" s="91">
        <f>+L28+L29</f>
        <v>0</v>
      </c>
      <c r="M27" s="91">
        <f>+M28+M29</f>
        <v>0</v>
      </c>
      <c r="N27" s="91">
        <f>+N28+N29</f>
        <v>0</v>
      </c>
      <c r="O27" s="94">
        <f>+O28+O29</f>
        <v>0</v>
      </c>
      <c r="P27" s="95">
        <f t="shared" si="2"/>
        <v>0</v>
      </c>
      <c r="Q27" s="93" t="e">
        <f t="shared" si="3"/>
        <v>#DIV/0!</v>
      </c>
      <c r="R27" s="43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</row>
    <row r="28" spans="1:154" ht="20.25" x14ac:dyDescent="0.2">
      <c r="A28" s="100"/>
      <c r="B28" s="99" t="s">
        <v>380</v>
      </c>
      <c r="C28" s="99"/>
      <c r="D28" s="99"/>
      <c r="E28" s="99"/>
      <c r="F28" s="99"/>
      <c r="G28" s="90" t="s">
        <v>44</v>
      </c>
      <c r="H28" s="91">
        <v>0</v>
      </c>
      <c r="I28" s="91">
        <v>0</v>
      </c>
      <c r="J28" s="92">
        <f t="shared" si="0"/>
        <v>0</v>
      </c>
      <c r="K28" s="93" t="e">
        <f t="shared" si="1"/>
        <v>#DIV/0!</v>
      </c>
      <c r="L28" s="91">
        <v>0</v>
      </c>
      <c r="M28" s="91">
        <v>0</v>
      </c>
      <c r="N28" s="91">
        <v>0</v>
      </c>
      <c r="O28" s="97">
        <f>+M28+N28</f>
        <v>0</v>
      </c>
      <c r="P28" s="95">
        <f t="shared" si="2"/>
        <v>0</v>
      </c>
      <c r="Q28" s="93" t="e">
        <f t="shared" si="3"/>
        <v>#DIV/0!</v>
      </c>
      <c r="R28" s="43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</row>
    <row r="29" spans="1:154" ht="40.5" x14ac:dyDescent="0.2">
      <c r="A29" s="100"/>
      <c r="B29" s="99" t="s">
        <v>381</v>
      </c>
      <c r="C29" s="99"/>
      <c r="D29" s="99"/>
      <c r="E29" s="99"/>
      <c r="F29" s="99"/>
      <c r="G29" s="90" t="s">
        <v>244</v>
      </c>
      <c r="H29" s="91">
        <v>0</v>
      </c>
      <c r="I29" s="91">
        <v>0</v>
      </c>
      <c r="J29" s="92">
        <f t="shared" si="0"/>
        <v>0</v>
      </c>
      <c r="K29" s="93" t="e">
        <f t="shared" si="1"/>
        <v>#DIV/0!</v>
      </c>
      <c r="L29" s="91">
        <v>0</v>
      </c>
      <c r="M29" s="91">
        <v>0</v>
      </c>
      <c r="N29" s="91">
        <v>0</v>
      </c>
      <c r="O29" s="97">
        <f>+M29+N29</f>
        <v>0</v>
      </c>
      <c r="P29" s="95">
        <f t="shared" si="2"/>
        <v>0</v>
      </c>
      <c r="Q29" s="93" t="e">
        <f t="shared" si="3"/>
        <v>#DIV/0!</v>
      </c>
      <c r="R29" s="43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</row>
    <row r="30" spans="1:154" ht="20.25" x14ac:dyDescent="0.2">
      <c r="A30" s="88">
        <v>3300</v>
      </c>
      <c r="B30" s="89"/>
      <c r="C30" s="89"/>
      <c r="D30" s="89"/>
      <c r="E30" s="89"/>
      <c r="F30" s="89"/>
      <c r="G30" s="101" t="s">
        <v>45</v>
      </c>
      <c r="H30" s="91">
        <f>+H31</f>
        <v>0</v>
      </c>
      <c r="I30" s="91">
        <f>+I31</f>
        <v>336.70000000000005</v>
      </c>
      <c r="J30" s="92">
        <f t="shared" si="0"/>
        <v>-336.70000000000005</v>
      </c>
      <c r="K30" s="93" t="e">
        <f t="shared" si="1"/>
        <v>#DIV/0!</v>
      </c>
      <c r="L30" s="91">
        <f>+L31</f>
        <v>0</v>
      </c>
      <c r="M30" s="91">
        <f>+M31</f>
        <v>128.87</v>
      </c>
      <c r="N30" s="91">
        <f>+N31</f>
        <v>207.83</v>
      </c>
      <c r="O30" s="94">
        <f>+O31</f>
        <v>336.70000000000005</v>
      </c>
      <c r="P30" s="95">
        <f t="shared" si="2"/>
        <v>-336.70000000000005</v>
      </c>
      <c r="Q30" s="93" t="e">
        <f t="shared" si="3"/>
        <v>#DIV/0!</v>
      </c>
      <c r="R30" s="43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</row>
    <row r="31" spans="1:154" ht="20.25" x14ac:dyDescent="0.2">
      <c r="A31" s="88">
        <v>3600</v>
      </c>
      <c r="B31" s="89"/>
      <c r="C31" s="89"/>
      <c r="D31" s="89"/>
      <c r="E31" s="89"/>
      <c r="F31" s="89"/>
      <c r="G31" s="101" t="s">
        <v>46</v>
      </c>
      <c r="H31" s="91">
        <f>+H33+H32</f>
        <v>0</v>
      </c>
      <c r="I31" s="91">
        <f>+I33+I32</f>
        <v>336.70000000000005</v>
      </c>
      <c r="J31" s="92">
        <f t="shared" si="0"/>
        <v>-336.70000000000005</v>
      </c>
      <c r="K31" s="93" t="e">
        <f t="shared" si="1"/>
        <v>#DIV/0!</v>
      </c>
      <c r="L31" s="91">
        <f>+L33+L32</f>
        <v>0</v>
      </c>
      <c r="M31" s="91">
        <f>+M33+M32</f>
        <v>128.87</v>
      </c>
      <c r="N31" s="91">
        <f>+N33+N32</f>
        <v>207.83</v>
      </c>
      <c r="O31" s="91">
        <f>+O33+O32</f>
        <v>336.70000000000005</v>
      </c>
      <c r="P31" s="95">
        <f t="shared" si="2"/>
        <v>-336.70000000000005</v>
      </c>
      <c r="Q31" s="93" t="e">
        <f t="shared" si="3"/>
        <v>#DIV/0!</v>
      </c>
      <c r="R31" s="43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</row>
    <row r="32" spans="1:154" ht="40.5" x14ac:dyDescent="0.2">
      <c r="A32" s="100"/>
      <c r="B32" s="99" t="s">
        <v>384</v>
      </c>
      <c r="C32" s="99"/>
      <c r="D32" s="99"/>
      <c r="E32" s="99"/>
      <c r="F32" s="99"/>
      <c r="G32" s="103" t="s">
        <v>47</v>
      </c>
      <c r="H32" s="91">
        <v>0</v>
      </c>
      <c r="I32" s="91">
        <v>0</v>
      </c>
      <c r="J32" s="92">
        <f t="shared" si="0"/>
        <v>0</v>
      </c>
      <c r="K32" s="93" t="e">
        <f t="shared" si="1"/>
        <v>#DIV/0!</v>
      </c>
      <c r="L32" s="91">
        <v>0</v>
      </c>
      <c r="M32" s="91">
        <v>0</v>
      </c>
      <c r="N32" s="91">
        <v>0</v>
      </c>
      <c r="O32" s="97">
        <f>+M32+N32</f>
        <v>0</v>
      </c>
      <c r="P32" s="95">
        <f t="shared" si="2"/>
        <v>0</v>
      </c>
      <c r="Q32" s="93" t="e">
        <f t="shared" si="3"/>
        <v>#DIV/0!</v>
      </c>
      <c r="R32" s="43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</row>
    <row r="33" spans="1:154" ht="20.25" x14ac:dyDescent="0.2">
      <c r="A33" s="100"/>
      <c r="B33" s="99" t="s">
        <v>385</v>
      </c>
      <c r="C33" s="99"/>
      <c r="D33" s="99"/>
      <c r="E33" s="99"/>
      <c r="F33" s="99"/>
      <c r="G33" s="103" t="s">
        <v>49</v>
      </c>
      <c r="H33" s="91"/>
      <c r="I33" s="91">
        <f>O33</f>
        <v>336.70000000000005</v>
      </c>
      <c r="J33" s="92">
        <f t="shared" si="0"/>
        <v>-336.70000000000005</v>
      </c>
      <c r="K33" s="93" t="e">
        <f t="shared" si="1"/>
        <v>#DIV/0!</v>
      </c>
      <c r="L33" s="91"/>
      <c r="M33" s="91">
        <v>128.87</v>
      </c>
      <c r="N33" s="91">
        <v>207.83</v>
      </c>
      <c r="O33" s="97">
        <f>+M33+N33</f>
        <v>336.70000000000005</v>
      </c>
      <c r="P33" s="95">
        <f t="shared" si="2"/>
        <v>-336.70000000000005</v>
      </c>
      <c r="Q33" s="93" t="e">
        <f t="shared" si="3"/>
        <v>#DIV/0!</v>
      </c>
      <c r="R33" s="43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</row>
    <row r="34" spans="1:154" ht="40.5" x14ac:dyDescent="0.2">
      <c r="A34" s="88">
        <v>4000</v>
      </c>
      <c r="B34" s="89"/>
      <c r="C34" s="89"/>
      <c r="D34" s="89"/>
      <c r="E34" s="89"/>
      <c r="F34" s="89"/>
      <c r="G34" s="101" t="s">
        <v>50</v>
      </c>
      <c r="H34" s="91">
        <f>+H35</f>
        <v>0</v>
      </c>
      <c r="I34" s="91">
        <f>+I35</f>
        <v>0</v>
      </c>
      <c r="J34" s="92">
        <f t="shared" si="0"/>
        <v>0</v>
      </c>
      <c r="K34" s="93" t="e">
        <f t="shared" si="1"/>
        <v>#DIV/0!</v>
      </c>
      <c r="L34" s="91">
        <f>+L35</f>
        <v>0</v>
      </c>
      <c r="M34" s="91">
        <f>+M35</f>
        <v>0</v>
      </c>
      <c r="N34" s="91">
        <f>+N35</f>
        <v>0</v>
      </c>
      <c r="O34" s="94">
        <f>+O35</f>
        <v>0</v>
      </c>
      <c r="P34" s="95">
        <f t="shared" si="2"/>
        <v>0</v>
      </c>
      <c r="Q34" s="93" t="e">
        <f t="shared" si="3"/>
        <v>#DIV/0!</v>
      </c>
      <c r="R34" s="43"/>
      <c r="S34" s="14"/>
      <c r="T34" s="33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</row>
    <row r="35" spans="1:154" ht="60.75" x14ac:dyDescent="0.2">
      <c r="A35" s="100"/>
      <c r="B35" s="99" t="s">
        <v>386</v>
      </c>
      <c r="C35" s="99"/>
      <c r="D35" s="99"/>
      <c r="E35" s="99"/>
      <c r="F35" s="99"/>
      <c r="G35" s="103" t="s">
        <v>246</v>
      </c>
      <c r="H35" s="91">
        <v>0</v>
      </c>
      <c r="I35" s="91">
        <v>0</v>
      </c>
      <c r="J35" s="92">
        <f t="shared" si="0"/>
        <v>0</v>
      </c>
      <c r="K35" s="93" t="e">
        <f t="shared" si="1"/>
        <v>#DIV/0!</v>
      </c>
      <c r="L35" s="91">
        <v>0</v>
      </c>
      <c r="M35" s="91">
        <v>0</v>
      </c>
      <c r="N35" s="91">
        <v>0</v>
      </c>
      <c r="O35" s="97">
        <f t="shared" ref="O35:O40" si="4">+M35+N35</f>
        <v>0</v>
      </c>
      <c r="P35" s="95">
        <f t="shared" si="2"/>
        <v>0</v>
      </c>
      <c r="Q35" s="93" t="e">
        <f t="shared" si="3"/>
        <v>#DIV/0!</v>
      </c>
      <c r="R35" s="43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</row>
    <row r="36" spans="1:154" ht="20.25" x14ac:dyDescent="0.2">
      <c r="A36" s="88">
        <v>4200</v>
      </c>
      <c r="B36" s="99"/>
      <c r="C36" s="99"/>
      <c r="D36" s="99"/>
      <c r="E36" s="99"/>
      <c r="F36" s="99"/>
      <c r="G36" s="103" t="s">
        <v>51</v>
      </c>
      <c r="H36" s="91">
        <f t="shared" ref="H36:I37" si="5">H37</f>
        <v>0</v>
      </c>
      <c r="I36" s="91">
        <f t="shared" si="5"/>
        <v>0</v>
      </c>
      <c r="J36" s="92">
        <f t="shared" si="0"/>
        <v>0</v>
      </c>
      <c r="K36" s="93" t="e">
        <f t="shared" si="1"/>
        <v>#DIV/0!</v>
      </c>
      <c r="L36" s="91">
        <f t="shared" ref="L36:O37" si="6">L37</f>
        <v>0</v>
      </c>
      <c r="M36" s="91">
        <f t="shared" si="6"/>
        <v>0</v>
      </c>
      <c r="N36" s="91">
        <f t="shared" si="6"/>
        <v>0</v>
      </c>
      <c r="O36" s="97">
        <f t="shared" si="6"/>
        <v>0</v>
      </c>
      <c r="P36" s="95">
        <f t="shared" si="2"/>
        <v>0</v>
      </c>
      <c r="Q36" s="93" t="e">
        <f t="shared" si="3"/>
        <v>#DIV/0!</v>
      </c>
      <c r="R36" s="43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</row>
    <row r="37" spans="1:154" ht="40.5" x14ac:dyDescent="0.2">
      <c r="A37" s="88">
        <v>4200</v>
      </c>
      <c r="B37" s="99"/>
      <c r="C37" s="99"/>
      <c r="D37" s="99"/>
      <c r="E37" s="99"/>
      <c r="F37" s="99"/>
      <c r="G37" s="103" t="s">
        <v>245</v>
      </c>
      <c r="H37" s="91">
        <f t="shared" si="5"/>
        <v>0</v>
      </c>
      <c r="I37" s="91">
        <f t="shared" si="5"/>
        <v>0</v>
      </c>
      <c r="J37" s="92">
        <f t="shared" si="0"/>
        <v>0</v>
      </c>
      <c r="K37" s="93" t="e">
        <f t="shared" si="1"/>
        <v>#DIV/0!</v>
      </c>
      <c r="L37" s="91">
        <f t="shared" si="6"/>
        <v>0</v>
      </c>
      <c r="M37" s="91">
        <f t="shared" si="6"/>
        <v>0</v>
      </c>
      <c r="N37" s="91">
        <f t="shared" si="6"/>
        <v>0</v>
      </c>
      <c r="O37" s="97">
        <f t="shared" si="6"/>
        <v>0</v>
      </c>
      <c r="P37" s="95">
        <f t="shared" si="2"/>
        <v>0</v>
      </c>
      <c r="Q37" s="93" t="e">
        <f t="shared" si="3"/>
        <v>#DIV/0!</v>
      </c>
      <c r="R37" s="43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</row>
    <row r="38" spans="1:154" ht="20.25" x14ac:dyDescent="0.2">
      <c r="A38" s="88">
        <v>4200</v>
      </c>
      <c r="B38" s="99"/>
      <c r="C38" s="99"/>
      <c r="D38" s="99"/>
      <c r="E38" s="99"/>
      <c r="F38" s="99"/>
      <c r="G38" s="103" t="s">
        <v>52</v>
      </c>
      <c r="H38" s="91">
        <f>H39+H40</f>
        <v>0</v>
      </c>
      <c r="I38" s="91">
        <f>I39+I40</f>
        <v>0</v>
      </c>
      <c r="J38" s="92">
        <f t="shared" si="0"/>
        <v>0</v>
      </c>
      <c r="K38" s="93" t="e">
        <f t="shared" si="1"/>
        <v>#DIV/0!</v>
      </c>
      <c r="L38" s="91">
        <f>L39+L40</f>
        <v>0</v>
      </c>
      <c r="M38" s="91">
        <f>M39+M40</f>
        <v>0</v>
      </c>
      <c r="N38" s="91">
        <f>N39+N40</f>
        <v>0</v>
      </c>
      <c r="O38" s="91">
        <f>O39+O40</f>
        <v>0</v>
      </c>
      <c r="P38" s="95">
        <f t="shared" si="2"/>
        <v>0</v>
      </c>
      <c r="Q38" s="93" t="e">
        <f t="shared" si="3"/>
        <v>#DIV/0!</v>
      </c>
      <c r="R38" s="43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</row>
    <row r="39" spans="1:154" ht="40.5" x14ac:dyDescent="0.2">
      <c r="A39" s="88"/>
      <c r="B39" s="99" t="s">
        <v>387</v>
      </c>
      <c r="C39" s="99"/>
      <c r="D39" s="99"/>
      <c r="E39" s="99"/>
      <c r="F39" s="99"/>
      <c r="G39" s="103" t="s">
        <v>53</v>
      </c>
      <c r="H39" s="91">
        <v>0</v>
      </c>
      <c r="I39" s="91">
        <v>0</v>
      </c>
      <c r="J39" s="92">
        <f t="shared" si="0"/>
        <v>0</v>
      </c>
      <c r="K39" s="93" t="e">
        <f t="shared" si="1"/>
        <v>#DIV/0!</v>
      </c>
      <c r="L39" s="91">
        <v>0</v>
      </c>
      <c r="M39" s="91">
        <v>0</v>
      </c>
      <c r="N39" s="91">
        <v>0</v>
      </c>
      <c r="O39" s="97">
        <f t="shared" si="4"/>
        <v>0</v>
      </c>
      <c r="P39" s="95">
        <f t="shared" si="2"/>
        <v>0</v>
      </c>
      <c r="Q39" s="93" t="e">
        <f t="shared" si="3"/>
        <v>#DIV/0!</v>
      </c>
      <c r="R39" s="43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</row>
    <row r="40" spans="1:154" ht="40.5" x14ac:dyDescent="0.2">
      <c r="A40" s="88"/>
      <c r="B40" s="99" t="s">
        <v>391</v>
      </c>
      <c r="C40" s="99"/>
      <c r="D40" s="99"/>
      <c r="E40" s="99"/>
      <c r="F40" s="99"/>
      <c r="G40" s="103" t="s">
        <v>260</v>
      </c>
      <c r="H40" s="91"/>
      <c r="I40" s="91"/>
      <c r="J40" s="92">
        <f t="shared" si="0"/>
        <v>0</v>
      </c>
      <c r="K40" s="93"/>
      <c r="L40" s="91"/>
      <c r="M40" s="91"/>
      <c r="N40" s="91"/>
      <c r="O40" s="97">
        <f t="shared" si="4"/>
        <v>0</v>
      </c>
      <c r="P40" s="95"/>
      <c r="Q40" s="93"/>
      <c r="R40" s="43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</row>
    <row r="41" spans="1:154" ht="60.75" x14ac:dyDescent="0.2">
      <c r="A41" s="88">
        <v>4500</v>
      </c>
      <c r="B41" s="99"/>
      <c r="C41" s="99"/>
      <c r="D41" s="99"/>
      <c r="E41" s="99"/>
      <c r="F41" s="99"/>
      <c r="G41" s="101" t="s">
        <v>256</v>
      </c>
      <c r="H41" s="91">
        <f>H42+H44+H47+H48</f>
        <v>0</v>
      </c>
      <c r="I41" s="91">
        <f>I42+I44+I47+I48</f>
        <v>0</v>
      </c>
      <c r="J41" s="92">
        <f t="shared" si="0"/>
        <v>0</v>
      </c>
      <c r="K41" s="93" t="e">
        <f t="shared" si="1"/>
        <v>#DIV/0!</v>
      </c>
      <c r="L41" s="91">
        <f t="shared" ref="L41:O41" si="7">L42+L44+L47+L48</f>
        <v>0</v>
      </c>
      <c r="M41" s="91">
        <f t="shared" si="7"/>
        <v>0</v>
      </c>
      <c r="N41" s="91">
        <f t="shared" si="7"/>
        <v>0</v>
      </c>
      <c r="O41" s="91">
        <f t="shared" si="7"/>
        <v>0</v>
      </c>
      <c r="P41" s="95">
        <f t="shared" si="2"/>
        <v>0</v>
      </c>
      <c r="Q41" s="93" t="e">
        <f t="shared" si="3"/>
        <v>#DIV/0!</v>
      </c>
      <c r="R41" s="43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</row>
    <row r="42" spans="1:154" ht="40.5" x14ac:dyDescent="0.2">
      <c r="A42" s="88"/>
      <c r="B42" s="99" t="s">
        <v>392</v>
      </c>
      <c r="C42" s="99"/>
      <c r="D42" s="99"/>
      <c r="E42" s="99"/>
      <c r="F42" s="99"/>
      <c r="G42" s="103" t="s">
        <v>250</v>
      </c>
      <c r="H42" s="91">
        <f>H43</f>
        <v>0</v>
      </c>
      <c r="I42" s="91">
        <f>I43</f>
        <v>0</v>
      </c>
      <c r="J42" s="92">
        <f t="shared" si="0"/>
        <v>0</v>
      </c>
      <c r="K42" s="93" t="e">
        <f t="shared" si="1"/>
        <v>#DIV/0!</v>
      </c>
      <c r="L42" s="91">
        <f>L43</f>
        <v>0</v>
      </c>
      <c r="M42" s="91">
        <f>M43</f>
        <v>0</v>
      </c>
      <c r="N42" s="91">
        <f>N43</f>
        <v>0</v>
      </c>
      <c r="O42" s="91">
        <f>O43</f>
        <v>0</v>
      </c>
      <c r="P42" s="95">
        <f t="shared" si="2"/>
        <v>0</v>
      </c>
      <c r="Q42" s="93" t="e">
        <f t="shared" si="3"/>
        <v>#DIV/0!</v>
      </c>
      <c r="R42" s="43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</row>
    <row r="43" spans="1:154" ht="40.5" x14ac:dyDescent="0.2">
      <c r="A43" s="88"/>
      <c r="B43" s="99"/>
      <c r="C43" s="99" t="s">
        <v>388</v>
      </c>
      <c r="D43" s="99"/>
      <c r="E43" s="99"/>
      <c r="F43" s="99"/>
      <c r="G43" s="103" t="s">
        <v>257</v>
      </c>
      <c r="H43" s="91"/>
      <c r="I43" s="91"/>
      <c r="J43" s="92">
        <f t="shared" si="0"/>
        <v>0</v>
      </c>
      <c r="K43" s="93" t="e">
        <f t="shared" si="1"/>
        <v>#DIV/0!</v>
      </c>
      <c r="L43" s="91"/>
      <c r="M43" s="91"/>
      <c r="N43" s="91"/>
      <c r="O43" s="97">
        <f t="shared" ref="O43:O51" si="8">+M43+N43</f>
        <v>0</v>
      </c>
      <c r="P43" s="95">
        <f t="shared" si="2"/>
        <v>0</v>
      </c>
      <c r="Q43" s="93" t="e">
        <f t="shared" si="3"/>
        <v>#DIV/0!</v>
      </c>
      <c r="R43" s="43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</row>
    <row r="44" spans="1:154" ht="20.25" x14ac:dyDescent="0.2">
      <c r="A44" s="88"/>
      <c r="B44" s="99" t="s">
        <v>393</v>
      </c>
      <c r="C44" s="99"/>
      <c r="D44" s="99"/>
      <c r="E44" s="99"/>
      <c r="F44" s="99"/>
      <c r="G44" s="103" t="s">
        <v>251</v>
      </c>
      <c r="H44" s="91">
        <f>H45+H46</f>
        <v>0</v>
      </c>
      <c r="I44" s="91">
        <f>I45+I46</f>
        <v>0</v>
      </c>
      <c r="J44" s="92">
        <f t="shared" si="0"/>
        <v>0</v>
      </c>
      <c r="K44" s="93" t="e">
        <f t="shared" si="1"/>
        <v>#DIV/0!</v>
      </c>
      <c r="L44" s="91">
        <f>L45+L46</f>
        <v>0</v>
      </c>
      <c r="M44" s="91">
        <f>M45+M46</f>
        <v>0</v>
      </c>
      <c r="N44" s="91">
        <f>N45+N46</f>
        <v>0</v>
      </c>
      <c r="O44" s="91">
        <f>O45+O46</f>
        <v>0</v>
      </c>
      <c r="P44" s="95">
        <f t="shared" si="2"/>
        <v>0</v>
      </c>
      <c r="Q44" s="93" t="e">
        <f t="shared" si="3"/>
        <v>#DIV/0!</v>
      </c>
      <c r="R44" s="43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</row>
    <row r="45" spans="1:154" ht="40.5" x14ac:dyDescent="0.2">
      <c r="A45" s="88"/>
      <c r="B45" s="99"/>
      <c r="C45" s="99" t="s">
        <v>389</v>
      </c>
      <c r="D45" s="99"/>
      <c r="E45" s="99"/>
      <c r="F45" s="99"/>
      <c r="G45" s="103" t="s">
        <v>257</v>
      </c>
      <c r="H45" s="91"/>
      <c r="I45" s="91"/>
      <c r="J45" s="92">
        <f t="shared" si="0"/>
        <v>0</v>
      </c>
      <c r="K45" s="93" t="e">
        <f t="shared" si="1"/>
        <v>#DIV/0!</v>
      </c>
      <c r="L45" s="91"/>
      <c r="M45" s="91"/>
      <c r="N45" s="91"/>
      <c r="O45" s="97">
        <f t="shared" si="8"/>
        <v>0</v>
      </c>
      <c r="P45" s="95">
        <f t="shared" si="2"/>
        <v>0</v>
      </c>
      <c r="Q45" s="93" t="e">
        <f t="shared" si="3"/>
        <v>#DIV/0!</v>
      </c>
      <c r="R45" s="43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</row>
    <row r="46" spans="1:154" ht="40.5" x14ac:dyDescent="0.2">
      <c r="A46" s="88"/>
      <c r="B46" s="99"/>
      <c r="C46" s="99" t="s">
        <v>390</v>
      </c>
      <c r="D46" s="99"/>
      <c r="E46" s="99"/>
      <c r="F46" s="99"/>
      <c r="G46" s="103" t="s">
        <v>258</v>
      </c>
      <c r="H46" s="91"/>
      <c r="I46" s="91"/>
      <c r="J46" s="92">
        <f t="shared" si="0"/>
        <v>0</v>
      </c>
      <c r="K46" s="93" t="e">
        <f t="shared" si="1"/>
        <v>#DIV/0!</v>
      </c>
      <c r="L46" s="91"/>
      <c r="M46" s="91"/>
      <c r="N46" s="91"/>
      <c r="O46" s="97">
        <f t="shared" si="8"/>
        <v>0</v>
      </c>
      <c r="P46" s="95">
        <f t="shared" si="2"/>
        <v>0</v>
      </c>
      <c r="Q46" s="93" t="e">
        <f t="shared" si="3"/>
        <v>#DIV/0!</v>
      </c>
      <c r="R46" s="43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</row>
    <row r="47" spans="1:154" ht="20.25" x14ac:dyDescent="0.2">
      <c r="A47" s="100"/>
      <c r="B47" s="99" t="s">
        <v>394</v>
      </c>
      <c r="C47" s="99"/>
      <c r="D47" s="99"/>
      <c r="E47" s="99"/>
      <c r="F47" s="99"/>
      <c r="G47" s="103" t="s">
        <v>259</v>
      </c>
      <c r="H47" s="91"/>
      <c r="I47" s="91"/>
      <c r="J47" s="92">
        <f t="shared" si="0"/>
        <v>0</v>
      </c>
      <c r="K47" s="93" t="e">
        <f t="shared" si="1"/>
        <v>#DIV/0!</v>
      </c>
      <c r="L47" s="91"/>
      <c r="M47" s="91"/>
      <c r="N47" s="91"/>
      <c r="O47" s="97">
        <f t="shared" si="8"/>
        <v>0</v>
      </c>
      <c r="P47" s="95">
        <f t="shared" si="2"/>
        <v>0</v>
      </c>
      <c r="Q47" s="93" t="e">
        <f t="shared" si="3"/>
        <v>#DIV/0!</v>
      </c>
      <c r="R47" s="43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</row>
    <row r="48" spans="1:154" ht="40.5" x14ac:dyDescent="0.2">
      <c r="A48" s="100"/>
      <c r="B48" s="99" t="s">
        <v>412</v>
      </c>
      <c r="C48" s="99"/>
      <c r="D48" s="99"/>
      <c r="E48" s="99"/>
      <c r="F48" s="99"/>
      <c r="G48" s="103" t="s">
        <v>413</v>
      </c>
      <c r="H48" s="91">
        <f>H49+H50+H51</f>
        <v>0</v>
      </c>
      <c r="I48" s="91">
        <f>I49+I50+I51</f>
        <v>0</v>
      </c>
      <c r="J48" s="92">
        <f t="shared" si="0"/>
        <v>0</v>
      </c>
      <c r="K48" s="93" t="e">
        <f t="shared" si="1"/>
        <v>#DIV/0!</v>
      </c>
      <c r="L48" s="91">
        <f>L49+L50+L51</f>
        <v>0</v>
      </c>
      <c r="M48" s="91">
        <f t="shared" ref="M48:O48" si="9">M49+M50+M51</f>
        <v>0</v>
      </c>
      <c r="N48" s="91">
        <f t="shared" si="9"/>
        <v>0</v>
      </c>
      <c r="O48" s="91">
        <f t="shared" si="9"/>
        <v>0</v>
      </c>
      <c r="P48" s="95">
        <f t="shared" si="2"/>
        <v>0</v>
      </c>
      <c r="Q48" s="93" t="e">
        <f t="shared" si="3"/>
        <v>#DIV/0!</v>
      </c>
      <c r="R48" s="43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</row>
    <row r="49" spans="1:154" ht="40.5" x14ac:dyDescent="0.2">
      <c r="A49" s="100"/>
      <c r="B49" s="99"/>
      <c r="C49" s="99" t="s">
        <v>414</v>
      </c>
      <c r="D49" s="99"/>
      <c r="E49" s="99"/>
      <c r="F49" s="99"/>
      <c r="G49" s="103" t="s">
        <v>417</v>
      </c>
      <c r="H49" s="91"/>
      <c r="I49" s="91"/>
      <c r="J49" s="92">
        <f t="shared" si="0"/>
        <v>0</v>
      </c>
      <c r="K49" s="93" t="e">
        <f t="shared" si="1"/>
        <v>#DIV/0!</v>
      </c>
      <c r="L49" s="91"/>
      <c r="M49" s="91"/>
      <c r="N49" s="91"/>
      <c r="O49" s="97">
        <f t="shared" si="8"/>
        <v>0</v>
      </c>
      <c r="P49" s="95">
        <f t="shared" si="2"/>
        <v>0</v>
      </c>
      <c r="Q49" s="93" t="e">
        <f t="shared" si="3"/>
        <v>#DIV/0!</v>
      </c>
      <c r="R49" s="43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</row>
    <row r="50" spans="1:154" ht="40.5" x14ac:dyDescent="0.2">
      <c r="A50" s="100"/>
      <c r="B50" s="99"/>
      <c r="C50" s="99" t="s">
        <v>415</v>
      </c>
      <c r="D50" s="99"/>
      <c r="E50" s="99"/>
      <c r="F50" s="99"/>
      <c r="G50" s="103" t="s">
        <v>418</v>
      </c>
      <c r="H50" s="91"/>
      <c r="I50" s="91"/>
      <c r="J50" s="92">
        <f t="shared" si="0"/>
        <v>0</v>
      </c>
      <c r="K50" s="93" t="e">
        <f t="shared" si="1"/>
        <v>#DIV/0!</v>
      </c>
      <c r="L50" s="91"/>
      <c r="M50" s="91"/>
      <c r="N50" s="91"/>
      <c r="O50" s="97">
        <f t="shared" si="8"/>
        <v>0</v>
      </c>
      <c r="P50" s="95">
        <f t="shared" si="2"/>
        <v>0</v>
      </c>
      <c r="Q50" s="93" t="e">
        <f t="shared" si="3"/>
        <v>#DIV/0!</v>
      </c>
      <c r="R50" s="43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</row>
    <row r="51" spans="1:154" ht="20.25" x14ac:dyDescent="0.2">
      <c r="A51" s="100"/>
      <c r="B51" s="99"/>
      <c r="C51" s="99" t="s">
        <v>416</v>
      </c>
      <c r="D51" s="99"/>
      <c r="E51" s="99"/>
      <c r="F51" s="99"/>
      <c r="G51" s="103" t="s">
        <v>419</v>
      </c>
      <c r="H51" s="91"/>
      <c r="I51" s="91"/>
      <c r="J51" s="92">
        <f t="shared" si="0"/>
        <v>0</v>
      </c>
      <c r="K51" s="93" t="e">
        <f t="shared" si="1"/>
        <v>#DIV/0!</v>
      </c>
      <c r="L51" s="91"/>
      <c r="M51" s="91"/>
      <c r="N51" s="91"/>
      <c r="O51" s="97">
        <f t="shared" si="8"/>
        <v>0</v>
      </c>
      <c r="P51" s="95">
        <f t="shared" si="2"/>
        <v>0</v>
      </c>
      <c r="Q51" s="93" t="e">
        <f t="shared" si="3"/>
        <v>#DIV/0!</v>
      </c>
      <c r="R51" s="43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</row>
    <row r="52" spans="1:154" s="18" customFormat="1" ht="20.25" x14ac:dyDescent="0.25">
      <c r="A52" s="88">
        <v>4600</v>
      </c>
      <c r="B52" s="89"/>
      <c r="C52" s="89"/>
      <c r="D52" s="89"/>
      <c r="E52" s="89"/>
      <c r="F52" s="89"/>
      <c r="G52" s="101" t="s">
        <v>247</v>
      </c>
      <c r="H52" s="91">
        <f>H53</f>
        <v>0</v>
      </c>
      <c r="I52" s="91">
        <f>I53</f>
        <v>0</v>
      </c>
      <c r="J52" s="92">
        <f t="shared" si="0"/>
        <v>0</v>
      </c>
      <c r="K52" s="93" t="e">
        <f t="shared" si="1"/>
        <v>#DIV/0!</v>
      </c>
      <c r="L52" s="91">
        <f>L53</f>
        <v>0</v>
      </c>
      <c r="M52" s="91">
        <f>M53</f>
        <v>0</v>
      </c>
      <c r="N52" s="91">
        <f>N53</f>
        <v>0</v>
      </c>
      <c r="O52" s="91">
        <f>O53</f>
        <v>0</v>
      </c>
      <c r="P52" s="95">
        <f t="shared" si="2"/>
        <v>0</v>
      </c>
      <c r="Q52" s="93" t="e">
        <f t="shared" si="3"/>
        <v>#DIV/0!</v>
      </c>
      <c r="R52" s="43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</row>
    <row r="53" spans="1:154" s="18" customFormat="1" ht="60.75" x14ac:dyDescent="0.25">
      <c r="A53" s="88"/>
      <c r="B53" s="99" t="s">
        <v>395</v>
      </c>
      <c r="C53" s="89"/>
      <c r="D53" s="89"/>
      <c r="E53" s="89"/>
      <c r="F53" s="89"/>
      <c r="G53" s="103" t="s">
        <v>248</v>
      </c>
      <c r="H53" s="91"/>
      <c r="I53" s="91"/>
      <c r="J53" s="92">
        <f t="shared" si="0"/>
        <v>0</v>
      </c>
      <c r="K53" s="93" t="e">
        <f t="shared" si="1"/>
        <v>#DIV/0!</v>
      </c>
      <c r="L53" s="91"/>
      <c r="M53" s="91"/>
      <c r="N53" s="91"/>
      <c r="O53" s="94">
        <f t="shared" ref="O53" si="10">+M53+N53</f>
        <v>0</v>
      </c>
      <c r="P53" s="95">
        <f t="shared" si="2"/>
        <v>0</v>
      </c>
      <c r="Q53" s="93" t="e">
        <f t="shared" si="3"/>
        <v>#DIV/0!</v>
      </c>
      <c r="R53" s="43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</row>
    <row r="54" spans="1:154" s="18" customFormat="1" ht="81" x14ac:dyDescent="0.25">
      <c r="A54" s="88">
        <v>4800</v>
      </c>
      <c r="B54" s="99"/>
      <c r="C54" s="89"/>
      <c r="D54" s="89"/>
      <c r="E54" s="89"/>
      <c r="F54" s="89"/>
      <c r="G54" s="103" t="s">
        <v>253</v>
      </c>
      <c r="H54" s="91">
        <f>H55+H56+H57</f>
        <v>0</v>
      </c>
      <c r="I54" s="91">
        <f>I55+I56+I57</f>
        <v>0</v>
      </c>
      <c r="J54" s="92">
        <f t="shared" si="0"/>
        <v>0</v>
      </c>
      <c r="K54" s="93" t="e">
        <f t="shared" si="1"/>
        <v>#DIV/0!</v>
      </c>
      <c r="L54" s="91">
        <f>L55+L56+L57</f>
        <v>0</v>
      </c>
      <c r="M54" s="91">
        <f>M55+M56+M57</f>
        <v>0</v>
      </c>
      <c r="N54" s="91">
        <f>N55+N56+N57</f>
        <v>0</v>
      </c>
      <c r="O54" s="91">
        <f>O55+O56+O57</f>
        <v>0</v>
      </c>
      <c r="P54" s="95">
        <f t="shared" si="2"/>
        <v>0</v>
      </c>
      <c r="Q54" s="93" t="e">
        <f t="shared" si="3"/>
        <v>#DIV/0!</v>
      </c>
      <c r="R54" s="43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</row>
    <row r="55" spans="1:154" ht="40.5" x14ac:dyDescent="0.2">
      <c r="A55" s="100"/>
      <c r="B55" s="96" t="s">
        <v>396</v>
      </c>
      <c r="C55" s="99"/>
      <c r="D55" s="99"/>
      <c r="E55" s="99"/>
      <c r="F55" s="99"/>
      <c r="G55" s="103" t="s">
        <v>250</v>
      </c>
      <c r="H55" s="91">
        <v>0</v>
      </c>
      <c r="I55" s="91">
        <v>0</v>
      </c>
      <c r="J55" s="92">
        <f t="shared" si="0"/>
        <v>0</v>
      </c>
      <c r="K55" s="93" t="e">
        <f t="shared" si="1"/>
        <v>#DIV/0!</v>
      </c>
      <c r="L55" s="91">
        <v>0</v>
      </c>
      <c r="M55" s="91">
        <v>0</v>
      </c>
      <c r="N55" s="91">
        <v>0</v>
      </c>
      <c r="O55" s="97">
        <f t="shared" ref="O55:O59" si="11">+M55+N55</f>
        <v>0</v>
      </c>
      <c r="P55" s="95">
        <f t="shared" si="2"/>
        <v>0</v>
      </c>
      <c r="Q55" s="93" t="e">
        <f t="shared" si="3"/>
        <v>#DIV/0!</v>
      </c>
      <c r="R55" s="43"/>
      <c r="S55" s="14"/>
      <c r="T55" s="3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</row>
    <row r="56" spans="1:154" ht="20.25" x14ac:dyDescent="0.2">
      <c r="A56" s="100"/>
      <c r="B56" s="96" t="s">
        <v>397</v>
      </c>
      <c r="C56" s="99"/>
      <c r="D56" s="99"/>
      <c r="E56" s="99"/>
      <c r="F56" s="99"/>
      <c r="G56" s="103" t="s">
        <v>251</v>
      </c>
      <c r="H56" s="91">
        <v>0</v>
      </c>
      <c r="I56" s="91">
        <v>0</v>
      </c>
      <c r="J56" s="92">
        <f t="shared" si="0"/>
        <v>0</v>
      </c>
      <c r="K56" s="93" t="e">
        <f t="shared" si="1"/>
        <v>#DIV/0!</v>
      </c>
      <c r="L56" s="91">
        <v>0</v>
      </c>
      <c r="M56" s="91">
        <v>0</v>
      </c>
      <c r="N56" s="91">
        <v>0</v>
      </c>
      <c r="O56" s="97">
        <f t="shared" si="11"/>
        <v>0</v>
      </c>
      <c r="P56" s="95">
        <f t="shared" si="2"/>
        <v>0</v>
      </c>
      <c r="Q56" s="93" t="e">
        <f t="shared" si="3"/>
        <v>#DIV/0!</v>
      </c>
      <c r="R56" s="43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</row>
    <row r="57" spans="1:154" ht="20.25" x14ac:dyDescent="0.2">
      <c r="A57" s="100"/>
      <c r="B57" s="96" t="s">
        <v>398</v>
      </c>
      <c r="C57" s="99"/>
      <c r="D57" s="99"/>
      <c r="E57" s="99"/>
      <c r="F57" s="99"/>
      <c r="G57" s="103" t="s">
        <v>252</v>
      </c>
      <c r="H57" s="91">
        <v>0</v>
      </c>
      <c r="I57" s="91">
        <v>0</v>
      </c>
      <c r="J57" s="92">
        <f t="shared" si="0"/>
        <v>0</v>
      </c>
      <c r="K57" s="93" t="e">
        <f t="shared" si="1"/>
        <v>#DIV/0!</v>
      </c>
      <c r="L57" s="91">
        <v>0</v>
      </c>
      <c r="M57" s="91">
        <v>0</v>
      </c>
      <c r="N57" s="91">
        <v>0</v>
      </c>
      <c r="O57" s="97">
        <f t="shared" si="11"/>
        <v>0</v>
      </c>
      <c r="P57" s="95">
        <f t="shared" si="2"/>
        <v>0</v>
      </c>
      <c r="Q57" s="93" t="e">
        <f t="shared" si="3"/>
        <v>#DIV/0!</v>
      </c>
      <c r="R57" s="43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</row>
    <row r="58" spans="1:154" ht="40.5" x14ac:dyDescent="0.2">
      <c r="A58" s="88">
        <v>4900</v>
      </c>
      <c r="B58" s="96"/>
      <c r="C58" s="99"/>
      <c r="D58" s="99"/>
      <c r="E58" s="99"/>
      <c r="F58" s="99"/>
      <c r="G58" s="103" t="s">
        <v>254</v>
      </c>
      <c r="H58" s="91">
        <f>H59</f>
        <v>0</v>
      </c>
      <c r="I58" s="91">
        <f>I59</f>
        <v>0</v>
      </c>
      <c r="J58" s="92">
        <f t="shared" si="0"/>
        <v>0</v>
      </c>
      <c r="K58" s="93" t="e">
        <f t="shared" si="1"/>
        <v>#DIV/0!</v>
      </c>
      <c r="L58" s="91">
        <f>L59</f>
        <v>0</v>
      </c>
      <c r="M58" s="91">
        <f>M59</f>
        <v>0</v>
      </c>
      <c r="N58" s="91">
        <f>N59</f>
        <v>0</v>
      </c>
      <c r="O58" s="91">
        <f>O59</f>
        <v>0</v>
      </c>
      <c r="P58" s="95">
        <f t="shared" si="2"/>
        <v>0</v>
      </c>
      <c r="Q58" s="93" t="e">
        <f t="shared" si="3"/>
        <v>#DIV/0!</v>
      </c>
      <c r="R58" s="43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</row>
    <row r="59" spans="1:154" ht="20.25" x14ac:dyDescent="0.2">
      <c r="A59" s="100"/>
      <c r="B59" s="96" t="s">
        <v>399</v>
      </c>
      <c r="C59" s="99"/>
      <c r="D59" s="99"/>
      <c r="E59" s="99"/>
      <c r="F59" s="99"/>
      <c r="G59" s="103" t="s">
        <v>255</v>
      </c>
      <c r="H59" s="91">
        <v>0</v>
      </c>
      <c r="I59" s="91">
        <v>0</v>
      </c>
      <c r="J59" s="92">
        <f t="shared" si="0"/>
        <v>0</v>
      </c>
      <c r="K59" s="93" t="e">
        <f t="shared" si="1"/>
        <v>#DIV/0!</v>
      </c>
      <c r="L59" s="91">
        <v>0</v>
      </c>
      <c r="M59" s="91">
        <v>0</v>
      </c>
      <c r="N59" s="91">
        <v>0</v>
      </c>
      <c r="O59" s="97">
        <f t="shared" si="11"/>
        <v>0</v>
      </c>
      <c r="P59" s="95">
        <f t="shared" si="2"/>
        <v>0</v>
      </c>
      <c r="Q59" s="93" t="e">
        <f t="shared" si="3"/>
        <v>#DIV/0!</v>
      </c>
      <c r="R59" s="43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</row>
    <row r="60" spans="1:154" ht="20.25" x14ac:dyDescent="0.2">
      <c r="A60" s="88"/>
      <c r="B60" s="89"/>
      <c r="C60" s="89"/>
      <c r="D60" s="89"/>
      <c r="E60" s="89"/>
      <c r="F60" s="89"/>
      <c r="G60" s="101" t="s">
        <v>56</v>
      </c>
      <c r="H60" s="91">
        <f>H15+H17+H20+H24+H28+H33+H32+H39+H41+H52+H54+H58</f>
        <v>0</v>
      </c>
      <c r="I60" s="91">
        <f>I15+I17+I20+I24+I28+I33+I32+I39+I41+I52+I54+I58</f>
        <v>3379060.6000000006</v>
      </c>
      <c r="J60" s="92">
        <f t="shared" si="0"/>
        <v>-3379060.6000000006</v>
      </c>
      <c r="K60" s="93" t="e">
        <f t="shared" si="1"/>
        <v>#DIV/0!</v>
      </c>
      <c r="L60" s="91">
        <f>L15+L17+L20+L24+L28+L33+L32+L39+L41+L52+L54+L58</f>
        <v>0</v>
      </c>
      <c r="M60" s="91">
        <f>M15+M17+M20+M24+M28+M33+M32+M39+M41+M52+M54+M58</f>
        <v>2223905.9300000002</v>
      </c>
      <c r="N60" s="91">
        <f>N15+N17+N20+N24+N28+N33+N32+N39+N41+N52+N54+N58</f>
        <v>1155154.6700000002</v>
      </c>
      <c r="O60" s="91">
        <f>O15+O17+O20+O24+O28+O33+O32+O39+O41+O52+O54+O58</f>
        <v>3379060.6000000006</v>
      </c>
      <c r="P60" s="95">
        <f t="shared" si="2"/>
        <v>-3379060.6000000006</v>
      </c>
      <c r="Q60" s="93" t="e">
        <f t="shared" si="3"/>
        <v>#DIV/0!</v>
      </c>
      <c r="R60" s="43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</row>
    <row r="61" spans="1:154" ht="40.5" x14ac:dyDescent="0.2">
      <c r="A61" s="88"/>
      <c r="B61" s="89"/>
      <c r="C61" s="89"/>
      <c r="D61" s="89"/>
      <c r="E61" s="89"/>
      <c r="F61" s="89"/>
      <c r="G61" s="101" t="s">
        <v>261</v>
      </c>
      <c r="H61" s="91">
        <f>+H16+H18+H29+H40</f>
        <v>0</v>
      </c>
      <c r="I61" s="91">
        <f>+I16+I18+I29+I40</f>
        <v>2535574.9300000002</v>
      </c>
      <c r="J61" s="92">
        <f t="shared" si="0"/>
        <v>-2535574.9300000002</v>
      </c>
      <c r="K61" s="93" t="e">
        <f t="shared" si="1"/>
        <v>#DIV/0!</v>
      </c>
      <c r="L61" s="91">
        <f>+L16+L18+L29+L40</f>
        <v>0</v>
      </c>
      <c r="M61" s="91">
        <f>+M16+M18+M29+M40</f>
        <v>1690398.05</v>
      </c>
      <c r="N61" s="91">
        <f>+N16+N18+N29+N40</f>
        <v>845176.88</v>
      </c>
      <c r="O61" s="91">
        <f>+O16+O18+O29+O40</f>
        <v>2535574.9300000002</v>
      </c>
      <c r="P61" s="95">
        <f t="shared" si="2"/>
        <v>-2535574.9300000002</v>
      </c>
      <c r="Q61" s="93" t="e">
        <f t="shared" si="3"/>
        <v>#DIV/0!</v>
      </c>
      <c r="R61" s="43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</row>
    <row r="62" spans="1:154" ht="20.25" x14ac:dyDescent="0.2">
      <c r="A62" s="100"/>
      <c r="B62" s="104"/>
      <c r="C62" s="89"/>
      <c r="D62" s="89"/>
      <c r="E62" s="89"/>
      <c r="F62" s="89"/>
      <c r="G62" s="105" t="s">
        <v>57</v>
      </c>
      <c r="H62" s="91">
        <f>H63</f>
        <v>0</v>
      </c>
      <c r="I62" s="91">
        <f>I63</f>
        <v>0</v>
      </c>
      <c r="J62" s="92">
        <f t="shared" si="0"/>
        <v>0</v>
      </c>
      <c r="K62" s="93" t="e">
        <f t="shared" si="1"/>
        <v>#DIV/0!</v>
      </c>
      <c r="L62" s="91">
        <f>L63</f>
        <v>0</v>
      </c>
      <c r="M62" s="91">
        <f>M63</f>
        <v>0</v>
      </c>
      <c r="N62" s="91">
        <f>N63</f>
        <v>0</v>
      </c>
      <c r="O62" s="91">
        <f>O63</f>
        <v>0</v>
      </c>
      <c r="P62" s="95">
        <f t="shared" si="2"/>
        <v>0</v>
      </c>
      <c r="Q62" s="93" t="e">
        <f t="shared" si="3"/>
        <v>#DIV/0!</v>
      </c>
      <c r="R62" s="43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</row>
    <row r="63" spans="1:154" ht="60.75" x14ac:dyDescent="0.2">
      <c r="A63" s="88">
        <v>4800</v>
      </c>
      <c r="B63" s="99"/>
      <c r="C63" s="99"/>
      <c r="D63" s="99"/>
      <c r="E63" s="99"/>
      <c r="F63" s="99"/>
      <c r="G63" s="101" t="s">
        <v>58</v>
      </c>
      <c r="H63" s="91">
        <f>H64+H65</f>
        <v>0</v>
      </c>
      <c r="I63" s="91">
        <f>I64+I65</f>
        <v>0</v>
      </c>
      <c r="J63" s="92">
        <f t="shared" si="0"/>
        <v>0</v>
      </c>
      <c r="K63" s="93" t="e">
        <f t="shared" si="1"/>
        <v>#DIV/0!</v>
      </c>
      <c r="L63" s="91">
        <f>L64+L65</f>
        <v>0</v>
      </c>
      <c r="M63" s="91">
        <f>M64+M65</f>
        <v>0</v>
      </c>
      <c r="N63" s="91">
        <f>N64+N65</f>
        <v>0</v>
      </c>
      <c r="O63" s="91">
        <f>O64+O65</f>
        <v>0</v>
      </c>
      <c r="P63" s="95">
        <f t="shared" si="2"/>
        <v>0</v>
      </c>
      <c r="Q63" s="93" t="e">
        <f t="shared" si="3"/>
        <v>#DIV/0!</v>
      </c>
      <c r="R63" s="43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</row>
    <row r="64" spans="1:154" ht="40.5" x14ac:dyDescent="0.2">
      <c r="A64" s="88"/>
      <c r="B64" s="99" t="s">
        <v>407</v>
      </c>
      <c r="C64" s="99"/>
      <c r="D64" s="99"/>
      <c r="E64" s="99"/>
      <c r="F64" s="99"/>
      <c r="G64" s="103" t="s">
        <v>408</v>
      </c>
      <c r="H64" s="91"/>
      <c r="I64" s="91"/>
      <c r="J64" s="92">
        <f t="shared" si="0"/>
        <v>0</v>
      </c>
      <c r="K64" s="93"/>
      <c r="L64" s="91"/>
      <c r="M64" s="91"/>
      <c r="N64" s="91"/>
      <c r="O64" s="97">
        <f t="shared" ref="O64:O65" si="12">+M64+N64</f>
        <v>0</v>
      </c>
      <c r="P64" s="95"/>
      <c r="Q64" s="93"/>
      <c r="R64" s="43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</row>
    <row r="65" spans="1:154" ht="20.25" x14ac:dyDescent="0.2">
      <c r="A65" s="100"/>
      <c r="B65" s="99" t="s">
        <v>401</v>
      </c>
      <c r="C65" s="99"/>
      <c r="D65" s="99"/>
      <c r="E65" s="99"/>
      <c r="F65" s="99"/>
      <c r="G65" s="106" t="s">
        <v>59</v>
      </c>
      <c r="H65" s="91">
        <v>0</v>
      </c>
      <c r="I65" s="91">
        <v>0</v>
      </c>
      <c r="J65" s="92">
        <f t="shared" si="0"/>
        <v>0</v>
      </c>
      <c r="K65" s="93" t="e">
        <f t="shared" si="1"/>
        <v>#DIV/0!</v>
      </c>
      <c r="L65" s="91">
        <v>0</v>
      </c>
      <c r="M65" s="91">
        <v>0</v>
      </c>
      <c r="N65" s="91">
        <v>0</v>
      </c>
      <c r="O65" s="97">
        <f t="shared" si="12"/>
        <v>0</v>
      </c>
      <c r="P65" s="95">
        <f t="shared" si="2"/>
        <v>0</v>
      </c>
      <c r="Q65" s="93" t="e">
        <f t="shared" si="3"/>
        <v>#DIV/0!</v>
      </c>
      <c r="R65" s="43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</row>
    <row r="66" spans="1:154" ht="21" thickBot="1" x14ac:dyDescent="0.25">
      <c r="A66" s="107"/>
      <c r="B66" s="108"/>
      <c r="C66" s="108"/>
      <c r="D66" s="108"/>
      <c r="E66" s="108"/>
      <c r="F66" s="108"/>
      <c r="G66" s="109"/>
      <c r="H66" s="110"/>
      <c r="I66" s="111"/>
      <c r="J66" s="112"/>
      <c r="K66" s="113"/>
      <c r="L66" s="114"/>
      <c r="M66" s="114"/>
      <c r="N66" s="112"/>
      <c r="O66" s="115"/>
      <c r="P66" s="116"/>
      <c r="Q66" s="117"/>
      <c r="R66" s="43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</row>
    <row r="67" spans="1:154" ht="20.25" x14ac:dyDescent="0.2">
      <c r="A67" s="495" t="s">
        <v>60</v>
      </c>
      <c r="B67" s="496"/>
      <c r="C67" s="496"/>
      <c r="D67" s="496"/>
      <c r="E67" s="496"/>
      <c r="F67" s="496"/>
      <c r="G67" s="118" t="s">
        <v>61</v>
      </c>
      <c r="H67" s="119">
        <f>+H68+H79+H81</f>
        <v>9613900</v>
      </c>
      <c r="I67" s="119">
        <f>+I68+I79+I81</f>
        <v>9192324.5899999999</v>
      </c>
      <c r="J67" s="119">
        <f t="shared" ref="J67" si="13">+J68+J79+J81</f>
        <v>421575.41000000003</v>
      </c>
      <c r="K67" s="120">
        <f t="shared" ref="K67:K108" si="14">ROUND(I67/H67*100,2)</f>
        <v>95.61</v>
      </c>
      <c r="L67" s="119">
        <f>+L68+L79+L81</f>
        <v>0</v>
      </c>
      <c r="M67" s="119">
        <f>+M68+M79+M81</f>
        <v>5050823.13</v>
      </c>
      <c r="N67" s="119">
        <f>+N68+N79+N81</f>
        <v>4141501.46</v>
      </c>
      <c r="O67" s="119">
        <f>+O68+O79+O81</f>
        <v>9192324.5899999999</v>
      </c>
      <c r="P67" s="119">
        <f>L67-O67</f>
        <v>-9192324.5899999999</v>
      </c>
      <c r="Q67" s="120" t="e">
        <f>ROUND(O67/L67*100,2)</f>
        <v>#DIV/0!</v>
      </c>
      <c r="R67" s="43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</row>
    <row r="68" spans="1:154" ht="20.25" x14ac:dyDescent="0.2">
      <c r="A68" s="88"/>
      <c r="B68" s="89"/>
      <c r="C68" s="89"/>
      <c r="D68" s="104" t="s">
        <v>54</v>
      </c>
      <c r="E68" s="89"/>
      <c r="F68" s="89"/>
      <c r="G68" s="101" t="s">
        <v>62</v>
      </c>
      <c r="H68" s="121">
        <f>+H69+H70+H71+H72+H73+H74+H75+H76+H77+H78</f>
        <v>9613900</v>
      </c>
      <c r="I68" s="121">
        <f>+I69+I70+I71+I72+I73+I74+I75+I76+I77+I78</f>
        <v>9212624.3000000007</v>
      </c>
      <c r="J68" s="121">
        <f t="shared" ref="J68" si="15">+J69+J70+J71+J72+J73+J74+J75+J76+J77+J78</f>
        <v>401275.7</v>
      </c>
      <c r="K68" s="122">
        <f t="shared" si="14"/>
        <v>95.83</v>
      </c>
      <c r="L68" s="121">
        <f>+L69+L70+L71+L72+L73+L74+L75+L76+L77+L78</f>
        <v>0</v>
      </c>
      <c r="M68" s="121">
        <f>+M69+M70+M71+M72+M73+M74+M75+M76+M77+M78</f>
        <v>5068712.13</v>
      </c>
      <c r="N68" s="121">
        <f>+N69+N70+N71+N72+N73+N74+N75+N76+N77+N78</f>
        <v>4143912.17</v>
      </c>
      <c r="O68" s="121">
        <f t="shared" ref="O68" si="16">+O69+O70+O71+O72+O73+O74+O75+O76+O77+O78</f>
        <v>9212624.3000000007</v>
      </c>
      <c r="P68" s="121">
        <f t="shared" ref="P68:P131" si="17">L68-O68</f>
        <v>-9212624.3000000007</v>
      </c>
      <c r="Q68" s="122" t="e">
        <f t="shared" ref="Q68:Q112" si="18">ROUND(O68/L68*100,2)</f>
        <v>#DIV/0!</v>
      </c>
      <c r="R68" s="43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</row>
    <row r="69" spans="1:154" ht="20.25" x14ac:dyDescent="0.2">
      <c r="A69" s="88"/>
      <c r="B69" s="89"/>
      <c r="C69" s="89"/>
      <c r="D69" s="104" t="s">
        <v>63</v>
      </c>
      <c r="E69" s="89"/>
      <c r="F69" s="89"/>
      <c r="G69" s="101" t="s">
        <v>64</v>
      </c>
      <c r="H69" s="121">
        <f t="shared" ref="H69:J73" si="19">+H84</f>
        <v>1094500</v>
      </c>
      <c r="I69" s="121">
        <f t="shared" si="19"/>
        <v>1088992</v>
      </c>
      <c r="J69" s="121">
        <f t="shared" si="19"/>
        <v>5508</v>
      </c>
      <c r="K69" s="122">
        <f t="shared" si="14"/>
        <v>99.5</v>
      </c>
      <c r="L69" s="121">
        <f t="shared" ref="L69:O73" si="20">+L84</f>
        <v>0</v>
      </c>
      <c r="M69" s="121">
        <f t="shared" si="20"/>
        <v>735272</v>
      </c>
      <c r="N69" s="121">
        <f t="shared" si="20"/>
        <v>353720</v>
      </c>
      <c r="O69" s="121">
        <f t="shared" si="20"/>
        <v>1088992</v>
      </c>
      <c r="P69" s="121">
        <f t="shared" si="17"/>
        <v>-1088992</v>
      </c>
      <c r="Q69" s="122" t="e">
        <f t="shared" si="18"/>
        <v>#DIV/0!</v>
      </c>
      <c r="R69" s="43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</row>
    <row r="70" spans="1:154" ht="20.25" x14ac:dyDescent="0.2">
      <c r="A70" s="88"/>
      <c r="B70" s="89"/>
      <c r="C70" s="89"/>
      <c r="D70" s="104" t="s">
        <v>65</v>
      </c>
      <c r="E70" s="89"/>
      <c r="F70" s="89"/>
      <c r="G70" s="101" t="s">
        <v>66</v>
      </c>
      <c r="H70" s="121">
        <f t="shared" si="19"/>
        <v>134900</v>
      </c>
      <c r="I70" s="121">
        <f t="shared" si="19"/>
        <v>125302.30000000002</v>
      </c>
      <c r="J70" s="121">
        <f t="shared" si="19"/>
        <v>9597.6999999999953</v>
      </c>
      <c r="K70" s="122">
        <f t="shared" si="14"/>
        <v>92.89</v>
      </c>
      <c r="L70" s="121">
        <f t="shared" si="20"/>
        <v>0</v>
      </c>
      <c r="M70" s="121">
        <f t="shared" si="20"/>
        <v>79621.13</v>
      </c>
      <c r="N70" s="121">
        <f t="shared" si="20"/>
        <v>45681.17</v>
      </c>
      <c r="O70" s="121">
        <f t="shared" si="20"/>
        <v>125302.30000000002</v>
      </c>
      <c r="P70" s="121">
        <f t="shared" si="17"/>
        <v>-125302.30000000002</v>
      </c>
      <c r="Q70" s="122" t="e">
        <f t="shared" si="18"/>
        <v>#DIV/0!</v>
      </c>
      <c r="R70" s="43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</row>
    <row r="71" spans="1:154" ht="20.25" x14ac:dyDescent="0.2">
      <c r="A71" s="88"/>
      <c r="B71" s="89"/>
      <c r="C71" s="89"/>
      <c r="D71" s="104" t="s">
        <v>67</v>
      </c>
      <c r="E71" s="89"/>
      <c r="F71" s="89"/>
      <c r="G71" s="101" t="s">
        <v>68</v>
      </c>
      <c r="H71" s="121">
        <f t="shared" si="19"/>
        <v>0</v>
      </c>
      <c r="I71" s="121">
        <f t="shared" si="19"/>
        <v>0</v>
      </c>
      <c r="J71" s="121">
        <f t="shared" si="19"/>
        <v>0</v>
      </c>
      <c r="K71" s="122" t="e">
        <f t="shared" si="14"/>
        <v>#DIV/0!</v>
      </c>
      <c r="L71" s="121">
        <f t="shared" si="20"/>
        <v>0</v>
      </c>
      <c r="M71" s="121">
        <f t="shared" si="20"/>
        <v>0</v>
      </c>
      <c r="N71" s="121">
        <f t="shared" si="20"/>
        <v>0</v>
      </c>
      <c r="O71" s="121">
        <f t="shared" si="20"/>
        <v>0</v>
      </c>
      <c r="P71" s="121">
        <f t="shared" si="17"/>
        <v>0</v>
      </c>
      <c r="Q71" s="122" t="e">
        <f t="shared" si="18"/>
        <v>#DIV/0!</v>
      </c>
      <c r="R71" s="43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</row>
    <row r="72" spans="1:154" ht="20.25" x14ac:dyDescent="0.2">
      <c r="A72" s="88"/>
      <c r="B72" s="89"/>
      <c r="C72" s="89"/>
      <c r="D72" s="104" t="s">
        <v>69</v>
      </c>
      <c r="E72" s="89"/>
      <c r="F72" s="89"/>
      <c r="G72" s="101" t="s">
        <v>70</v>
      </c>
      <c r="H72" s="121">
        <f t="shared" si="19"/>
        <v>0</v>
      </c>
      <c r="I72" s="121">
        <f t="shared" si="19"/>
        <v>0</v>
      </c>
      <c r="J72" s="121">
        <f t="shared" si="19"/>
        <v>0</v>
      </c>
      <c r="K72" s="122" t="e">
        <f t="shared" si="14"/>
        <v>#DIV/0!</v>
      </c>
      <c r="L72" s="121">
        <f t="shared" si="20"/>
        <v>0</v>
      </c>
      <c r="M72" s="121">
        <f t="shared" si="20"/>
        <v>0</v>
      </c>
      <c r="N72" s="121">
        <f t="shared" si="20"/>
        <v>0</v>
      </c>
      <c r="O72" s="121">
        <f t="shared" si="20"/>
        <v>0</v>
      </c>
      <c r="P72" s="121">
        <f t="shared" si="17"/>
        <v>0</v>
      </c>
      <c r="Q72" s="122" t="e">
        <f t="shared" si="18"/>
        <v>#DIV/0!</v>
      </c>
      <c r="R72" s="43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</row>
    <row r="73" spans="1:154" ht="40.5" x14ac:dyDescent="0.2">
      <c r="A73" s="88"/>
      <c r="B73" s="89"/>
      <c r="C73" s="89"/>
      <c r="D73" s="104" t="s">
        <v>71</v>
      </c>
      <c r="E73" s="89"/>
      <c r="F73" s="89"/>
      <c r="G73" s="101" t="s">
        <v>72</v>
      </c>
      <c r="H73" s="121">
        <f t="shared" si="19"/>
        <v>1213000</v>
      </c>
      <c r="I73" s="121">
        <f t="shared" si="19"/>
        <v>1149897</v>
      </c>
      <c r="J73" s="121">
        <f t="shared" si="19"/>
        <v>63103</v>
      </c>
      <c r="K73" s="122">
        <f t="shared" si="14"/>
        <v>94.8</v>
      </c>
      <c r="L73" s="121">
        <f t="shared" si="20"/>
        <v>0</v>
      </c>
      <c r="M73" s="121">
        <f t="shared" si="20"/>
        <v>772605</v>
      </c>
      <c r="N73" s="121">
        <f t="shared" si="20"/>
        <v>377292</v>
      </c>
      <c r="O73" s="121">
        <f t="shared" si="20"/>
        <v>1149897</v>
      </c>
      <c r="P73" s="121">
        <f t="shared" si="17"/>
        <v>-1149897</v>
      </c>
      <c r="Q73" s="122" t="e">
        <f t="shared" si="18"/>
        <v>#DIV/0!</v>
      </c>
      <c r="R73" s="43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</row>
    <row r="74" spans="1:154" ht="20.25" x14ac:dyDescent="0.2">
      <c r="A74" s="88"/>
      <c r="B74" s="89"/>
      <c r="C74" s="89"/>
      <c r="D74" s="104" t="s">
        <v>73</v>
      </c>
      <c r="E74" s="89"/>
      <c r="F74" s="89"/>
      <c r="G74" s="101" t="s">
        <v>74</v>
      </c>
      <c r="H74" s="121">
        <f t="shared" ref="H74:J76" si="21">+H95</f>
        <v>0</v>
      </c>
      <c r="I74" s="121">
        <f t="shared" si="21"/>
        <v>0</v>
      </c>
      <c r="J74" s="121">
        <f t="shared" si="21"/>
        <v>0</v>
      </c>
      <c r="K74" s="122" t="e">
        <f t="shared" si="14"/>
        <v>#DIV/0!</v>
      </c>
      <c r="L74" s="121">
        <f t="shared" ref="L74:O76" si="22">+L95</f>
        <v>0</v>
      </c>
      <c r="M74" s="121">
        <f t="shared" si="22"/>
        <v>0</v>
      </c>
      <c r="N74" s="121">
        <f t="shared" si="22"/>
        <v>0</v>
      </c>
      <c r="O74" s="121">
        <f t="shared" si="22"/>
        <v>0</v>
      </c>
      <c r="P74" s="121">
        <f t="shared" si="17"/>
        <v>0</v>
      </c>
      <c r="Q74" s="122" t="e">
        <f t="shared" si="18"/>
        <v>#DIV/0!</v>
      </c>
      <c r="R74" s="43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</row>
    <row r="75" spans="1:154" ht="40.5" x14ac:dyDescent="0.2">
      <c r="A75" s="88"/>
      <c r="B75" s="89"/>
      <c r="C75" s="89"/>
      <c r="D75" s="104" t="s">
        <v>75</v>
      </c>
      <c r="E75" s="89"/>
      <c r="F75" s="89"/>
      <c r="G75" s="101" t="s">
        <v>76</v>
      </c>
      <c r="H75" s="121">
        <f t="shared" si="21"/>
        <v>447000</v>
      </c>
      <c r="I75" s="121">
        <f t="shared" si="21"/>
        <v>398001</v>
      </c>
      <c r="J75" s="121">
        <f t="shared" si="21"/>
        <v>48999</v>
      </c>
      <c r="K75" s="122">
        <f t="shared" si="14"/>
        <v>89.04</v>
      </c>
      <c r="L75" s="121">
        <f t="shared" si="22"/>
        <v>0</v>
      </c>
      <c r="M75" s="121">
        <f t="shared" si="22"/>
        <v>273167</v>
      </c>
      <c r="N75" s="121">
        <f t="shared" si="22"/>
        <v>124834</v>
      </c>
      <c r="O75" s="121">
        <f t="shared" si="22"/>
        <v>398001</v>
      </c>
      <c r="P75" s="121">
        <f t="shared" si="17"/>
        <v>-398001</v>
      </c>
      <c r="Q75" s="122" t="e">
        <f t="shared" si="18"/>
        <v>#DIV/0!</v>
      </c>
      <c r="R75" s="43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</row>
    <row r="76" spans="1:154" ht="20.25" x14ac:dyDescent="0.2">
      <c r="A76" s="88"/>
      <c r="B76" s="89"/>
      <c r="C76" s="89"/>
      <c r="D76" s="104" t="s">
        <v>77</v>
      </c>
      <c r="E76" s="89"/>
      <c r="F76" s="89"/>
      <c r="G76" s="101" t="s">
        <v>78</v>
      </c>
      <c r="H76" s="121">
        <f t="shared" si="21"/>
        <v>5847300</v>
      </c>
      <c r="I76" s="121">
        <f t="shared" si="21"/>
        <v>5692328</v>
      </c>
      <c r="J76" s="121">
        <f t="shared" si="21"/>
        <v>154972</v>
      </c>
      <c r="K76" s="122">
        <f t="shared" si="14"/>
        <v>97.35</v>
      </c>
      <c r="L76" s="121">
        <f t="shared" si="22"/>
        <v>0</v>
      </c>
      <c r="M76" s="121">
        <f>+M97</f>
        <v>3208047</v>
      </c>
      <c r="N76" s="121">
        <f t="shared" si="22"/>
        <v>2484281</v>
      </c>
      <c r="O76" s="121">
        <f t="shared" si="22"/>
        <v>5692328</v>
      </c>
      <c r="P76" s="121">
        <f t="shared" si="17"/>
        <v>-5692328</v>
      </c>
      <c r="Q76" s="122" t="e">
        <f t="shared" si="18"/>
        <v>#DIV/0!</v>
      </c>
      <c r="R76" s="43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</row>
    <row r="77" spans="1:154" ht="20.25" x14ac:dyDescent="0.2">
      <c r="A77" s="88"/>
      <c r="B77" s="89"/>
      <c r="C77" s="89"/>
      <c r="D77" s="104" t="s">
        <v>79</v>
      </c>
      <c r="E77" s="89"/>
      <c r="F77" s="89"/>
      <c r="G77" s="101" t="s">
        <v>80</v>
      </c>
      <c r="H77" s="121">
        <f t="shared" ref="H77:I77" si="23">+H102</f>
        <v>877200</v>
      </c>
      <c r="I77" s="121">
        <f t="shared" si="23"/>
        <v>758104</v>
      </c>
      <c r="J77" s="121">
        <f>+J102</f>
        <v>119096</v>
      </c>
      <c r="K77" s="122">
        <f t="shared" si="14"/>
        <v>86.42</v>
      </c>
      <c r="L77" s="121">
        <f t="shared" ref="L77:N77" si="24">+L102</f>
        <v>0</v>
      </c>
      <c r="M77" s="121">
        <f t="shared" si="24"/>
        <v>0</v>
      </c>
      <c r="N77" s="121">
        <f t="shared" si="24"/>
        <v>758104</v>
      </c>
      <c r="O77" s="121">
        <f>+O102</f>
        <v>758104</v>
      </c>
      <c r="P77" s="121">
        <f t="shared" si="17"/>
        <v>-758104</v>
      </c>
      <c r="Q77" s="122" t="e">
        <f t="shared" si="18"/>
        <v>#DIV/0!</v>
      </c>
      <c r="R77" s="43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</row>
    <row r="78" spans="1:154" ht="81" x14ac:dyDescent="0.2">
      <c r="A78" s="88"/>
      <c r="B78" s="89"/>
      <c r="C78" s="89"/>
      <c r="D78" s="104" t="s">
        <v>81</v>
      </c>
      <c r="E78" s="89"/>
      <c r="F78" s="89"/>
      <c r="G78" s="123" t="s">
        <v>203</v>
      </c>
      <c r="H78" s="121">
        <f>H103</f>
        <v>0</v>
      </c>
      <c r="I78" s="121">
        <f>I103</f>
        <v>0</v>
      </c>
      <c r="J78" s="121">
        <v>0</v>
      </c>
      <c r="K78" s="122" t="e">
        <f t="shared" si="14"/>
        <v>#DIV/0!</v>
      </c>
      <c r="L78" s="121">
        <f>L103</f>
        <v>0</v>
      </c>
      <c r="M78" s="121">
        <f>M103</f>
        <v>0</v>
      </c>
      <c r="N78" s="121">
        <f>N103</f>
        <v>0</v>
      </c>
      <c r="O78" s="121">
        <f>O103</f>
        <v>0</v>
      </c>
      <c r="P78" s="121">
        <f t="shared" si="17"/>
        <v>0</v>
      </c>
      <c r="Q78" s="122" t="e">
        <f t="shared" si="18"/>
        <v>#DIV/0!</v>
      </c>
      <c r="R78" s="43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</row>
    <row r="79" spans="1:154" ht="20.25" x14ac:dyDescent="0.2">
      <c r="A79" s="88"/>
      <c r="B79" s="89"/>
      <c r="C79" s="89"/>
      <c r="D79" s="104" t="s">
        <v>82</v>
      </c>
      <c r="E79" s="89"/>
      <c r="F79" s="89"/>
      <c r="G79" s="101" t="s">
        <v>83</v>
      </c>
      <c r="H79" s="121">
        <f>+H80</f>
        <v>0</v>
      </c>
      <c r="I79" s="121">
        <f>+I80</f>
        <v>0</v>
      </c>
      <c r="J79" s="121">
        <f>+J80</f>
        <v>0</v>
      </c>
      <c r="K79" s="122" t="e">
        <f t="shared" si="14"/>
        <v>#DIV/0!</v>
      </c>
      <c r="L79" s="121">
        <f>+L80</f>
        <v>0</v>
      </c>
      <c r="M79" s="121">
        <f>+M80</f>
        <v>0</v>
      </c>
      <c r="N79" s="121">
        <f>+N80</f>
        <v>0</v>
      </c>
      <c r="O79" s="121">
        <f>+O80</f>
        <v>0</v>
      </c>
      <c r="P79" s="121">
        <f t="shared" si="17"/>
        <v>0</v>
      </c>
      <c r="Q79" s="122" t="e">
        <f t="shared" si="18"/>
        <v>#DIV/0!</v>
      </c>
      <c r="R79" s="43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</row>
    <row r="80" spans="1:154" ht="20.25" x14ac:dyDescent="0.2">
      <c r="A80" s="88"/>
      <c r="B80" s="89"/>
      <c r="C80" s="89"/>
      <c r="D80" s="104" t="s">
        <v>84</v>
      </c>
      <c r="E80" s="89"/>
      <c r="F80" s="89"/>
      <c r="G80" s="101" t="s">
        <v>85</v>
      </c>
      <c r="H80" s="121">
        <f>H105</f>
        <v>0</v>
      </c>
      <c r="I80" s="121">
        <f>I105</f>
        <v>0</v>
      </c>
      <c r="J80" s="121">
        <f>J175</f>
        <v>0</v>
      </c>
      <c r="K80" s="122" t="e">
        <f t="shared" si="14"/>
        <v>#DIV/0!</v>
      </c>
      <c r="L80" s="121">
        <f>L105</f>
        <v>0</v>
      </c>
      <c r="M80" s="121">
        <f>M105</f>
        <v>0</v>
      </c>
      <c r="N80" s="121">
        <f>N105</f>
        <v>0</v>
      </c>
      <c r="O80" s="121">
        <f>O105</f>
        <v>0</v>
      </c>
      <c r="P80" s="121">
        <f t="shared" si="17"/>
        <v>0</v>
      </c>
      <c r="Q80" s="122" t="e">
        <f t="shared" si="18"/>
        <v>#DIV/0!</v>
      </c>
      <c r="R80" s="43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</row>
    <row r="81" spans="1:154" ht="20.25" x14ac:dyDescent="0.2">
      <c r="A81" s="88"/>
      <c r="B81" s="89"/>
      <c r="C81" s="89"/>
      <c r="D81" s="89">
        <v>85</v>
      </c>
      <c r="E81" s="89"/>
      <c r="F81" s="89"/>
      <c r="G81" s="101" t="s">
        <v>86</v>
      </c>
      <c r="H81" s="121">
        <f>+H109</f>
        <v>0</v>
      </c>
      <c r="I81" s="121">
        <f>+I109</f>
        <v>-20299.71</v>
      </c>
      <c r="J81" s="121">
        <f>+J109</f>
        <v>20299.71</v>
      </c>
      <c r="K81" s="122" t="e">
        <f t="shared" si="14"/>
        <v>#DIV/0!</v>
      </c>
      <c r="L81" s="121">
        <f>+L109</f>
        <v>0</v>
      </c>
      <c r="M81" s="121">
        <f>+M109</f>
        <v>-17889</v>
      </c>
      <c r="N81" s="121">
        <f>+N109</f>
        <v>-2410.71</v>
      </c>
      <c r="O81" s="121">
        <f>+O109</f>
        <v>-20299.71</v>
      </c>
      <c r="P81" s="121">
        <f t="shared" si="17"/>
        <v>20299.71</v>
      </c>
      <c r="Q81" s="122" t="e">
        <f t="shared" si="18"/>
        <v>#DIV/0!</v>
      </c>
      <c r="R81" s="43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</row>
    <row r="82" spans="1:154" ht="20.25" x14ac:dyDescent="0.2">
      <c r="A82" s="475">
        <v>5004</v>
      </c>
      <c r="B82" s="476"/>
      <c r="C82" s="476"/>
      <c r="D82" s="476"/>
      <c r="E82" s="476"/>
      <c r="F82" s="476"/>
      <c r="G82" s="126" t="s">
        <v>87</v>
      </c>
      <c r="H82" s="127">
        <f>+H83+H104+H105+H109</f>
        <v>9613900</v>
      </c>
      <c r="I82" s="127">
        <f>+I83+I104+I105+I109</f>
        <v>9192324.5899999999</v>
      </c>
      <c r="J82" s="127">
        <f>+J83+J104+J106+J109</f>
        <v>421575.41000000003</v>
      </c>
      <c r="K82" s="122">
        <f t="shared" si="14"/>
        <v>95.61</v>
      </c>
      <c r="L82" s="127">
        <f>+L83+L104+L105+L109</f>
        <v>0</v>
      </c>
      <c r="M82" s="127">
        <f>+M83+M104+M105+M109</f>
        <v>5050823.13</v>
      </c>
      <c r="N82" s="127">
        <f>+N83+N104+N105+N109</f>
        <v>4141501.46</v>
      </c>
      <c r="O82" s="127">
        <f>+O83+O104+O106+O109</f>
        <v>9192324.5899999999</v>
      </c>
      <c r="P82" s="127">
        <f t="shared" si="17"/>
        <v>-9192324.5899999999</v>
      </c>
      <c r="Q82" s="120" t="e">
        <f t="shared" si="18"/>
        <v>#DIV/0!</v>
      </c>
      <c r="R82" s="43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</row>
    <row r="83" spans="1:154" ht="20.25" x14ac:dyDescent="0.2">
      <c r="A83" s="124"/>
      <c r="B83" s="125"/>
      <c r="C83" s="125"/>
      <c r="D83" s="125" t="s">
        <v>32</v>
      </c>
      <c r="E83" s="125"/>
      <c r="F83" s="125"/>
      <c r="G83" s="101" t="s">
        <v>62</v>
      </c>
      <c r="H83" s="121">
        <f>H84+H85+H86+H87+H88+H95+H96+H97+H102+H103</f>
        <v>9613900</v>
      </c>
      <c r="I83" s="121">
        <f>I84+I85+I86+I87+I88+I95+I96+I97+I102+I103</f>
        <v>9212624.3000000007</v>
      </c>
      <c r="J83" s="121">
        <f t="shared" ref="J83" si="25">J84+J85+J86+J87+J88+J95+J96+J97+J102+J103</f>
        <v>401275.7</v>
      </c>
      <c r="K83" s="122">
        <f t="shared" si="14"/>
        <v>95.83</v>
      </c>
      <c r="L83" s="121">
        <f>L84+L85+L86+L87+L88+L95+L96+L97+L102+L103</f>
        <v>0</v>
      </c>
      <c r="M83" s="121">
        <f>M84+M85+M86+M87+M88+M95+M96+M97+M102+M103</f>
        <v>5068712.13</v>
      </c>
      <c r="N83" s="121">
        <f>N84+N85+N86+N87+N88+N95+N96+N97+N102+N103</f>
        <v>4143912.17</v>
      </c>
      <c r="O83" s="121">
        <f t="shared" ref="O83" si="26">O84+O85+O86+O87+O88+O95+O96+O97+O102+O103</f>
        <v>9212624.3000000007</v>
      </c>
      <c r="P83" s="121">
        <f t="shared" si="17"/>
        <v>-9212624.3000000007</v>
      </c>
      <c r="Q83" s="122" t="e">
        <f t="shared" si="18"/>
        <v>#DIV/0!</v>
      </c>
      <c r="R83" s="43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</row>
    <row r="84" spans="1:154" ht="20.25" x14ac:dyDescent="0.2">
      <c r="A84" s="88"/>
      <c r="B84" s="89"/>
      <c r="C84" s="89"/>
      <c r="D84" s="89" t="s">
        <v>88</v>
      </c>
      <c r="E84" s="89"/>
      <c r="F84" s="89"/>
      <c r="G84" s="101" t="s">
        <v>64</v>
      </c>
      <c r="H84" s="121">
        <f>H112+H179+H264</f>
        <v>1094500</v>
      </c>
      <c r="I84" s="121">
        <f>I112+I179+I264</f>
        <v>1088992</v>
      </c>
      <c r="J84" s="121">
        <f>J112+J179+J264</f>
        <v>5508</v>
      </c>
      <c r="K84" s="122">
        <f t="shared" si="14"/>
        <v>99.5</v>
      </c>
      <c r="L84" s="121">
        <f>L112+L179+L264</f>
        <v>0</v>
      </c>
      <c r="M84" s="121">
        <f>M112+M179+M264</f>
        <v>735272</v>
      </c>
      <c r="N84" s="121">
        <f>N112+N179+N264</f>
        <v>353720</v>
      </c>
      <c r="O84" s="121">
        <f>O112+O179+O264</f>
        <v>1088992</v>
      </c>
      <c r="P84" s="121">
        <f t="shared" si="17"/>
        <v>-1088992</v>
      </c>
      <c r="Q84" s="122" t="e">
        <f t="shared" si="18"/>
        <v>#DIV/0!</v>
      </c>
      <c r="R84" s="43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</row>
    <row r="85" spans="1:154" ht="20.25" x14ac:dyDescent="0.2">
      <c r="A85" s="88"/>
      <c r="B85" s="89"/>
      <c r="C85" s="89"/>
      <c r="D85" s="89" t="s">
        <v>89</v>
      </c>
      <c r="E85" s="89"/>
      <c r="F85" s="89"/>
      <c r="G85" s="101" t="s">
        <v>66</v>
      </c>
      <c r="H85" s="121">
        <f>H139+H206+H296+H389</f>
        <v>134900</v>
      </c>
      <c r="I85" s="121">
        <f>I139+I206+I296+I389</f>
        <v>125302.30000000002</v>
      </c>
      <c r="J85" s="121">
        <f>J139+J206+J296+J389</f>
        <v>9597.6999999999953</v>
      </c>
      <c r="K85" s="122">
        <f t="shared" si="14"/>
        <v>92.89</v>
      </c>
      <c r="L85" s="121">
        <f>L139+L206+L296+L389</f>
        <v>0</v>
      </c>
      <c r="M85" s="121">
        <f>M139+M206+M296+M389</f>
        <v>79621.13</v>
      </c>
      <c r="N85" s="121">
        <f>N139+N206+N296+N389</f>
        <v>45681.17</v>
      </c>
      <c r="O85" s="121">
        <f>O139+O206+O296+O389</f>
        <v>125302.30000000002</v>
      </c>
      <c r="P85" s="121">
        <f t="shared" si="17"/>
        <v>-125302.30000000002</v>
      </c>
      <c r="Q85" s="122" t="e">
        <f t="shared" si="18"/>
        <v>#DIV/0!</v>
      </c>
      <c r="R85" s="43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</row>
    <row r="86" spans="1:154" ht="20.25" x14ac:dyDescent="0.2">
      <c r="A86" s="88"/>
      <c r="B86" s="89"/>
      <c r="C86" s="89"/>
      <c r="D86" s="89" t="s">
        <v>90</v>
      </c>
      <c r="E86" s="89"/>
      <c r="F86" s="89"/>
      <c r="G86" s="101" t="s">
        <v>68</v>
      </c>
      <c r="H86" s="121">
        <f>H329</f>
        <v>0</v>
      </c>
      <c r="I86" s="121">
        <f>I329</f>
        <v>0</v>
      </c>
      <c r="J86" s="121">
        <f>J331</f>
        <v>0</v>
      </c>
      <c r="K86" s="122" t="e">
        <f t="shared" si="14"/>
        <v>#DIV/0!</v>
      </c>
      <c r="L86" s="121">
        <f>L329</f>
        <v>0</v>
      </c>
      <c r="M86" s="121">
        <f>M329</f>
        <v>0</v>
      </c>
      <c r="N86" s="121">
        <f>N329</f>
        <v>0</v>
      </c>
      <c r="O86" s="121">
        <f>O329</f>
        <v>0</v>
      </c>
      <c r="P86" s="121">
        <f t="shared" si="17"/>
        <v>0</v>
      </c>
      <c r="Q86" s="122" t="e">
        <f t="shared" si="18"/>
        <v>#DIV/0!</v>
      </c>
      <c r="R86" s="43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</row>
    <row r="87" spans="1:154" ht="20.25" x14ac:dyDescent="0.2">
      <c r="A87" s="88"/>
      <c r="B87" s="89"/>
      <c r="C87" s="89"/>
      <c r="D87" s="89" t="s">
        <v>91</v>
      </c>
      <c r="E87" s="89"/>
      <c r="F87" s="89"/>
      <c r="G87" s="101" t="s">
        <v>70</v>
      </c>
      <c r="H87" s="121">
        <f>H235+H392</f>
        <v>0</v>
      </c>
      <c r="I87" s="121">
        <f>I235+I392</f>
        <v>0</v>
      </c>
      <c r="J87" s="121">
        <f>J235+J392</f>
        <v>0</v>
      </c>
      <c r="K87" s="122" t="e">
        <f t="shared" si="14"/>
        <v>#DIV/0!</v>
      </c>
      <c r="L87" s="121">
        <f>L235+L392</f>
        <v>0</v>
      </c>
      <c r="M87" s="121">
        <f>M235+M392</f>
        <v>0</v>
      </c>
      <c r="N87" s="121">
        <f>N235+N392</f>
        <v>0</v>
      </c>
      <c r="O87" s="121">
        <f>O235+O392</f>
        <v>0</v>
      </c>
      <c r="P87" s="121">
        <f t="shared" si="17"/>
        <v>0</v>
      </c>
      <c r="Q87" s="122" t="e">
        <f t="shared" si="18"/>
        <v>#DIV/0!</v>
      </c>
      <c r="R87" s="43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</row>
    <row r="88" spans="1:154" ht="40.5" x14ac:dyDescent="0.2">
      <c r="A88" s="88"/>
      <c r="B88" s="89"/>
      <c r="C88" s="89"/>
      <c r="D88" s="89">
        <v>51</v>
      </c>
      <c r="E88" s="89"/>
      <c r="F88" s="89"/>
      <c r="G88" s="101" t="s">
        <v>72</v>
      </c>
      <c r="H88" s="121">
        <f>H237+H332+H395</f>
        <v>1213000</v>
      </c>
      <c r="I88" s="121">
        <f>I237+I332+I395</f>
        <v>1149897</v>
      </c>
      <c r="J88" s="121">
        <f>J237+J332+J395</f>
        <v>63103</v>
      </c>
      <c r="K88" s="122">
        <f t="shared" si="14"/>
        <v>94.8</v>
      </c>
      <c r="L88" s="121">
        <f>L237+L332+L395</f>
        <v>0</v>
      </c>
      <c r="M88" s="121">
        <f>M237+M332+M395</f>
        <v>772605</v>
      </c>
      <c r="N88" s="121">
        <f>N237+N332+N395</f>
        <v>377292</v>
      </c>
      <c r="O88" s="121">
        <f>O237+O332+O395</f>
        <v>1149897</v>
      </c>
      <c r="P88" s="121">
        <f t="shared" si="17"/>
        <v>-1149897</v>
      </c>
      <c r="Q88" s="122" t="e">
        <f t="shared" si="18"/>
        <v>#DIV/0!</v>
      </c>
      <c r="R88" s="43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</row>
    <row r="89" spans="1:154" ht="20.25" x14ac:dyDescent="0.2">
      <c r="A89" s="88"/>
      <c r="B89" s="89"/>
      <c r="C89" s="89"/>
      <c r="D89" s="89"/>
      <c r="E89" s="89" t="s">
        <v>32</v>
      </c>
      <c r="F89" s="89"/>
      <c r="G89" s="101" t="s">
        <v>92</v>
      </c>
      <c r="H89" s="121">
        <f>H90+H91+H92+H93+H94</f>
        <v>1213000</v>
      </c>
      <c r="I89" s="121">
        <f>I90+I91+I92+I93+I94</f>
        <v>1149897</v>
      </c>
      <c r="J89" s="121">
        <f>J90+J91+J92+J93+J94</f>
        <v>63103</v>
      </c>
      <c r="K89" s="122">
        <f t="shared" si="14"/>
        <v>94.8</v>
      </c>
      <c r="L89" s="121">
        <f>L90+L91+L92+L93+L94</f>
        <v>0</v>
      </c>
      <c r="M89" s="121">
        <f>M90+M91+M92+M93+M94</f>
        <v>772605</v>
      </c>
      <c r="N89" s="121">
        <f>N90+N91+N92+N93+N94</f>
        <v>377292</v>
      </c>
      <c r="O89" s="121">
        <f>O90+O91+O92+O93+O94</f>
        <v>1149897</v>
      </c>
      <c r="P89" s="121">
        <f t="shared" si="17"/>
        <v>-1149897</v>
      </c>
      <c r="Q89" s="122" t="e">
        <f t="shared" si="18"/>
        <v>#DIV/0!</v>
      </c>
      <c r="R89" s="43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</row>
    <row r="90" spans="1:154" ht="20.25" x14ac:dyDescent="0.2">
      <c r="A90" s="88"/>
      <c r="B90" s="89"/>
      <c r="C90" s="89"/>
      <c r="D90" s="89"/>
      <c r="E90" s="89"/>
      <c r="F90" s="89" t="s">
        <v>32</v>
      </c>
      <c r="G90" s="101" t="s">
        <v>93</v>
      </c>
      <c r="H90" s="121">
        <f>H237</f>
        <v>0</v>
      </c>
      <c r="I90" s="121">
        <f>I237</f>
        <v>0</v>
      </c>
      <c r="J90" s="121">
        <f>J237</f>
        <v>0</v>
      </c>
      <c r="K90" s="122" t="e">
        <f t="shared" si="14"/>
        <v>#DIV/0!</v>
      </c>
      <c r="L90" s="121">
        <f>L237</f>
        <v>0</v>
      </c>
      <c r="M90" s="121">
        <f>M237</f>
        <v>0</v>
      </c>
      <c r="N90" s="121">
        <f>N237</f>
        <v>0</v>
      </c>
      <c r="O90" s="121">
        <f>O237</f>
        <v>0</v>
      </c>
      <c r="P90" s="121">
        <f t="shared" si="17"/>
        <v>0</v>
      </c>
      <c r="Q90" s="122" t="e">
        <f t="shared" si="18"/>
        <v>#DIV/0!</v>
      </c>
      <c r="R90" s="43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</row>
    <row r="91" spans="1:154" ht="60.75" x14ac:dyDescent="0.2">
      <c r="A91" s="88"/>
      <c r="B91" s="89"/>
      <c r="C91" s="89"/>
      <c r="D91" s="89"/>
      <c r="E91" s="89"/>
      <c r="F91" s="89">
        <v>17</v>
      </c>
      <c r="G91" s="101" t="s">
        <v>94</v>
      </c>
      <c r="H91" s="121">
        <f>H334</f>
        <v>1213000</v>
      </c>
      <c r="I91" s="121">
        <f>I334</f>
        <v>1149897</v>
      </c>
      <c r="J91" s="121">
        <f>J334</f>
        <v>63103</v>
      </c>
      <c r="K91" s="122">
        <f t="shared" si="14"/>
        <v>94.8</v>
      </c>
      <c r="L91" s="121">
        <f>L334</f>
        <v>0</v>
      </c>
      <c r="M91" s="121">
        <f>M334</f>
        <v>772605</v>
      </c>
      <c r="N91" s="121">
        <f>N334</f>
        <v>377292</v>
      </c>
      <c r="O91" s="121">
        <f>O334</f>
        <v>1149897</v>
      </c>
      <c r="P91" s="121">
        <f t="shared" si="17"/>
        <v>-1149897</v>
      </c>
      <c r="Q91" s="122" t="e">
        <f t="shared" si="18"/>
        <v>#DIV/0!</v>
      </c>
      <c r="R91" s="43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</row>
    <row r="92" spans="1:154" ht="81" x14ac:dyDescent="0.2">
      <c r="A92" s="88"/>
      <c r="B92" s="89"/>
      <c r="C92" s="89"/>
      <c r="D92" s="89"/>
      <c r="E92" s="89"/>
      <c r="F92" s="89">
        <v>18</v>
      </c>
      <c r="G92" s="101" t="s">
        <v>95</v>
      </c>
      <c r="H92" s="121">
        <f>H397</f>
        <v>0</v>
      </c>
      <c r="I92" s="121">
        <f>I397</f>
        <v>0</v>
      </c>
      <c r="J92" s="121">
        <f>J397</f>
        <v>0</v>
      </c>
      <c r="K92" s="122" t="e">
        <f t="shared" si="14"/>
        <v>#DIV/0!</v>
      </c>
      <c r="L92" s="121">
        <f>L397</f>
        <v>0</v>
      </c>
      <c r="M92" s="121">
        <f>M397</f>
        <v>0</v>
      </c>
      <c r="N92" s="121">
        <f>N397</f>
        <v>0</v>
      </c>
      <c r="O92" s="121">
        <f>O397</f>
        <v>0</v>
      </c>
      <c r="P92" s="121">
        <f t="shared" si="17"/>
        <v>0</v>
      </c>
      <c r="Q92" s="122" t="e">
        <f t="shared" si="18"/>
        <v>#DIV/0!</v>
      </c>
      <c r="R92" s="43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</row>
    <row r="93" spans="1:154" ht="60.75" x14ac:dyDescent="0.2">
      <c r="A93" s="88"/>
      <c r="B93" s="89"/>
      <c r="C93" s="89"/>
      <c r="D93" s="89"/>
      <c r="E93" s="89"/>
      <c r="F93" s="89">
        <v>19</v>
      </c>
      <c r="G93" s="101" t="s">
        <v>96</v>
      </c>
      <c r="H93" s="121">
        <f t="shared" ref="H93:J94" si="27">H335</f>
        <v>0</v>
      </c>
      <c r="I93" s="121">
        <f t="shared" si="27"/>
        <v>0</v>
      </c>
      <c r="J93" s="121">
        <f t="shared" si="27"/>
        <v>0</v>
      </c>
      <c r="K93" s="122" t="e">
        <f t="shared" si="14"/>
        <v>#DIV/0!</v>
      </c>
      <c r="L93" s="121">
        <f t="shared" ref="L93:O94" si="28">L335</f>
        <v>0</v>
      </c>
      <c r="M93" s="121">
        <f t="shared" si="28"/>
        <v>0</v>
      </c>
      <c r="N93" s="121">
        <f t="shared" si="28"/>
        <v>0</v>
      </c>
      <c r="O93" s="121">
        <f t="shared" si="28"/>
        <v>0</v>
      </c>
      <c r="P93" s="121">
        <f t="shared" si="17"/>
        <v>0</v>
      </c>
      <c r="Q93" s="122" t="e">
        <f t="shared" si="18"/>
        <v>#DIV/0!</v>
      </c>
      <c r="R93" s="43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</row>
    <row r="94" spans="1:154" ht="101.25" x14ac:dyDescent="0.2">
      <c r="A94" s="88"/>
      <c r="B94" s="89"/>
      <c r="C94" s="89"/>
      <c r="D94" s="89"/>
      <c r="E94" s="89"/>
      <c r="F94" s="89" t="s">
        <v>89</v>
      </c>
      <c r="G94" s="101" t="s">
        <v>97</v>
      </c>
      <c r="H94" s="121">
        <f t="shared" si="27"/>
        <v>0</v>
      </c>
      <c r="I94" s="121">
        <f t="shared" si="27"/>
        <v>0</v>
      </c>
      <c r="J94" s="121">
        <f t="shared" si="27"/>
        <v>0</v>
      </c>
      <c r="K94" s="122" t="e">
        <f t="shared" si="14"/>
        <v>#DIV/0!</v>
      </c>
      <c r="L94" s="121">
        <f t="shared" si="28"/>
        <v>0</v>
      </c>
      <c r="M94" s="121">
        <f t="shared" si="28"/>
        <v>0</v>
      </c>
      <c r="N94" s="121">
        <f t="shared" si="28"/>
        <v>0</v>
      </c>
      <c r="O94" s="121">
        <f t="shared" si="28"/>
        <v>0</v>
      </c>
      <c r="P94" s="121">
        <f t="shared" si="17"/>
        <v>0</v>
      </c>
      <c r="Q94" s="122" t="e">
        <f t="shared" si="18"/>
        <v>#DIV/0!</v>
      </c>
      <c r="R94" s="43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</row>
    <row r="95" spans="1:154" ht="20.25" x14ac:dyDescent="0.2">
      <c r="A95" s="88"/>
      <c r="B95" s="89"/>
      <c r="C95" s="89"/>
      <c r="D95" s="89">
        <v>55</v>
      </c>
      <c r="E95" s="89"/>
      <c r="F95" s="89"/>
      <c r="G95" s="101" t="s">
        <v>74</v>
      </c>
      <c r="H95" s="121">
        <f>H398</f>
        <v>0</v>
      </c>
      <c r="I95" s="121">
        <f>I398</f>
        <v>0</v>
      </c>
      <c r="J95" s="121"/>
      <c r="K95" s="122" t="e">
        <f t="shared" si="14"/>
        <v>#DIV/0!</v>
      </c>
      <c r="L95" s="121">
        <f>L398</f>
        <v>0</v>
      </c>
      <c r="M95" s="121">
        <f>M398</f>
        <v>0</v>
      </c>
      <c r="N95" s="121">
        <f>N398</f>
        <v>0</v>
      </c>
      <c r="O95" s="121">
        <f>O398</f>
        <v>0</v>
      </c>
      <c r="P95" s="121">
        <f t="shared" si="17"/>
        <v>0</v>
      </c>
      <c r="Q95" s="122" t="e">
        <f t="shared" si="18"/>
        <v>#DIV/0!</v>
      </c>
      <c r="R95" s="43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</row>
    <row r="96" spans="1:154" ht="40.5" x14ac:dyDescent="0.2">
      <c r="A96" s="88"/>
      <c r="B96" s="89"/>
      <c r="C96" s="89"/>
      <c r="D96" s="89">
        <v>56</v>
      </c>
      <c r="E96" s="89"/>
      <c r="F96" s="89"/>
      <c r="G96" s="101" t="s">
        <v>98</v>
      </c>
      <c r="H96" s="121">
        <f>H240+H404</f>
        <v>447000</v>
      </c>
      <c r="I96" s="121">
        <f>I240+I404</f>
        <v>398001</v>
      </c>
      <c r="J96" s="121">
        <f>+J404</f>
        <v>48999</v>
      </c>
      <c r="K96" s="122">
        <f t="shared" si="14"/>
        <v>89.04</v>
      </c>
      <c r="L96" s="121">
        <f>L240+L404</f>
        <v>0</v>
      </c>
      <c r="M96" s="121">
        <f>M240+M404</f>
        <v>273167</v>
      </c>
      <c r="N96" s="121">
        <f>N240+N404</f>
        <v>124834</v>
      </c>
      <c r="O96" s="121">
        <f>O240+O404</f>
        <v>398001</v>
      </c>
      <c r="P96" s="121">
        <f t="shared" si="17"/>
        <v>-398001</v>
      </c>
      <c r="Q96" s="122" t="e">
        <f t="shared" si="18"/>
        <v>#DIV/0!</v>
      </c>
      <c r="R96" s="43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</row>
    <row r="97" spans="1:154" ht="20.25" x14ac:dyDescent="0.2">
      <c r="A97" s="88"/>
      <c r="B97" s="89"/>
      <c r="C97" s="89"/>
      <c r="D97" s="89">
        <v>57</v>
      </c>
      <c r="E97" s="89"/>
      <c r="F97" s="89"/>
      <c r="G97" s="101" t="s">
        <v>78</v>
      </c>
      <c r="H97" s="121">
        <f>H244+H337+H418</f>
        <v>5847300</v>
      </c>
      <c r="I97" s="121">
        <f>I244+I337+I418</f>
        <v>5692328</v>
      </c>
      <c r="J97" s="121">
        <f>J244+J337+J418</f>
        <v>154972</v>
      </c>
      <c r="K97" s="122">
        <f t="shared" si="14"/>
        <v>97.35</v>
      </c>
      <c r="L97" s="121">
        <f>L244+L337+L418</f>
        <v>0</v>
      </c>
      <c r="M97" s="121">
        <f>M244+M337+M418</f>
        <v>3208047</v>
      </c>
      <c r="N97" s="121">
        <f>N244+N337+N418</f>
        <v>2484281</v>
      </c>
      <c r="O97" s="121">
        <f>O244+O337+O418</f>
        <v>5692328</v>
      </c>
      <c r="P97" s="121">
        <f t="shared" si="17"/>
        <v>-5692328</v>
      </c>
      <c r="Q97" s="122" t="e">
        <f t="shared" si="18"/>
        <v>#DIV/0!</v>
      </c>
      <c r="R97" s="43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</row>
    <row r="98" spans="1:154" ht="20.25" x14ac:dyDescent="0.2">
      <c r="A98" s="88"/>
      <c r="B98" s="89"/>
      <c r="C98" s="89"/>
      <c r="D98" s="89"/>
      <c r="E98" s="89" t="s">
        <v>32</v>
      </c>
      <c r="F98" s="89"/>
      <c r="G98" s="101" t="s">
        <v>99</v>
      </c>
      <c r="H98" s="121">
        <f>H245+H338</f>
        <v>5637000</v>
      </c>
      <c r="I98" s="121">
        <f>I245+I338</f>
        <v>5523261</v>
      </c>
      <c r="J98" s="121">
        <f>J245+J338</f>
        <v>113739</v>
      </c>
      <c r="K98" s="122">
        <f t="shared" si="14"/>
        <v>97.98</v>
      </c>
      <c r="L98" s="121">
        <f>L245+L338</f>
        <v>0</v>
      </c>
      <c r="M98" s="121">
        <f>M245+M338</f>
        <v>3103859</v>
      </c>
      <c r="N98" s="121">
        <f>N245+N338</f>
        <v>2419402</v>
      </c>
      <c r="O98" s="121">
        <f>O245+O338</f>
        <v>5523261</v>
      </c>
      <c r="P98" s="121">
        <f t="shared" si="17"/>
        <v>-5523261</v>
      </c>
      <c r="Q98" s="122" t="e">
        <f t="shared" si="18"/>
        <v>#DIV/0!</v>
      </c>
      <c r="R98" s="43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</row>
    <row r="99" spans="1:154" ht="20.25" x14ac:dyDescent="0.2">
      <c r="A99" s="88"/>
      <c r="B99" s="89"/>
      <c r="C99" s="89"/>
      <c r="D99" s="89"/>
      <c r="E99" s="89" t="s">
        <v>30</v>
      </c>
      <c r="F99" s="89"/>
      <c r="G99" s="101" t="s">
        <v>100</v>
      </c>
      <c r="H99" s="121">
        <f>H100+H101</f>
        <v>210300</v>
      </c>
      <c r="I99" s="121">
        <f>I100+I101</f>
        <v>169067</v>
      </c>
      <c r="J99" s="121">
        <f>J100+J101</f>
        <v>41233</v>
      </c>
      <c r="K99" s="122">
        <f t="shared" si="14"/>
        <v>80.39</v>
      </c>
      <c r="L99" s="121">
        <f>L100+L101</f>
        <v>0</v>
      </c>
      <c r="M99" s="121">
        <f>M100+M101</f>
        <v>104188</v>
      </c>
      <c r="N99" s="121">
        <f>N100+N101</f>
        <v>64879</v>
      </c>
      <c r="O99" s="121">
        <f>O100+O101</f>
        <v>169067</v>
      </c>
      <c r="P99" s="121">
        <f t="shared" si="17"/>
        <v>-169067</v>
      </c>
      <c r="Q99" s="122" t="e">
        <f t="shared" si="18"/>
        <v>#DIV/0!</v>
      </c>
      <c r="R99" s="43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</row>
    <row r="100" spans="1:154" ht="20.25" x14ac:dyDescent="0.2">
      <c r="A100" s="88"/>
      <c r="B100" s="89"/>
      <c r="C100" s="89"/>
      <c r="D100" s="89"/>
      <c r="E100" s="89"/>
      <c r="F100" s="89" t="s">
        <v>32</v>
      </c>
      <c r="G100" s="101" t="s">
        <v>101</v>
      </c>
      <c r="H100" s="121">
        <f>H247+H358+H420</f>
        <v>205300</v>
      </c>
      <c r="I100" s="121">
        <f>I247+I358+I420</f>
        <v>164867</v>
      </c>
      <c r="J100" s="121">
        <f>J247+J357+J420</f>
        <v>40433</v>
      </c>
      <c r="K100" s="122">
        <f t="shared" si="14"/>
        <v>80.31</v>
      </c>
      <c r="L100" s="121">
        <f>L247+L358+L420</f>
        <v>0</v>
      </c>
      <c r="M100" s="121">
        <f>M247+M358+M420</f>
        <v>104188</v>
      </c>
      <c r="N100" s="121">
        <f>N247+N358+N420</f>
        <v>60679</v>
      </c>
      <c r="O100" s="121">
        <f>O247+O358+O420</f>
        <v>164867</v>
      </c>
      <c r="P100" s="121">
        <f t="shared" si="17"/>
        <v>-164867</v>
      </c>
      <c r="Q100" s="122" t="e">
        <f t="shared" si="18"/>
        <v>#DIV/0!</v>
      </c>
      <c r="R100" s="43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</row>
    <row r="101" spans="1:154" ht="20.25" x14ac:dyDescent="0.2">
      <c r="A101" s="88"/>
      <c r="B101" s="89"/>
      <c r="C101" s="89"/>
      <c r="D101" s="89"/>
      <c r="E101" s="89"/>
      <c r="F101" s="89" t="s">
        <v>30</v>
      </c>
      <c r="G101" s="101" t="s">
        <v>102</v>
      </c>
      <c r="H101" s="121">
        <f>H248</f>
        <v>5000</v>
      </c>
      <c r="I101" s="121">
        <f>I248</f>
        <v>4200</v>
      </c>
      <c r="J101" s="121">
        <f>J248</f>
        <v>800</v>
      </c>
      <c r="K101" s="122">
        <f t="shared" si="14"/>
        <v>84</v>
      </c>
      <c r="L101" s="121">
        <f>L248</f>
        <v>0</v>
      </c>
      <c r="M101" s="121">
        <f>M248</f>
        <v>0</v>
      </c>
      <c r="N101" s="121">
        <f>N248+N446</f>
        <v>4200</v>
      </c>
      <c r="O101" s="121">
        <f>O248+O446</f>
        <v>4200</v>
      </c>
      <c r="P101" s="121">
        <f t="shared" si="17"/>
        <v>-4200</v>
      </c>
      <c r="Q101" s="122" t="e">
        <f t="shared" si="18"/>
        <v>#DIV/0!</v>
      </c>
      <c r="R101" s="43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</row>
    <row r="102" spans="1:154" ht="20.25" x14ac:dyDescent="0.2">
      <c r="A102" s="88"/>
      <c r="B102" s="89"/>
      <c r="C102" s="89"/>
      <c r="D102" s="89">
        <v>59</v>
      </c>
      <c r="E102" s="89"/>
      <c r="F102" s="89"/>
      <c r="G102" s="101" t="s">
        <v>80</v>
      </c>
      <c r="H102" s="121">
        <f>H157+H362</f>
        <v>877200</v>
      </c>
      <c r="I102" s="121">
        <f>I157+I362</f>
        <v>758104</v>
      </c>
      <c r="J102" s="121">
        <f>J157+J362</f>
        <v>119096</v>
      </c>
      <c r="K102" s="122">
        <f t="shared" si="14"/>
        <v>86.42</v>
      </c>
      <c r="L102" s="121">
        <f>L157+L362</f>
        <v>0</v>
      </c>
      <c r="M102" s="121">
        <f>M157+M362</f>
        <v>0</v>
      </c>
      <c r="N102" s="121">
        <f>N157+N362</f>
        <v>758104</v>
      </c>
      <c r="O102" s="121">
        <f>O157+O362</f>
        <v>758104</v>
      </c>
      <c r="P102" s="121">
        <f t="shared" si="17"/>
        <v>-758104</v>
      </c>
      <c r="Q102" s="122" t="e">
        <f t="shared" si="18"/>
        <v>#DIV/0!</v>
      </c>
      <c r="R102" s="43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</row>
    <row r="103" spans="1:154" ht="81" x14ac:dyDescent="0.2">
      <c r="A103" s="88"/>
      <c r="B103" s="89"/>
      <c r="C103" s="89"/>
      <c r="D103" s="89">
        <v>60</v>
      </c>
      <c r="E103" s="89"/>
      <c r="F103" s="89"/>
      <c r="G103" s="123" t="s">
        <v>203</v>
      </c>
      <c r="H103" s="121">
        <f>H448</f>
        <v>0</v>
      </c>
      <c r="I103" s="121">
        <f>I448</f>
        <v>0</v>
      </c>
      <c r="J103" s="121">
        <v>0</v>
      </c>
      <c r="K103" s="122" t="e">
        <f t="shared" si="14"/>
        <v>#DIV/0!</v>
      </c>
      <c r="L103" s="121">
        <f>L448</f>
        <v>0</v>
      </c>
      <c r="M103" s="121">
        <f>M448</f>
        <v>0</v>
      </c>
      <c r="N103" s="121">
        <f>N448</f>
        <v>0</v>
      </c>
      <c r="O103" s="121">
        <f>O448</f>
        <v>0</v>
      </c>
      <c r="P103" s="121">
        <f t="shared" si="17"/>
        <v>0</v>
      </c>
      <c r="Q103" s="122" t="e">
        <f t="shared" si="18"/>
        <v>#DIV/0!</v>
      </c>
      <c r="R103" s="43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</row>
    <row r="104" spans="1:154" ht="20.25" x14ac:dyDescent="0.2">
      <c r="A104" s="88"/>
      <c r="B104" s="89"/>
      <c r="C104" s="89"/>
      <c r="D104" s="89" t="s">
        <v>105</v>
      </c>
      <c r="E104" s="89"/>
      <c r="F104" s="89"/>
      <c r="G104" s="101" t="s">
        <v>83</v>
      </c>
      <c r="H104" s="121">
        <f>H249+H365</f>
        <v>0</v>
      </c>
      <c r="I104" s="121">
        <f>I249+I365</f>
        <v>0</v>
      </c>
      <c r="J104" s="121">
        <f>J105</f>
        <v>0</v>
      </c>
      <c r="K104" s="122" t="e">
        <f t="shared" si="14"/>
        <v>#DIV/0!</v>
      </c>
      <c r="L104" s="121">
        <f t="shared" ref="L104:O105" si="29">L249+L365</f>
        <v>0</v>
      </c>
      <c r="M104" s="121">
        <f t="shared" si="29"/>
        <v>0</v>
      </c>
      <c r="N104" s="121">
        <f t="shared" si="29"/>
        <v>0</v>
      </c>
      <c r="O104" s="121">
        <f t="shared" si="29"/>
        <v>0</v>
      </c>
      <c r="P104" s="121">
        <f t="shared" si="17"/>
        <v>0</v>
      </c>
      <c r="Q104" s="122" t="e">
        <f t="shared" si="18"/>
        <v>#DIV/0!</v>
      </c>
      <c r="R104" s="43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</row>
    <row r="105" spans="1:154" ht="20.25" x14ac:dyDescent="0.2">
      <c r="A105" s="88"/>
      <c r="B105" s="89"/>
      <c r="C105" s="89"/>
      <c r="D105" s="89">
        <v>71</v>
      </c>
      <c r="E105" s="89"/>
      <c r="F105" s="89"/>
      <c r="G105" s="101" t="s">
        <v>85</v>
      </c>
      <c r="H105" s="121">
        <f>H250+H366</f>
        <v>0</v>
      </c>
      <c r="I105" s="121">
        <f>I250+I366</f>
        <v>0</v>
      </c>
      <c r="J105" s="121">
        <f>J250+J366</f>
        <v>0</v>
      </c>
      <c r="K105" s="122" t="e">
        <f t="shared" si="14"/>
        <v>#DIV/0!</v>
      </c>
      <c r="L105" s="121">
        <f t="shared" si="29"/>
        <v>0</v>
      </c>
      <c r="M105" s="121">
        <f t="shared" si="29"/>
        <v>0</v>
      </c>
      <c r="N105" s="121">
        <f t="shared" si="29"/>
        <v>0</v>
      </c>
      <c r="O105" s="121">
        <f t="shared" si="29"/>
        <v>0</v>
      </c>
      <c r="P105" s="121">
        <f t="shared" si="17"/>
        <v>0</v>
      </c>
      <c r="Q105" s="122" t="e">
        <f t="shared" si="18"/>
        <v>#DIV/0!</v>
      </c>
      <c r="R105" s="43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</row>
    <row r="106" spans="1:154" ht="20.25" hidden="1" x14ac:dyDescent="0.2">
      <c r="A106" s="88"/>
      <c r="B106" s="89"/>
      <c r="C106" s="89"/>
      <c r="D106" s="89">
        <v>79</v>
      </c>
      <c r="E106" s="89"/>
      <c r="F106" s="89"/>
      <c r="G106" s="101" t="s">
        <v>106</v>
      </c>
      <c r="H106" s="121">
        <f>H107+H108</f>
        <v>0</v>
      </c>
      <c r="I106" s="121">
        <f>I107+I108</f>
        <v>0</v>
      </c>
      <c r="J106" s="121">
        <f t="shared" ref="J106" si="30">J107+J108</f>
        <v>0</v>
      </c>
      <c r="K106" s="122" t="e">
        <f t="shared" si="14"/>
        <v>#DIV/0!</v>
      </c>
      <c r="L106" s="121">
        <f>L107+L108</f>
        <v>0</v>
      </c>
      <c r="M106" s="121">
        <f>M107+M108</f>
        <v>0</v>
      </c>
      <c r="N106" s="121">
        <f>N107+N108</f>
        <v>0</v>
      </c>
      <c r="O106" s="121">
        <f>O373</f>
        <v>0</v>
      </c>
      <c r="P106" s="121">
        <f t="shared" si="17"/>
        <v>0</v>
      </c>
      <c r="Q106" s="122" t="e">
        <f t="shared" si="18"/>
        <v>#DIV/0!</v>
      </c>
      <c r="R106" s="43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</row>
    <row r="107" spans="1:154" ht="20.25" hidden="1" x14ac:dyDescent="0.2">
      <c r="A107" s="88"/>
      <c r="B107" s="89"/>
      <c r="C107" s="89"/>
      <c r="D107" s="89" t="s">
        <v>107</v>
      </c>
      <c r="E107" s="89"/>
      <c r="F107" s="89"/>
      <c r="G107" s="101" t="s">
        <v>108</v>
      </c>
      <c r="H107" s="121">
        <v>0</v>
      </c>
      <c r="I107" s="121">
        <v>0</v>
      </c>
      <c r="J107" s="121">
        <v>0</v>
      </c>
      <c r="K107" s="122" t="e">
        <f t="shared" si="14"/>
        <v>#DIV/0!</v>
      </c>
      <c r="L107" s="121">
        <v>0</v>
      </c>
      <c r="M107" s="121">
        <v>0</v>
      </c>
      <c r="N107" s="121">
        <v>0</v>
      </c>
      <c r="O107" s="121">
        <v>0</v>
      </c>
      <c r="P107" s="121">
        <f t="shared" si="17"/>
        <v>0</v>
      </c>
      <c r="Q107" s="122"/>
      <c r="R107" s="43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</row>
    <row r="108" spans="1:154" ht="20.25" hidden="1" x14ac:dyDescent="0.2">
      <c r="A108" s="88"/>
      <c r="B108" s="89"/>
      <c r="C108" s="89"/>
      <c r="D108" s="89">
        <v>81</v>
      </c>
      <c r="E108" s="89"/>
      <c r="F108" s="89"/>
      <c r="G108" s="101" t="s">
        <v>109</v>
      </c>
      <c r="H108" s="121">
        <f>H376</f>
        <v>0</v>
      </c>
      <c r="I108" s="121">
        <f>I376</f>
        <v>0</v>
      </c>
      <c r="J108" s="121">
        <f>J376</f>
        <v>0</v>
      </c>
      <c r="K108" s="122" t="e">
        <f t="shared" si="14"/>
        <v>#DIV/0!</v>
      </c>
      <c r="L108" s="121">
        <f>L376</f>
        <v>0</v>
      </c>
      <c r="M108" s="121">
        <f>M376</f>
        <v>0</v>
      </c>
      <c r="N108" s="121">
        <f>N376</f>
        <v>0</v>
      </c>
      <c r="O108" s="121">
        <f>O376</f>
        <v>0</v>
      </c>
      <c r="P108" s="121">
        <f t="shared" si="17"/>
        <v>0</v>
      </c>
      <c r="Q108" s="122"/>
      <c r="R108" s="43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</row>
    <row r="109" spans="1:154" ht="21" thickBot="1" x14ac:dyDescent="0.25">
      <c r="A109" s="128"/>
      <c r="B109" s="129"/>
      <c r="C109" s="129"/>
      <c r="D109" s="129">
        <v>85</v>
      </c>
      <c r="E109" s="129"/>
      <c r="F109" s="129"/>
      <c r="G109" s="130" t="s">
        <v>86</v>
      </c>
      <c r="H109" s="131">
        <f>+H257+H377+H451+H159</f>
        <v>0</v>
      </c>
      <c r="I109" s="131">
        <f>+I257+I377+I451+I159</f>
        <v>-20299.71</v>
      </c>
      <c r="J109" s="131">
        <f>+J257+J377+J451</f>
        <v>20299.71</v>
      </c>
      <c r="K109" s="132"/>
      <c r="L109" s="131">
        <f>+L257+L377+L451+L159</f>
        <v>0</v>
      </c>
      <c r="M109" s="131">
        <f>+M257+M377+M451+M159</f>
        <v>-17889</v>
      </c>
      <c r="N109" s="131">
        <f>+N257+N377+N451+N159</f>
        <v>-2410.71</v>
      </c>
      <c r="O109" s="131">
        <f>+O257+O377+O451+O159</f>
        <v>-20299.71</v>
      </c>
      <c r="P109" s="131">
        <f t="shared" si="17"/>
        <v>20299.71</v>
      </c>
      <c r="Q109" s="132"/>
      <c r="R109" s="43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</row>
    <row r="110" spans="1:154" ht="40.5" x14ac:dyDescent="0.2">
      <c r="A110" s="497" t="s">
        <v>110</v>
      </c>
      <c r="B110" s="498"/>
      <c r="C110" s="498"/>
      <c r="D110" s="498"/>
      <c r="E110" s="498"/>
      <c r="F110" s="498"/>
      <c r="G110" s="133" t="s">
        <v>111</v>
      </c>
      <c r="H110" s="134">
        <f>H111+H159</f>
        <v>877200</v>
      </c>
      <c r="I110" s="134">
        <f>I111+I159</f>
        <v>758104</v>
      </c>
      <c r="J110" s="134">
        <f>J111+J159</f>
        <v>119096</v>
      </c>
      <c r="K110" s="135">
        <f>ROUND(I110/H110*100,2)</f>
        <v>86.42</v>
      </c>
      <c r="L110" s="134">
        <f>L111+L159</f>
        <v>0</v>
      </c>
      <c r="M110" s="136">
        <f>M111+M159</f>
        <v>0</v>
      </c>
      <c r="N110" s="134">
        <f>N111+N159</f>
        <v>758104</v>
      </c>
      <c r="O110" s="208">
        <f>O111+O159</f>
        <v>758104</v>
      </c>
      <c r="P110" s="137">
        <f t="shared" si="17"/>
        <v>-758104</v>
      </c>
      <c r="Q110" s="120" t="e">
        <f t="shared" si="18"/>
        <v>#DIV/0!</v>
      </c>
      <c r="R110" s="43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</row>
    <row r="111" spans="1:154" ht="20.25" x14ac:dyDescent="0.2">
      <c r="A111" s="88"/>
      <c r="B111" s="89"/>
      <c r="C111" s="89"/>
      <c r="D111" s="89" t="s">
        <v>32</v>
      </c>
      <c r="E111" s="89"/>
      <c r="F111" s="89"/>
      <c r="G111" s="138" t="s">
        <v>62</v>
      </c>
      <c r="H111" s="139">
        <f>H112+H139+H157</f>
        <v>877200</v>
      </c>
      <c r="I111" s="139">
        <f>I112+I139+I157</f>
        <v>758104</v>
      </c>
      <c r="J111" s="139">
        <f>J112+J139+J157</f>
        <v>119096</v>
      </c>
      <c r="K111" s="140">
        <f>ROUND(I111/H111*100,2)</f>
        <v>86.42</v>
      </c>
      <c r="L111" s="139">
        <f>L112+L139+L157</f>
        <v>0</v>
      </c>
      <c r="M111" s="121">
        <f>M112+M139+M157</f>
        <v>0</v>
      </c>
      <c r="N111" s="139">
        <f>N112+N139+N157</f>
        <v>758104</v>
      </c>
      <c r="O111" s="206">
        <f>O112+O139+O157</f>
        <v>758104</v>
      </c>
      <c r="P111" s="141">
        <f t="shared" si="17"/>
        <v>-758104</v>
      </c>
      <c r="Q111" s="142" t="e">
        <f t="shared" si="18"/>
        <v>#DIV/0!</v>
      </c>
      <c r="R111" s="43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</row>
    <row r="112" spans="1:154" ht="20.25" x14ac:dyDescent="0.2">
      <c r="A112" s="88"/>
      <c r="B112" s="89"/>
      <c r="C112" s="89"/>
      <c r="D112" s="89" t="s">
        <v>88</v>
      </c>
      <c r="E112" s="89"/>
      <c r="F112" s="89"/>
      <c r="G112" s="138" t="s">
        <v>64</v>
      </c>
      <c r="H112" s="139">
        <f>H113+H132+H130</f>
        <v>0</v>
      </c>
      <c r="I112" s="139">
        <f>I113+I132+I130</f>
        <v>0</v>
      </c>
      <c r="J112" s="139">
        <f>J113+J132+J130</f>
        <v>0</v>
      </c>
      <c r="K112" s="140"/>
      <c r="L112" s="139">
        <f>L113+L132+L130</f>
        <v>0</v>
      </c>
      <c r="M112" s="121">
        <f>M113+M132+M130</f>
        <v>0</v>
      </c>
      <c r="N112" s="139">
        <f>N113+N132+N130</f>
        <v>0</v>
      </c>
      <c r="O112" s="141">
        <f>O113+O132+O130</f>
        <v>0</v>
      </c>
      <c r="P112" s="141">
        <f t="shared" si="17"/>
        <v>0</v>
      </c>
      <c r="Q112" s="142" t="e">
        <f t="shared" si="18"/>
        <v>#DIV/0!</v>
      </c>
      <c r="R112" s="43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</row>
    <row r="113" spans="1:154" ht="20.25" x14ac:dyDescent="0.2">
      <c r="A113" s="88"/>
      <c r="B113" s="89"/>
      <c r="C113" s="89"/>
      <c r="D113" s="89"/>
      <c r="E113" s="89" t="s">
        <v>32</v>
      </c>
      <c r="F113" s="89"/>
      <c r="G113" s="101" t="s">
        <v>112</v>
      </c>
      <c r="H113" s="139">
        <f>SUM(H114:H129)</f>
        <v>0</v>
      </c>
      <c r="I113" s="139">
        <f>SUM(I114:I129)</f>
        <v>0</v>
      </c>
      <c r="J113" s="139">
        <f>SUM(J114:J129)</f>
        <v>0</v>
      </c>
      <c r="K113" s="140"/>
      <c r="L113" s="139">
        <f>SUM(L114:L129)</f>
        <v>0</v>
      </c>
      <c r="M113" s="121">
        <f>SUM(M114:M129)</f>
        <v>0</v>
      </c>
      <c r="N113" s="139">
        <f>SUM(N114:N129)</f>
        <v>0</v>
      </c>
      <c r="O113" s="141">
        <f>SUM(O114:O129)</f>
        <v>0</v>
      </c>
      <c r="P113" s="141">
        <f t="shared" si="17"/>
        <v>0</v>
      </c>
      <c r="Q113" s="142"/>
      <c r="R113" s="43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</row>
    <row r="114" spans="1:154" ht="20.25" x14ac:dyDescent="0.2">
      <c r="A114" s="100"/>
      <c r="B114" s="99"/>
      <c r="C114" s="99"/>
      <c r="D114" s="99"/>
      <c r="E114" s="99"/>
      <c r="F114" s="99" t="s">
        <v>32</v>
      </c>
      <c r="G114" s="103" t="s">
        <v>113</v>
      </c>
      <c r="H114" s="143"/>
      <c r="I114" s="143"/>
      <c r="J114" s="143">
        <f t="shared" ref="J114:J156" si="31">H114-I114</f>
        <v>0</v>
      </c>
      <c r="K114" s="140"/>
      <c r="L114" s="143"/>
      <c r="M114" s="144"/>
      <c r="N114" s="143"/>
      <c r="O114" s="145">
        <f>M114+N114</f>
        <v>0</v>
      </c>
      <c r="P114" s="145">
        <f t="shared" si="17"/>
        <v>0</v>
      </c>
      <c r="Q114" s="142"/>
      <c r="R114" s="43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</row>
    <row r="115" spans="1:154" ht="20.25" hidden="1" x14ac:dyDescent="0.2">
      <c r="A115" s="100"/>
      <c r="B115" s="99"/>
      <c r="C115" s="99"/>
      <c r="D115" s="99"/>
      <c r="E115" s="99"/>
      <c r="F115" s="99" t="s">
        <v>30</v>
      </c>
      <c r="G115" s="103" t="s">
        <v>293</v>
      </c>
      <c r="H115" s="143"/>
      <c r="I115" s="143"/>
      <c r="J115" s="143">
        <f t="shared" si="31"/>
        <v>0</v>
      </c>
      <c r="K115" s="140"/>
      <c r="L115" s="143"/>
      <c r="M115" s="144"/>
      <c r="N115" s="143"/>
      <c r="O115" s="145">
        <f t="shared" ref="O115:O138" si="32">M115+N115</f>
        <v>0</v>
      </c>
      <c r="P115" s="145">
        <f t="shared" si="17"/>
        <v>0</v>
      </c>
      <c r="Q115" s="142"/>
      <c r="R115" s="43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</row>
    <row r="116" spans="1:154" ht="20.25" x14ac:dyDescent="0.2">
      <c r="A116" s="100"/>
      <c r="B116" s="99"/>
      <c r="C116" s="99"/>
      <c r="D116" s="99"/>
      <c r="E116" s="99"/>
      <c r="F116" s="99" t="s">
        <v>114</v>
      </c>
      <c r="G116" s="103" t="s">
        <v>291</v>
      </c>
      <c r="H116" s="143"/>
      <c r="I116" s="143"/>
      <c r="J116" s="143">
        <f t="shared" si="31"/>
        <v>0</v>
      </c>
      <c r="K116" s="140"/>
      <c r="L116" s="143"/>
      <c r="M116" s="144"/>
      <c r="N116" s="143"/>
      <c r="O116" s="145">
        <f t="shared" si="32"/>
        <v>0</v>
      </c>
      <c r="P116" s="145">
        <f t="shared" si="17"/>
        <v>0</v>
      </c>
      <c r="Q116" s="142"/>
      <c r="R116" s="43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</row>
    <row r="117" spans="1:154" ht="20.25" hidden="1" x14ac:dyDescent="0.2">
      <c r="A117" s="100"/>
      <c r="B117" s="99"/>
      <c r="C117" s="99"/>
      <c r="D117" s="99"/>
      <c r="E117" s="99"/>
      <c r="F117" s="99" t="s">
        <v>22</v>
      </c>
      <c r="G117" s="103" t="s">
        <v>292</v>
      </c>
      <c r="H117" s="143"/>
      <c r="I117" s="143"/>
      <c r="J117" s="143">
        <f t="shared" si="31"/>
        <v>0</v>
      </c>
      <c r="K117" s="140"/>
      <c r="L117" s="143"/>
      <c r="M117" s="144"/>
      <c r="N117" s="143"/>
      <c r="O117" s="145">
        <f t="shared" si="32"/>
        <v>0</v>
      </c>
      <c r="P117" s="145">
        <f t="shared" si="17"/>
        <v>0</v>
      </c>
      <c r="Q117" s="142"/>
      <c r="R117" s="43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</row>
    <row r="118" spans="1:154" ht="20.25" hidden="1" x14ac:dyDescent="0.2">
      <c r="A118" s="100"/>
      <c r="B118" s="99"/>
      <c r="C118" s="99"/>
      <c r="D118" s="99"/>
      <c r="E118" s="99"/>
      <c r="F118" s="99" t="s">
        <v>33</v>
      </c>
      <c r="G118" s="103" t="s">
        <v>294</v>
      </c>
      <c r="H118" s="143"/>
      <c r="I118" s="143"/>
      <c r="J118" s="143">
        <f t="shared" si="31"/>
        <v>0</v>
      </c>
      <c r="K118" s="140"/>
      <c r="L118" s="143"/>
      <c r="M118" s="144"/>
      <c r="N118" s="143"/>
      <c r="O118" s="145">
        <f t="shared" si="32"/>
        <v>0</v>
      </c>
      <c r="P118" s="145">
        <f t="shared" si="17"/>
        <v>0</v>
      </c>
      <c r="Q118" s="142"/>
      <c r="R118" s="43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</row>
    <row r="119" spans="1:154" ht="20.25" hidden="1" x14ac:dyDescent="0.2">
      <c r="A119" s="100"/>
      <c r="B119" s="99"/>
      <c r="C119" s="99"/>
      <c r="D119" s="99"/>
      <c r="E119" s="99"/>
      <c r="F119" s="99" t="s">
        <v>124</v>
      </c>
      <c r="G119" s="103" t="s">
        <v>282</v>
      </c>
      <c r="H119" s="143"/>
      <c r="I119" s="143"/>
      <c r="J119" s="143">
        <f t="shared" si="31"/>
        <v>0</v>
      </c>
      <c r="K119" s="140"/>
      <c r="L119" s="143"/>
      <c r="M119" s="144"/>
      <c r="N119" s="143"/>
      <c r="O119" s="145">
        <f t="shared" si="32"/>
        <v>0</v>
      </c>
      <c r="P119" s="145">
        <f t="shared" si="17"/>
        <v>0</v>
      </c>
      <c r="Q119" s="142"/>
      <c r="R119" s="43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</row>
    <row r="120" spans="1:154" ht="20.25" hidden="1" x14ac:dyDescent="0.2">
      <c r="A120" s="100"/>
      <c r="B120" s="99"/>
      <c r="C120" s="99"/>
      <c r="D120" s="99"/>
      <c r="E120" s="99"/>
      <c r="F120" s="99" t="s">
        <v>115</v>
      </c>
      <c r="G120" s="103" t="s">
        <v>295</v>
      </c>
      <c r="H120" s="143"/>
      <c r="I120" s="143"/>
      <c r="J120" s="143">
        <f t="shared" si="31"/>
        <v>0</v>
      </c>
      <c r="K120" s="140"/>
      <c r="L120" s="143"/>
      <c r="M120" s="144"/>
      <c r="N120" s="143"/>
      <c r="O120" s="145">
        <f t="shared" si="32"/>
        <v>0</v>
      </c>
      <c r="P120" s="145">
        <f t="shared" si="17"/>
        <v>0</v>
      </c>
      <c r="Q120" s="142"/>
      <c r="R120" s="43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</row>
    <row r="121" spans="1:154" ht="20.25" hidden="1" x14ac:dyDescent="0.2">
      <c r="A121" s="100"/>
      <c r="B121" s="99"/>
      <c r="C121" s="99"/>
      <c r="D121" s="99"/>
      <c r="E121" s="99"/>
      <c r="F121" s="99" t="s">
        <v>38</v>
      </c>
      <c r="G121" s="103" t="s">
        <v>296</v>
      </c>
      <c r="H121" s="143"/>
      <c r="I121" s="143"/>
      <c r="J121" s="143">
        <f t="shared" si="31"/>
        <v>0</v>
      </c>
      <c r="K121" s="140"/>
      <c r="L121" s="143"/>
      <c r="M121" s="144"/>
      <c r="N121" s="143"/>
      <c r="O121" s="145">
        <f t="shared" si="32"/>
        <v>0</v>
      </c>
      <c r="P121" s="145">
        <f t="shared" si="17"/>
        <v>0</v>
      </c>
      <c r="Q121" s="142"/>
      <c r="R121" s="43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</row>
    <row r="122" spans="1:154" ht="20.25" hidden="1" x14ac:dyDescent="0.2">
      <c r="A122" s="100"/>
      <c r="B122" s="99"/>
      <c r="C122" s="99"/>
      <c r="D122" s="99"/>
      <c r="E122" s="99"/>
      <c r="F122" s="99" t="s">
        <v>88</v>
      </c>
      <c r="G122" s="103" t="s">
        <v>285</v>
      </c>
      <c r="H122" s="143"/>
      <c r="I122" s="143"/>
      <c r="J122" s="143">
        <f t="shared" si="31"/>
        <v>0</v>
      </c>
      <c r="K122" s="140"/>
      <c r="L122" s="143"/>
      <c r="M122" s="144"/>
      <c r="N122" s="143"/>
      <c r="O122" s="145">
        <f t="shared" si="32"/>
        <v>0</v>
      </c>
      <c r="P122" s="145">
        <f t="shared" si="17"/>
        <v>0</v>
      </c>
      <c r="Q122" s="142"/>
      <c r="R122" s="43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</row>
    <row r="123" spans="1:154" ht="20.25" hidden="1" x14ac:dyDescent="0.2">
      <c r="A123" s="100"/>
      <c r="B123" s="99"/>
      <c r="C123" s="99"/>
      <c r="D123" s="99"/>
      <c r="E123" s="99"/>
      <c r="F123" s="99">
        <v>11</v>
      </c>
      <c r="G123" s="103" t="s">
        <v>286</v>
      </c>
      <c r="H123" s="143"/>
      <c r="I123" s="143"/>
      <c r="J123" s="143">
        <f t="shared" si="31"/>
        <v>0</v>
      </c>
      <c r="K123" s="140"/>
      <c r="L123" s="143"/>
      <c r="M123" s="144"/>
      <c r="N123" s="143"/>
      <c r="O123" s="145">
        <f t="shared" si="32"/>
        <v>0</v>
      </c>
      <c r="P123" s="145">
        <f t="shared" si="17"/>
        <v>0</v>
      </c>
      <c r="Q123" s="142"/>
      <c r="R123" s="43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</row>
    <row r="124" spans="1:154" ht="40.5" hidden="1" x14ac:dyDescent="0.2">
      <c r="A124" s="100"/>
      <c r="B124" s="99"/>
      <c r="C124" s="99"/>
      <c r="D124" s="99"/>
      <c r="E124" s="99"/>
      <c r="F124" s="99">
        <v>12</v>
      </c>
      <c r="G124" s="103" t="s">
        <v>297</v>
      </c>
      <c r="H124" s="143"/>
      <c r="I124" s="143"/>
      <c r="J124" s="143">
        <f t="shared" si="31"/>
        <v>0</v>
      </c>
      <c r="K124" s="140"/>
      <c r="L124" s="143"/>
      <c r="M124" s="144"/>
      <c r="N124" s="143"/>
      <c r="O124" s="145">
        <f t="shared" si="32"/>
        <v>0</v>
      </c>
      <c r="P124" s="145">
        <f t="shared" si="17"/>
        <v>0</v>
      </c>
      <c r="Q124" s="142"/>
      <c r="R124" s="43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</row>
    <row r="125" spans="1:154" ht="20.25" hidden="1" x14ac:dyDescent="0.2">
      <c r="A125" s="100"/>
      <c r="B125" s="99"/>
      <c r="C125" s="99"/>
      <c r="D125" s="99"/>
      <c r="E125" s="99"/>
      <c r="F125" s="99">
        <v>13</v>
      </c>
      <c r="G125" s="103" t="s">
        <v>298</v>
      </c>
      <c r="H125" s="143"/>
      <c r="I125" s="143"/>
      <c r="J125" s="143">
        <f t="shared" si="31"/>
        <v>0</v>
      </c>
      <c r="K125" s="140"/>
      <c r="L125" s="143"/>
      <c r="M125" s="144"/>
      <c r="N125" s="143"/>
      <c r="O125" s="145">
        <f t="shared" si="32"/>
        <v>0</v>
      </c>
      <c r="P125" s="145">
        <f t="shared" si="17"/>
        <v>0</v>
      </c>
      <c r="Q125" s="142"/>
      <c r="R125" s="43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</row>
    <row r="126" spans="1:154" ht="20.25" hidden="1" x14ac:dyDescent="0.2">
      <c r="A126" s="100"/>
      <c r="B126" s="99"/>
      <c r="C126" s="99"/>
      <c r="D126" s="99"/>
      <c r="E126" s="99"/>
      <c r="F126" s="99">
        <v>14</v>
      </c>
      <c r="G126" s="103" t="s">
        <v>272</v>
      </c>
      <c r="H126" s="143"/>
      <c r="I126" s="143"/>
      <c r="J126" s="143">
        <f t="shared" si="31"/>
        <v>0</v>
      </c>
      <c r="K126" s="140"/>
      <c r="L126" s="143"/>
      <c r="M126" s="144"/>
      <c r="N126" s="143"/>
      <c r="O126" s="145">
        <f t="shared" si="32"/>
        <v>0</v>
      </c>
      <c r="P126" s="145">
        <f t="shared" si="17"/>
        <v>0</v>
      </c>
      <c r="Q126" s="142"/>
      <c r="R126" s="43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</row>
    <row r="127" spans="1:154" ht="40.5" hidden="1" x14ac:dyDescent="0.2">
      <c r="A127" s="100"/>
      <c r="B127" s="99"/>
      <c r="C127" s="99"/>
      <c r="D127" s="99"/>
      <c r="E127" s="99"/>
      <c r="F127" s="99">
        <v>15</v>
      </c>
      <c r="G127" s="103" t="s">
        <v>299</v>
      </c>
      <c r="H127" s="143"/>
      <c r="I127" s="143"/>
      <c r="J127" s="143">
        <f t="shared" si="31"/>
        <v>0</v>
      </c>
      <c r="K127" s="140"/>
      <c r="L127" s="143"/>
      <c r="M127" s="144"/>
      <c r="N127" s="143"/>
      <c r="O127" s="145">
        <f t="shared" si="32"/>
        <v>0</v>
      </c>
      <c r="P127" s="145">
        <f t="shared" si="17"/>
        <v>0</v>
      </c>
      <c r="Q127" s="142"/>
      <c r="R127" s="43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</row>
    <row r="128" spans="1:154" ht="20.25" x14ac:dyDescent="0.2">
      <c r="A128" s="100"/>
      <c r="B128" s="99"/>
      <c r="C128" s="99"/>
      <c r="D128" s="99"/>
      <c r="E128" s="99"/>
      <c r="F128" s="99">
        <v>17</v>
      </c>
      <c r="G128" s="103" t="s">
        <v>274</v>
      </c>
      <c r="H128" s="143"/>
      <c r="I128" s="143"/>
      <c r="J128" s="143">
        <f t="shared" si="31"/>
        <v>0</v>
      </c>
      <c r="K128" s="140"/>
      <c r="L128" s="143"/>
      <c r="M128" s="144"/>
      <c r="N128" s="143"/>
      <c r="O128" s="145">
        <f t="shared" si="32"/>
        <v>0</v>
      </c>
      <c r="P128" s="145">
        <f t="shared" si="17"/>
        <v>0</v>
      </c>
      <c r="Q128" s="142"/>
      <c r="R128" s="43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</row>
    <row r="129" spans="1:154" ht="20.25" x14ac:dyDescent="0.2">
      <c r="A129" s="100"/>
      <c r="B129" s="99"/>
      <c r="C129" s="99"/>
      <c r="D129" s="99"/>
      <c r="E129" s="99"/>
      <c r="F129" s="99" t="s">
        <v>90</v>
      </c>
      <c r="G129" s="103" t="s">
        <v>273</v>
      </c>
      <c r="H129" s="143"/>
      <c r="I129" s="143"/>
      <c r="J129" s="143">
        <f t="shared" si="31"/>
        <v>0</v>
      </c>
      <c r="K129" s="140"/>
      <c r="L129" s="143"/>
      <c r="M129" s="144"/>
      <c r="N129" s="143"/>
      <c r="O129" s="145">
        <f t="shared" si="32"/>
        <v>0</v>
      </c>
      <c r="P129" s="145">
        <f t="shared" si="17"/>
        <v>0</v>
      </c>
      <c r="Q129" s="142"/>
      <c r="R129" s="43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</row>
    <row r="130" spans="1:154" ht="20.25" x14ac:dyDescent="0.2">
      <c r="A130" s="100"/>
      <c r="B130" s="99"/>
      <c r="C130" s="99"/>
      <c r="D130" s="99"/>
      <c r="E130" s="146" t="s">
        <v>55</v>
      </c>
      <c r="F130" s="89"/>
      <c r="G130" s="101" t="s">
        <v>116</v>
      </c>
      <c r="H130" s="139">
        <f>H131</f>
        <v>0</v>
      </c>
      <c r="I130" s="139">
        <f>I131</f>
        <v>0</v>
      </c>
      <c r="J130" s="143">
        <f t="shared" si="31"/>
        <v>0</v>
      </c>
      <c r="K130" s="140"/>
      <c r="L130" s="139">
        <f>L131</f>
        <v>0</v>
      </c>
      <c r="M130" s="121">
        <f>M131</f>
        <v>0</v>
      </c>
      <c r="N130" s="139">
        <f>N131</f>
        <v>0</v>
      </c>
      <c r="O130" s="141">
        <f>O131</f>
        <v>0</v>
      </c>
      <c r="P130" s="141">
        <f t="shared" si="17"/>
        <v>0</v>
      </c>
      <c r="Q130" s="142"/>
      <c r="R130" s="43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</row>
    <row r="131" spans="1:154" ht="20.25" x14ac:dyDescent="0.2">
      <c r="A131" s="100"/>
      <c r="B131" s="99"/>
      <c r="C131" s="99"/>
      <c r="D131" s="99"/>
      <c r="E131" s="99"/>
      <c r="F131" s="147" t="s">
        <v>104</v>
      </c>
      <c r="G131" s="103" t="s">
        <v>117</v>
      </c>
      <c r="H131" s="143"/>
      <c r="I131" s="143"/>
      <c r="J131" s="143">
        <f t="shared" si="31"/>
        <v>0</v>
      </c>
      <c r="K131" s="140"/>
      <c r="L131" s="143"/>
      <c r="M131" s="144"/>
      <c r="N131" s="143"/>
      <c r="O131" s="145">
        <f t="shared" si="32"/>
        <v>0</v>
      </c>
      <c r="P131" s="145">
        <f t="shared" si="17"/>
        <v>0</v>
      </c>
      <c r="Q131" s="142"/>
      <c r="R131" s="43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</row>
    <row r="132" spans="1:154" ht="20.25" x14ac:dyDescent="0.2">
      <c r="A132" s="88"/>
      <c r="B132" s="89"/>
      <c r="C132" s="89"/>
      <c r="D132" s="89"/>
      <c r="E132" s="89" t="s">
        <v>43</v>
      </c>
      <c r="F132" s="89"/>
      <c r="G132" s="101" t="s">
        <v>118</v>
      </c>
      <c r="H132" s="139">
        <f>H133+H134+H135+H136+H137+H138</f>
        <v>0</v>
      </c>
      <c r="I132" s="139">
        <f>I133+I134+I135+I136+I137+I138</f>
        <v>0</v>
      </c>
      <c r="J132" s="143">
        <f t="shared" si="31"/>
        <v>0</v>
      </c>
      <c r="K132" s="140"/>
      <c r="L132" s="139">
        <f>L133+L134+L135+L136+L137+L138</f>
        <v>0</v>
      </c>
      <c r="M132" s="121">
        <f>M133+M134+M135+M136+M137+M138</f>
        <v>0</v>
      </c>
      <c r="N132" s="139">
        <f>N133+N134+N135+N136+N137+N138</f>
        <v>0</v>
      </c>
      <c r="O132" s="141">
        <f>O133+O134+O135+O136+O137+O138</f>
        <v>0</v>
      </c>
      <c r="P132" s="141">
        <f t="shared" ref="P132:P195" si="33">L132-O132</f>
        <v>0</v>
      </c>
      <c r="Q132" s="142"/>
      <c r="R132" s="43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</row>
    <row r="133" spans="1:154" ht="20.25" hidden="1" x14ac:dyDescent="0.2">
      <c r="A133" s="100"/>
      <c r="B133" s="99"/>
      <c r="C133" s="99"/>
      <c r="D133" s="99"/>
      <c r="E133" s="99"/>
      <c r="F133" s="99" t="s">
        <v>32</v>
      </c>
      <c r="G133" s="103" t="s">
        <v>119</v>
      </c>
      <c r="H133" s="143"/>
      <c r="I133" s="143"/>
      <c r="J133" s="143">
        <f t="shared" si="31"/>
        <v>0</v>
      </c>
      <c r="K133" s="140"/>
      <c r="L133" s="143"/>
      <c r="M133" s="144"/>
      <c r="N133" s="143"/>
      <c r="O133" s="145">
        <f t="shared" si="32"/>
        <v>0</v>
      </c>
      <c r="P133" s="145">
        <f t="shared" si="33"/>
        <v>0</v>
      </c>
      <c r="Q133" s="142"/>
      <c r="R133" s="43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</row>
    <row r="134" spans="1:154" ht="20.25" hidden="1" x14ac:dyDescent="0.2">
      <c r="A134" s="100"/>
      <c r="B134" s="99"/>
      <c r="C134" s="99"/>
      <c r="D134" s="99"/>
      <c r="E134" s="99"/>
      <c r="F134" s="99" t="s">
        <v>30</v>
      </c>
      <c r="G134" s="103" t="s">
        <v>120</v>
      </c>
      <c r="H134" s="143"/>
      <c r="I134" s="143"/>
      <c r="J134" s="143">
        <f t="shared" si="31"/>
        <v>0</v>
      </c>
      <c r="K134" s="140"/>
      <c r="L134" s="143"/>
      <c r="M134" s="144"/>
      <c r="N134" s="143"/>
      <c r="O134" s="145">
        <f t="shared" si="32"/>
        <v>0</v>
      </c>
      <c r="P134" s="145">
        <f t="shared" si="33"/>
        <v>0</v>
      </c>
      <c r="Q134" s="142"/>
      <c r="R134" s="43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</row>
    <row r="135" spans="1:154" ht="20.25" hidden="1" x14ac:dyDescent="0.2">
      <c r="A135" s="100"/>
      <c r="B135" s="99"/>
      <c r="C135" s="99"/>
      <c r="D135" s="99"/>
      <c r="E135" s="99"/>
      <c r="F135" s="99" t="s">
        <v>43</v>
      </c>
      <c r="G135" s="103" t="s">
        <v>121</v>
      </c>
      <c r="H135" s="143"/>
      <c r="I135" s="143"/>
      <c r="J135" s="143">
        <f t="shared" si="31"/>
        <v>0</v>
      </c>
      <c r="K135" s="140"/>
      <c r="L135" s="143"/>
      <c r="M135" s="144"/>
      <c r="N135" s="143"/>
      <c r="O135" s="145">
        <f t="shared" si="32"/>
        <v>0</v>
      </c>
      <c r="P135" s="145">
        <f t="shared" si="33"/>
        <v>0</v>
      </c>
      <c r="Q135" s="142"/>
      <c r="R135" s="43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</row>
    <row r="136" spans="1:154" ht="40.5" hidden="1" x14ac:dyDescent="0.2">
      <c r="A136" s="100"/>
      <c r="B136" s="99"/>
      <c r="C136" s="99"/>
      <c r="D136" s="99"/>
      <c r="E136" s="99"/>
      <c r="F136" s="99" t="s">
        <v>22</v>
      </c>
      <c r="G136" s="103" t="s">
        <v>122</v>
      </c>
      <c r="H136" s="143"/>
      <c r="I136" s="143"/>
      <c r="J136" s="143">
        <f t="shared" si="31"/>
        <v>0</v>
      </c>
      <c r="K136" s="140"/>
      <c r="L136" s="143"/>
      <c r="M136" s="144"/>
      <c r="N136" s="143"/>
      <c r="O136" s="145">
        <f t="shared" si="32"/>
        <v>0</v>
      </c>
      <c r="P136" s="145">
        <f t="shared" si="33"/>
        <v>0</v>
      </c>
      <c r="Q136" s="142"/>
      <c r="R136" s="43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</row>
    <row r="137" spans="1:154" ht="20.25" hidden="1" x14ac:dyDescent="0.2">
      <c r="A137" s="100"/>
      <c r="B137" s="99"/>
      <c r="C137" s="99"/>
      <c r="D137" s="99"/>
      <c r="E137" s="99"/>
      <c r="F137" s="99" t="s">
        <v>33</v>
      </c>
      <c r="G137" s="103" t="s">
        <v>123</v>
      </c>
      <c r="H137" s="143"/>
      <c r="I137" s="143"/>
      <c r="J137" s="143">
        <f t="shared" si="31"/>
        <v>0</v>
      </c>
      <c r="K137" s="140"/>
      <c r="L137" s="143"/>
      <c r="M137" s="144"/>
      <c r="N137" s="143"/>
      <c r="O137" s="145">
        <f t="shared" si="32"/>
        <v>0</v>
      </c>
      <c r="P137" s="145">
        <f t="shared" si="33"/>
        <v>0</v>
      </c>
      <c r="Q137" s="142"/>
      <c r="R137" s="43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</row>
    <row r="138" spans="1:154" ht="20.25" x14ac:dyDescent="0.2">
      <c r="A138" s="100"/>
      <c r="B138" s="99"/>
      <c r="C138" s="99"/>
      <c r="D138" s="99"/>
      <c r="E138" s="99"/>
      <c r="F138" s="99" t="s">
        <v>124</v>
      </c>
      <c r="G138" s="103" t="s">
        <v>125</v>
      </c>
      <c r="H138" s="143"/>
      <c r="I138" s="143"/>
      <c r="J138" s="143">
        <f t="shared" si="31"/>
        <v>0</v>
      </c>
      <c r="K138" s="140"/>
      <c r="L138" s="143"/>
      <c r="M138" s="144"/>
      <c r="N138" s="143"/>
      <c r="O138" s="145">
        <f t="shared" si="32"/>
        <v>0</v>
      </c>
      <c r="P138" s="145">
        <f t="shared" si="33"/>
        <v>0</v>
      </c>
      <c r="Q138" s="142"/>
      <c r="R138" s="43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</row>
    <row r="139" spans="1:154" ht="20.25" x14ac:dyDescent="0.2">
      <c r="A139" s="88"/>
      <c r="B139" s="89"/>
      <c r="C139" s="89"/>
      <c r="D139" s="89" t="s">
        <v>89</v>
      </c>
      <c r="E139" s="89"/>
      <c r="F139" s="89"/>
      <c r="G139" s="138" t="s">
        <v>66</v>
      </c>
      <c r="H139" s="139">
        <f>H140+H147+H151+H152</f>
        <v>0</v>
      </c>
      <c r="I139" s="139">
        <f>I140+I147+I151+I152</f>
        <v>0</v>
      </c>
      <c r="J139" s="143">
        <f t="shared" si="31"/>
        <v>0</v>
      </c>
      <c r="K139" s="140"/>
      <c r="L139" s="139">
        <f>L140+L147+L151+L152</f>
        <v>0</v>
      </c>
      <c r="M139" s="121">
        <f>M140+M147+M151+M152</f>
        <v>0</v>
      </c>
      <c r="N139" s="139">
        <f>N140+N147+N151+N152</f>
        <v>0</v>
      </c>
      <c r="O139" s="141">
        <f>O140+O147+O151+O152</f>
        <v>0</v>
      </c>
      <c r="P139" s="141">
        <f t="shared" si="33"/>
        <v>0</v>
      </c>
      <c r="Q139" s="142"/>
      <c r="R139" s="43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</row>
    <row r="140" spans="1:154" ht="20.25" x14ac:dyDescent="0.2">
      <c r="A140" s="88"/>
      <c r="B140" s="89"/>
      <c r="C140" s="89"/>
      <c r="D140" s="89"/>
      <c r="E140" s="89" t="s">
        <v>32</v>
      </c>
      <c r="F140" s="89"/>
      <c r="G140" s="101" t="s">
        <v>302</v>
      </c>
      <c r="H140" s="139">
        <f>SUM(H141:H146)</f>
        <v>0</v>
      </c>
      <c r="I140" s="139">
        <f>SUM(I141:I146)</f>
        <v>0</v>
      </c>
      <c r="J140" s="143">
        <f t="shared" si="31"/>
        <v>0</v>
      </c>
      <c r="K140" s="140"/>
      <c r="L140" s="139">
        <f>SUM(L141:L146)</f>
        <v>0</v>
      </c>
      <c r="M140" s="121">
        <f>SUM(M141:M146)</f>
        <v>0</v>
      </c>
      <c r="N140" s="139">
        <f>SUM(N141:N146)</f>
        <v>0</v>
      </c>
      <c r="O140" s="141">
        <f>SUM(O141:O146)</f>
        <v>0</v>
      </c>
      <c r="P140" s="141">
        <f t="shared" si="33"/>
        <v>0</v>
      </c>
      <c r="Q140" s="142"/>
      <c r="R140" s="43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</row>
    <row r="141" spans="1:154" ht="20.25" hidden="1" x14ac:dyDescent="0.2">
      <c r="A141" s="100"/>
      <c r="B141" s="99"/>
      <c r="C141" s="99"/>
      <c r="D141" s="99"/>
      <c r="E141" s="99"/>
      <c r="F141" s="99" t="s">
        <v>32</v>
      </c>
      <c r="G141" s="103" t="s">
        <v>300</v>
      </c>
      <c r="H141" s="143"/>
      <c r="I141" s="143"/>
      <c r="J141" s="143">
        <f t="shared" si="31"/>
        <v>0</v>
      </c>
      <c r="K141" s="140"/>
      <c r="L141" s="143"/>
      <c r="M141" s="144"/>
      <c r="N141" s="143"/>
      <c r="O141" s="145">
        <f t="shared" ref="O141:O146" si="34">M141+N141</f>
        <v>0</v>
      </c>
      <c r="P141" s="145">
        <f t="shared" si="33"/>
        <v>0</v>
      </c>
      <c r="Q141" s="142"/>
      <c r="R141" s="43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</row>
    <row r="142" spans="1:154" ht="20.25" hidden="1" x14ac:dyDescent="0.2">
      <c r="A142" s="100"/>
      <c r="B142" s="99"/>
      <c r="C142" s="99"/>
      <c r="D142" s="99"/>
      <c r="E142" s="99"/>
      <c r="F142" s="99" t="s">
        <v>30</v>
      </c>
      <c r="G142" s="103" t="s">
        <v>301</v>
      </c>
      <c r="H142" s="143"/>
      <c r="I142" s="143"/>
      <c r="J142" s="143">
        <f t="shared" si="31"/>
        <v>0</v>
      </c>
      <c r="K142" s="140"/>
      <c r="L142" s="143"/>
      <c r="M142" s="144"/>
      <c r="N142" s="143"/>
      <c r="O142" s="145">
        <f t="shared" si="34"/>
        <v>0</v>
      </c>
      <c r="P142" s="145">
        <f t="shared" si="33"/>
        <v>0</v>
      </c>
      <c r="Q142" s="142"/>
      <c r="R142" s="43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</row>
    <row r="143" spans="1:154" ht="20.25" hidden="1" x14ac:dyDescent="0.2">
      <c r="A143" s="100"/>
      <c r="B143" s="99"/>
      <c r="C143" s="99"/>
      <c r="D143" s="99"/>
      <c r="E143" s="99"/>
      <c r="F143" s="99" t="s">
        <v>43</v>
      </c>
      <c r="G143" s="103" t="s">
        <v>303</v>
      </c>
      <c r="H143" s="143"/>
      <c r="I143" s="143"/>
      <c r="J143" s="143">
        <f t="shared" si="31"/>
        <v>0</v>
      </c>
      <c r="K143" s="140"/>
      <c r="L143" s="143"/>
      <c r="M143" s="144"/>
      <c r="N143" s="143"/>
      <c r="O143" s="145">
        <f t="shared" si="34"/>
        <v>0</v>
      </c>
      <c r="P143" s="145">
        <f t="shared" si="33"/>
        <v>0</v>
      </c>
      <c r="Q143" s="142"/>
      <c r="R143" s="43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</row>
    <row r="144" spans="1:154" ht="20.25" hidden="1" x14ac:dyDescent="0.2">
      <c r="A144" s="100"/>
      <c r="B144" s="99"/>
      <c r="C144" s="99"/>
      <c r="D144" s="99"/>
      <c r="E144" s="99"/>
      <c r="F144" s="99" t="s">
        <v>22</v>
      </c>
      <c r="G144" s="103" t="s">
        <v>304</v>
      </c>
      <c r="H144" s="143"/>
      <c r="I144" s="143"/>
      <c r="J144" s="143">
        <f t="shared" si="31"/>
        <v>0</v>
      </c>
      <c r="K144" s="140"/>
      <c r="L144" s="143"/>
      <c r="M144" s="144"/>
      <c r="N144" s="143"/>
      <c r="O144" s="145">
        <f t="shared" si="34"/>
        <v>0</v>
      </c>
      <c r="P144" s="145">
        <f t="shared" si="33"/>
        <v>0</v>
      </c>
      <c r="Q144" s="142"/>
      <c r="R144" s="43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</row>
    <row r="145" spans="1:154" ht="40.5" x14ac:dyDescent="0.2">
      <c r="A145" s="100"/>
      <c r="B145" s="99"/>
      <c r="C145" s="99"/>
      <c r="D145" s="99"/>
      <c r="E145" s="99"/>
      <c r="F145" s="99" t="s">
        <v>38</v>
      </c>
      <c r="G145" s="103" t="s">
        <v>305</v>
      </c>
      <c r="H145" s="143"/>
      <c r="I145" s="143"/>
      <c r="J145" s="143">
        <f t="shared" si="31"/>
        <v>0</v>
      </c>
      <c r="K145" s="140"/>
      <c r="L145" s="143"/>
      <c r="M145" s="144"/>
      <c r="N145" s="143"/>
      <c r="O145" s="145">
        <f t="shared" si="34"/>
        <v>0</v>
      </c>
      <c r="P145" s="145">
        <f t="shared" si="33"/>
        <v>0</v>
      </c>
      <c r="Q145" s="142"/>
      <c r="R145" s="43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</row>
    <row r="146" spans="1:154" ht="40.5" hidden="1" x14ac:dyDescent="0.2">
      <c r="A146" s="100"/>
      <c r="B146" s="99"/>
      <c r="C146" s="99"/>
      <c r="D146" s="99"/>
      <c r="E146" s="99"/>
      <c r="F146" s="99" t="s">
        <v>90</v>
      </c>
      <c r="G146" s="103" t="s">
        <v>306</v>
      </c>
      <c r="H146" s="143"/>
      <c r="I146" s="143"/>
      <c r="J146" s="143">
        <f t="shared" si="31"/>
        <v>0</v>
      </c>
      <c r="K146" s="140"/>
      <c r="L146" s="143"/>
      <c r="M146" s="144"/>
      <c r="N146" s="143"/>
      <c r="O146" s="145">
        <f t="shared" si="34"/>
        <v>0</v>
      </c>
      <c r="P146" s="145">
        <f t="shared" si="33"/>
        <v>0</v>
      </c>
      <c r="Q146" s="142"/>
      <c r="R146" s="43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</row>
    <row r="147" spans="1:154" ht="20.25" hidden="1" x14ac:dyDescent="0.2">
      <c r="A147" s="88"/>
      <c r="B147" s="89"/>
      <c r="C147" s="89"/>
      <c r="D147" s="89"/>
      <c r="E147" s="89" t="s">
        <v>114</v>
      </c>
      <c r="F147" s="89"/>
      <c r="G147" s="138" t="s">
        <v>150</v>
      </c>
      <c r="H147" s="139">
        <f>H148+H149+H150</f>
        <v>0</v>
      </c>
      <c r="I147" s="139">
        <f>I148+I149+I150</f>
        <v>0</v>
      </c>
      <c r="J147" s="143">
        <f t="shared" si="31"/>
        <v>0</v>
      </c>
      <c r="K147" s="140"/>
      <c r="L147" s="139">
        <f>L148+L149+L150</f>
        <v>0</v>
      </c>
      <c r="M147" s="121">
        <f>M148+M149+M150</f>
        <v>0</v>
      </c>
      <c r="N147" s="139">
        <f>N148+N149+N150</f>
        <v>0</v>
      </c>
      <c r="O147" s="141">
        <f>O148+O149+O150</f>
        <v>0</v>
      </c>
      <c r="P147" s="141">
        <f t="shared" si="33"/>
        <v>0</v>
      </c>
      <c r="Q147" s="142"/>
      <c r="R147" s="43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</row>
    <row r="148" spans="1:154" ht="20.25" hidden="1" x14ac:dyDescent="0.2">
      <c r="A148" s="100"/>
      <c r="B148" s="99"/>
      <c r="C148" s="99"/>
      <c r="D148" s="99"/>
      <c r="E148" s="99"/>
      <c r="F148" s="99" t="s">
        <v>32</v>
      </c>
      <c r="G148" s="103" t="s">
        <v>307</v>
      </c>
      <c r="H148" s="143"/>
      <c r="I148" s="143"/>
      <c r="J148" s="143">
        <f t="shared" si="31"/>
        <v>0</v>
      </c>
      <c r="K148" s="140"/>
      <c r="L148" s="143"/>
      <c r="M148" s="144"/>
      <c r="N148" s="143"/>
      <c r="O148" s="145">
        <f t="shared" ref="O148:O151" si="35">M148+N148</f>
        <v>0</v>
      </c>
      <c r="P148" s="145">
        <f t="shared" si="33"/>
        <v>0</v>
      </c>
      <c r="Q148" s="142"/>
      <c r="R148" s="43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</row>
    <row r="149" spans="1:154" ht="20.25" hidden="1" x14ac:dyDescent="0.2">
      <c r="A149" s="100"/>
      <c r="B149" s="99"/>
      <c r="C149" s="99"/>
      <c r="D149" s="99"/>
      <c r="E149" s="99"/>
      <c r="F149" s="99" t="s">
        <v>43</v>
      </c>
      <c r="G149" s="103" t="s">
        <v>308</v>
      </c>
      <c r="H149" s="143"/>
      <c r="I149" s="143"/>
      <c r="J149" s="143">
        <f t="shared" si="31"/>
        <v>0</v>
      </c>
      <c r="K149" s="140"/>
      <c r="L149" s="143"/>
      <c r="M149" s="144"/>
      <c r="N149" s="143"/>
      <c r="O149" s="145">
        <f t="shared" si="35"/>
        <v>0</v>
      </c>
      <c r="P149" s="145">
        <f t="shared" si="33"/>
        <v>0</v>
      </c>
      <c r="Q149" s="142"/>
      <c r="R149" s="43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</row>
    <row r="150" spans="1:154" ht="20.25" hidden="1" x14ac:dyDescent="0.2">
      <c r="A150" s="100"/>
      <c r="B150" s="99"/>
      <c r="C150" s="99"/>
      <c r="D150" s="99"/>
      <c r="E150" s="99"/>
      <c r="F150" s="99" t="s">
        <v>90</v>
      </c>
      <c r="G150" s="103" t="s">
        <v>151</v>
      </c>
      <c r="H150" s="143"/>
      <c r="I150" s="143"/>
      <c r="J150" s="143">
        <f t="shared" si="31"/>
        <v>0</v>
      </c>
      <c r="K150" s="140"/>
      <c r="L150" s="143"/>
      <c r="M150" s="144"/>
      <c r="N150" s="143"/>
      <c r="O150" s="145">
        <f t="shared" si="35"/>
        <v>0</v>
      </c>
      <c r="P150" s="145">
        <f t="shared" si="33"/>
        <v>0</v>
      </c>
      <c r="Q150" s="142"/>
      <c r="R150" s="43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</row>
    <row r="151" spans="1:154" ht="20.25" hidden="1" x14ac:dyDescent="0.2">
      <c r="A151" s="100"/>
      <c r="B151" s="99"/>
      <c r="C151" s="99"/>
      <c r="D151" s="99"/>
      <c r="E151" s="99">
        <v>13</v>
      </c>
      <c r="F151" s="99"/>
      <c r="G151" s="103" t="s">
        <v>309</v>
      </c>
      <c r="H151" s="143"/>
      <c r="I151" s="143"/>
      <c r="J151" s="143">
        <f t="shared" si="31"/>
        <v>0</v>
      </c>
      <c r="K151" s="140"/>
      <c r="L151" s="143"/>
      <c r="M151" s="144"/>
      <c r="N151" s="143"/>
      <c r="O151" s="145">
        <f t="shared" si="35"/>
        <v>0</v>
      </c>
      <c r="P151" s="145">
        <f t="shared" si="33"/>
        <v>0</v>
      </c>
      <c r="Q151" s="142"/>
      <c r="R151" s="43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</row>
    <row r="152" spans="1:154" ht="20.25" x14ac:dyDescent="0.2">
      <c r="A152" s="88"/>
      <c r="B152" s="89"/>
      <c r="C152" s="89"/>
      <c r="D152" s="89"/>
      <c r="E152" s="89" t="s">
        <v>90</v>
      </c>
      <c r="F152" s="89"/>
      <c r="G152" s="138" t="s">
        <v>314</v>
      </c>
      <c r="H152" s="139">
        <f>H153+H154+H155+H156</f>
        <v>0</v>
      </c>
      <c r="I152" s="139">
        <f>I153+I154+I155+I156</f>
        <v>0</v>
      </c>
      <c r="J152" s="143">
        <f t="shared" si="31"/>
        <v>0</v>
      </c>
      <c r="K152" s="140"/>
      <c r="L152" s="139">
        <f>L153+L154+L155+L156</f>
        <v>0</v>
      </c>
      <c r="M152" s="121">
        <f>M153+M154+M155+M156</f>
        <v>0</v>
      </c>
      <c r="N152" s="139">
        <f>N153+N154+N155+N156</f>
        <v>0</v>
      </c>
      <c r="O152" s="141">
        <f>O153+O154+O155+O156</f>
        <v>0</v>
      </c>
      <c r="P152" s="141">
        <f t="shared" si="33"/>
        <v>0</v>
      </c>
      <c r="Q152" s="142"/>
      <c r="R152" s="43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</row>
    <row r="153" spans="1:154" ht="20.25" hidden="1" x14ac:dyDescent="0.2">
      <c r="A153" s="100"/>
      <c r="B153" s="99"/>
      <c r="C153" s="99"/>
      <c r="D153" s="99"/>
      <c r="E153" s="99"/>
      <c r="F153" s="99" t="s">
        <v>30</v>
      </c>
      <c r="G153" s="103" t="s">
        <v>290</v>
      </c>
      <c r="H153" s="143"/>
      <c r="I153" s="143"/>
      <c r="J153" s="143">
        <f t="shared" si="31"/>
        <v>0</v>
      </c>
      <c r="K153" s="140"/>
      <c r="L153" s="143"/>
      <c r="M153" s="144"/>
      <c r="N153" s="143"/>
      <c r="O153" s="145">
        <f t="shared" ref="O153:O159" si="36">M153+N153</f>
        <v>0</v>
      </c>
      <c r="P153" s="145">
        <f t="shared" si="33"/>
        <v>0</v>
      </c>
      <c r="Q153" s="142"/>
      <c r="R153" s="43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</row>
    <row r="154" spans="1:154" ht="20.25" hidden="1" x14ac:dyDescent="0.2">
      <c r="A154" s="100"/>
      <c r="B154" s="99"/>
      <c r="C154" s="99"/>
      <c r="D154" s="99"/>
      <c r="E154" s="99"/>
      <c r="F154" s="99" t="s">
        <v>22</v>
      </c>
      <c r="G154" s="103" t="s">
        <v>310</v>
      </c>
      <c r="H154" s="143"/>
      <c r="I154" s="143"/>
      <c r="J154" s="143">
        <f t="shared" si="31"/>
        <v>0</v>
      </c>
      <c r="K154" s="140"/>
      <c r="L154" s="143"/>
      <c r="M154" s="144"/>
      <c r="N154" s="143"/>
      <c r="O154" s="145">
        <f t="shared" si="36"/>
        <v>0</v>
      </c>
      <c r="P154" s="145">
        <f t="shared" si="33"/>
        <v>0</v>
      </c>
      <c r="Q154" s="142"/>
      <c r="R154" s="43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</row>
    <row r="155" spans="1:154" ht="40.5" x14ac:dyDescent="0.2">
      <c r="A155" s="100"/>
      <c r="B155" s="99"/>
      <c r="C155" s="99"/>
      <c r="D155" s="99"/>
      <c r="E155" s="99"/>
      <c r="F155" s="99" t="s">
        <v>33</v>
      </c>
      <c r="G155" s="103" t="s">
        <v>289</v>
      </c>
      <c r="H155" s="143"/>
      <c r="I155" s="143"/>
      <c r="J155" s="143">
        <f t="shared" si="31"/>
        <v>0</v>
      </c>
      <c r="K155" s="140"/>
      <c r="L155" s="143"/>
      <c r="M155" s="144"/>
      <c r="N155" s="143"/>
      <c r="O155" s="145">
        <f t="shared" si="36"/>
        <v>0</v>
      </c>
      <c r="P155" s="145">
        <f t="shared" si="33"/>
        <v>0</v>
      </c>
      <c r="Q155" s="142"/>
      <c r="R155" s="43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</row>
    <row r="156" spans="1:154" ht="20.25" hidden="1" x14ac:dyDescent="0.2">
      <c r="A156" s="100"/>
      <c r="B156" s="99"/>
      <c r="C156" s="99"/>
      <c r="D156" s="99"/>
      <c r="E156" s="99"/>
      <c r="F156" s="99" t="s">
        <v>90</v>
      </c>
      <c r="G156" s="103" t="s">
        <v>311</v>
      </c>
      <c r="H156" s="143"/>
      <c r="I156" s="143"/>
      <c r="J156" s="143">
        <f t="shared" si="31"/>
        <v>0</v>
      </c>
      <c r="K156" s="140"/>
      <c r="L156" s="143"/>
      <c r="M156" s="144"/>
      <c r="N156" s="143"/>
      <c r="O156" s="145">
        <f t="shared" si="36"/>
        <v>0</v>
      </c>
      <c r="P156" s="145">
        <f t="shared" si="33"/>
        <v>0</v>
      </c>
      <c r="Q156" s="142"/>
      <c r="R156" s="43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</row>
    <row r="157" spans="1:154" ht="20.25" x14ac:dyDescent="0.2">
      <c r="A157" s="88"/>
      <c r="B157" s="89"/>
      <c r="C157" s="89"/>
      <c r="D157" s="89">
        <v>59</v>
      </c>
      <c r="E157" s="89"/>
      <c r="F157" s="89"/>
      <c r="G157" s="138" t="s">
        <v>313</v>
      </c>
      <c r="H157" s="139">
        <f>+H158</f>
        <v>877200</v>
      </c>
      <c r="I157" s="139">
        <f>+I158</f>
        <v>758104</v>
      </c>
      <c r="J157" s="139">
        <f t="shared" ref="J157" si="37">+J158</f>
        <v>119096</v>
      </c>
      <c r="K157" s="140">
        <f>ROUND(I157/H157*100,2)</f>
        <v>86.42</v>
      </c>
      <c r="L157" s="139">
        <f>+L158</f>
        <v>0</v>
      </c>
      <c r="M157" s="139">
        <f>+M158</f>
        <v>0</v>
      </c>
      <c r="N157" s="139">
        <f>+N158</f>
        <v>758104</v>
      </c>
      <c r="O157" s="139">
        <f t="shared" ref="O157" si="38">+O158</f>
        <v>758104</v>
      </c>
      <c r="P157" s="141">
        <f t="shared" si="33"/>
        <v>-758104</v>
      </c>
      <c r="Q157" s="142" t="e">
        <f t="shared" ref="Q157:Q178" si="39">ROUND(O157/L157*100,2)</f>
        <v>#DIV/0!</v>
      </c>
      <c r="R157" s="43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</row>
    <row r="158" spans="1:154" ht="20.25" x14ac:dyDescent="0.2">
      <c r="A158" s="100"/>
      <c r="B158" s="99"/>
      <c r="C158" s="99"/>
      <c r="D158" s="99"/>
      <c r="E158" s="99">
        <v>25</v>
      </c>
      <c r="F158" s="99"/>
      <c r="G158" s="103" t="s">
        <v>312</v>
      </c>
      <c r="H158" s="143">
        <v>877200</v>
      </c>
      <c r="I158" s="143">
        <f>O158</f>
        <v>758104</v>
      </c>
      <c r="J158" s="143">
        <f t="shared" ref="J158:J176" si="40">H158-I158</f>
        <v>119096</v>
      </c>
      <c r="K158" s="140">
        <f>ROUND(I158/H158*100,2)</f>
        <v>86.42</v>
      </c>
      <c r="L158" s="143"/>
      <c r="M158" s="144"/>
      <c r="N158" s="143">
        <v>758104</v>
      </c>
      <c r="O158" s="145">
        <f t="shared" si="36"/>
        <v>758104</v>
      </c>
      <c r="P158" s="145">
        <f t="shared" si="33"/>
        <v>-758104</v>
      </c>
      <c r="Q158" s="142" t="e">
        <f t="shared" si="39"/>
        <v>#DIV/0!</v>
      </c>
      <c r="R158" s="43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</row>
    <row r="159" spans="1:154" ht="40.5" x14ac:dyDescent="0.2">
      <c r="A159" s="148" t="s">
        <v>126</v>
      </c>
      <c r="B159" s="149"/>
      <c r="C159" s="149"/>
      <c r="D159" s="150">
        <v>85</v>
      </c>
      <c r="E159" s="149"/>
      <c r="F159" s="149"/>
      <c r="G159" s="151" t="s">
        <v>127</v>
      </c>
      <c r="H159" s="152"/>
      <c r="I159" s="152"/>
      <c r="J159" s="152">
        <f t="shared" si="40"/>
        <v>0</v>
      </c>
      <c r="K159" s="153"/>
      <c r="L159" s="152"/>
      <c r="M159" s="154"/>
      <c r="N159" s="152"/>
      <c r="O159" s="155">
        <f t="shared" si="36"/>
        <v>0</v>
      </c>
      <c r="P159" s="155">
        <f t="shared" si="33"/>
        <v>0</v>
      </c>
      <c r="Q159" s="156"/>
      <c r="R159" s="43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</row>
    <row r="160" spans="1:154" ht="20.25" x14ac:dyDescent="0.2">
      <c r="A160" s="88" t="s">
        <v>110</v>
      </c>
      <c r="B160" s="89" t="s">
        <v>32</v>
      </c>
      <c r="C160" s="89"/>
      <c r="D160" s="89"/>
      <c r="E160" s="89"/>
      <c r="F160" s="89"/>
      <c r="G160" s="101" t="s">
        <v>128</v>
      </c>
      <c r="H160" s="139">
        <f>H157</f>
        <v>877200</v>
      </c>
      <c r="I160" s="139">
        <f>I157</f>
        <v>758104</v>
      </c>
      <c r="J160" s="143">
        <f t="shared" si="40"/>
        <v>119096</v>
      </c>
      <c r="K160" s="140">
        <f t="shared" ref="K160:K175" si="41">ROUND(I160/H160*100,2)</f>
        <v>86.42</v>
      </c>
      <c r="L160" s="139">
        <f>L157</f>
        <v>0</v>
      </c>
      <c r="M160" s="139">
        <f>M157</f>
        <v>0</v>
      </c>
      <c r="N160" s="139">
        <f>N157</f>
        <v>758104</v>
      </c>
      <c r="O160" s="139">
        <f>O157</f>
        <v>758104</v>
      </c>
      <c r="P160" s="141">
        <f t="shared" si="33"/>
        <v>-758104</v>
      </c>
      <c r="Q160" s="142" t="e">
        <f t="shared" si="39"/>
        <v>#DIV/0!</v>
      </c>
      <c r="R160" s="43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</row>
    <row r="161" spans="1:154" ht="40.5" x14ac:dyDescent="0.2">
      <c r="A161" s="88"/>
      <c r="B161" s="89" t="s">
        <v>30</v>
      </c>
      <c r="C161" s="89"/>
      <c r="D161" s="89"/>
      <c r="E161" s="89"/>
      <c r="F161" s="89"/>
      <c r="G161" s="101" t="s">
        <v>129</v>
      </c>
      <c r="H161" s="139">
        <f>H162+H163</f>
        <v>0</v>
      </c>
      <c r="I161" s="139">
        <f>I162+I163</f>
        <v>0</v>
      </c>
      <c r="J161" s="143">
        <f t="shared" si="40"/>
        <v>0</v>
      </c>
      <c r="K161" s="140" t="e">
        <f t="shared" si="41"/>
        <v>#DIV/0!</v>
      </c>
      <c r="L161" s="139">
        <f>L162+L163</f>
        <v>0</v>
      </c>
      <c r="M161" s="139">
        <f>M162+M163</f>
        <v>0</v>
      </c>
      <c r="N161" s="139">
        <f>N162+N163</f>
        <v>0</v>
      </c>
      <c r="O161" s="139">
        <f>O162+O163</f>
        <v>0</v>
      </c>
      <c r="P161" s="141">
        <f t="shared" si="33"/>
        <v>0</v>
      </c>
      <c r="Q161" s="142" t="e">
        <f t="shared" si="39"/>
        <v>#DIV/0!</v>
      </c>
      <c r="R161" s="43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</row>
    <row r="162" spans="1:154" ht="20.25" x14ac:dyDescent="0.2">
      <c r="A162" s="88"/>
      <c r="B162" s="89"/>
      <c r="C162" s="89" t="s">
        <v>32</v>
      </c>
      <c r="D162" s="89"/>
      <c r="E162" s="89"/>
      <c r="F162" s="89"/>
      <c r="G162" s="101" t="s">
        <v>130</v>
      </c>
      <c r="H162" s="139">
        <f>H155</f>
        <v>0</v>
      </c>
      <c r="I162" s="139">
        <f>I155</f>
        <v>0</v>
      </c>
      <c r="J162" s="143">
        <f t="shared" si="40"/>
        <v>0</v>
      </c>
      <c r="K162" s="140" t="e">
        <f t="shared" si="41"/>
        <v>#DIV/0!</v>
      </c>
      <c r="L162" s="139">
        <f>L155</f>
        <v>0</v>
      </c>
      <c r="M162" s="139">
        <f>M155</f>
        <v>0</v>
      </c>
      <c r="N162" s="139">
        <f>N155</f>
        <v>0</v>
      </c>
      <c r="O162" s="139">
        <f>O155</f>
        <v>0</v>
      </c>
      <c r="P162" s="141">
        <f t="shared" si="33"/>
        <v>0</v>
      </c>
      <c r="Q162" s="142" t="e">
        <f t="shared" si="39"/>
        <v>#DIV/0!</v>
      </c>
      <c r="R162" s="43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</row>
    <row r="163" spans="1:154" ht="20.25" x14ac:dyDescent="0.2">
      <c r="A163" s="88"/>
      <c r="B163" s="89"/>
      <c r="C163" s="89" t="s">
        <v>30</v>
      </c>
      <c r="D163" s="89"/>
      <c r="E163" s="89"/>
      <c r="F163" s="89"/>
      <c r="G163" s="101" t="s">
        <v>131</v>
      </c>
      <c r="H163" s="139">
        <f>H110-H155-H157</f>
        <v>0</v>
      </c>
      <c r="I163" s="139">
        <f>I110-I155-I157</f>
        <v>0</v>
      </c>
      <c r="J163" s="143">
        <f t="shared" si="40"/>
        <v>0</v>
      </c>
      <c r="K163" s="140" t="e">
        <f t="shared" si="41"/>
        <v>#DIV/0!</v>
      </c>
      <c r="L163" s="139">
        <f>L110-L155-L157</f>
        <v>0</v>
      </c>
      <c r="M163" s="139">
        <f>M110-M155-M157</f>
        <v>0</v>
      </c>
      <c r="N163" s="139">
        <f>N110-N155-N157</f>
        <v>0</v>
      </c>
      <c r="O163" s="139">
        <f>O110-O155-O157</f>
        <v>0</v>
      </c>
      <c r="P163" s="141">
        <f t="shared" si="33"/>
        <v>0</v>
      </c>
      <c r="Q163" s="142" t="e">
        <f t="shared" si="39"/>
        <v>#DIV/0!</v>
      </c>
      <c r="R163" s="43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</row>
    <row r="164" spans="1:154" ht="20.25" x14ac:dyDescent="0.2">
      <c r="A164" s="88" t="s">
        <v>132</v>
      </c>
      <c r="B164" s="89" t="s">
        <v>22</v>
      </c>
      <c r="C164" s="89"/>
      <c r="D164" s="89"/>
      <c r="E164" s="89"/>
      <c r="F164" s="89"/>
      <c r="G164" s="101" t="s">
        <v>133</v>
      </c>
      <c r="H164" s="139">
        <f>+H165+H174</f>
        <v>9408600</v>
      </c>
      <c r="I164" s="139">
        <f>+I165+I174</f>
        <v>9047757.3000000007</v>
      </c>
      <c r="J164" s="143">
        <f t="shared" si="40"/>
        <v>360842.69999999925</v>
      </c>
      <c r="K164" s="140">
        <f t="shared" si="41"/>
        <v>96.16</v>
      </c>
      <c r="L164" s="139">
        <f>+L165+L174</f>
        <v>0</v>
      </c>
      <c r="M164" s="139">
        <f>+M165+M174</f>
        <v>4964524.13</v>
      </c>
      <c r="N164" s="139">
        <f>+N165+N174</f>
        <v>4083233.17</v>
      </c>
      <c r="O164" s="139">
        <f>+O165+O174</f>
        <v>9047757.3000000007</v>
      </c>
      <c r="P164" s="141">
        <f t="shared" si="33"/>
        <v>-9047757.3000000007</v>
      </c>
      <c r="Q164" s="142" t="e">
        <f t="shared" si="39"/>
        <v>#DIV/0!</v>
      </c>
      <c r="R164" s="43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</row>
    <row r="165" spans="1:154" ht="20.25" x14ac:dyDescent="0.2">
      <c r="A165" s="88"/>
      <c r="B165" s="89"/>
      <c r="C165" s="89"/>
      <c r="D165" s="89" t="s">
        <v>32</v>
      </c>
      <c r="E165" s="89"/>
      <c r="F165" s="89"/>
      <c r="G165" s="101" t="s">
        <v>62</v>
      </c>
      <c r="H165" s="139">
        <f>+H166+H167+H168+H169+H170+H171+H172+H173</f>
        <v>9408600</v>
      </c>
      <c r="I165" s="139">
        <f>+I166+I167+I168+I169+I170+I171+I172+I173</f>
        <v>9047757.3000000007</v>
      </c>
      <c r="J165" s="139">
        <f>+J166+J167+J168+J169+J170+J171+J172+J173</f>
        <v>360842.69999999995</v>
      </c>
      <c r="K165" s="140">
        <f t="shared" si="41"/>
        <v>96.16</v>
      </c>
      <c r="L165" s="139">
        <f>+L166+L167+L168+L169+L170+L171+L172+L173</f>
        <v>0</v>
      </c>
      <c r="M165" s="139">
        <f>+M166+M167+M168+M169+M170+M171+M172+M173</f>
        <v>4964524.13</v>
      </c>
      <c r="N165" s="139">
        <f>+N166+N167+N168+N169+N170+N171+N172+N173</f>
        <v>4083233.17</v>
      </c>
      <c r="O165" s="139">
        <f>+O166+O167+O168+O169+O170+O171+O172+O173</f>
        <v>9047757.3000000007</v>
      </c>
      <c r="P165" s="141">
        <f t="shared" si="33"/>
        <v>-9047757.3000000007</v>
      </c>
      <c r="Q165" s="142" t="e">
        <f t="shared" si="39"/>
        <v>#DIV/0!</v>
      </c>
      <c r="R165" s="43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</row>
    <row r="166" spans="1:154" ht="20.25" x14ac:dyDescent="0.2">
      <c r="A166" s="88"/>
      <c r="B166" s="89"/>
      <c r="C166" s="89"/>
      <c r="D166" s="89" t="s">
        <v>88</v>
      </c>
      <c r="E166" s="89"/>
      <c r="F166" s="89"/>
      <c r="G166" s="101" t="s">
        <v>134</v>
      </c>
      <c r="H166" s="139">
        <f>+H179+H264+H112</f>
        <v>1094500</v>
      </c>
      <c r="I166" s="139">
        <f>+I179+I264+I112</f>
        <v>1088992</v>
      </c>
      <c r="J166" s="143">
        <f t="shared" si="40"/>
        <v>5508</v>
      </c>
      <c r="K166" s="140">
        <f t="shared" si="41"/>
        <v>99.5</v>
      </c>
      <c r="L166" s="139">
        <f>+L179+L264+L112</f>
        <v>0</v>
      </c>
      <c r="M166" s="139">
        <f>+M179+M264+M112</f>
        <v>735272</v>
      </c>
      <c r="N166" s="139">
        <f>+N179+N264+N112</f>
        <v>353720</v>
      </c>
      <c r="O166" s="139">
        <f>+O179+O264+O112</f>
        <v>1088992</v>
      </c>
      <c r="P166" s="141">
        <f t="shared" si="33"/>
        <v>-1088992</v>
      </c>
      <c r="Q166" s="142" t="e">
        <f t="shared" si="39"/>
        <v>#DIV/0!</v>
      </c>
      <c r="R166" s="43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</row>
    <row r="167" spans="1:154" ht="20.25" x14ac:dyDescent="0.2">
      <c r="A167" s="88"/>
      <c r="B167" s="89"/>
      <c r="C167" s="89"/>
      <c r="D167" s="89" t="s">
        <v>89</v>
      </c>
      <c r="E167" s="89"/>
      <c r="F167" s="89"/>
      <c r="G167" s="101" t="s">
        <v>135</v>
      </c>
      <c r="H167" s="139">
        <f>+H206+H296+H139</f>
        <v>134900</v>
      </c>
      <c r="I167" s="139">
        <f>+I206+I296+I139</f>
        <v>125302.30000000002</v>
      </c>
      <c r="J167" s="143">
        <f t="shared" si="40"/>
        <v>9597.6999999999825</v>
      </c>
      <c r="K167" s="140">
        <f t="shared" si="41"/>
        <v>92.89</v>
      </c>
      <c r="L167" s="139">
        <f>+L206+L296+L139</f>
        <v>0</v>
      </c>
      <c r="M167" s="139">
        <f>+M206+M296+M139</f>
        <v>79621.13</v>
      </c>
      <c r="N167" s="139">
        <f>+N206+N296+N139</f>
        <v>45681.17</v>
      </c>
      <c r="O167" s="139">
        <f>+O206+O296+O139</f>
        <v>125302.30000000002</v>
      </c>
      <c r="P167" s="141">
        <f t="shared" si="33"/>
        <v>-125302.30000000002</v>
      </c>
      <c r="Q167" s="142" t="e">
        <f t="shared" si="39"/>
        <v>#DIV/0!</v>
      </c>
      <c r="R167" s="43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</row>
    <row r="168" spans="1:154" ht="20.25" x14ac:dyDescent="0.2">
      <c r="A168" s="88"/>
      <c r="B168" s="89"/>
      <c r="C168" s="89"/>
      <c r="D168" s="89" t="s">
        <v>90</v>
      </c>
      <c r="E168" s="89"/>
      <c r="F168" s="89"/>
      <c r="G168" s="101" t="s">
        <v>136</v>
      </c>
      <c r="H168" s="139">
        <f>+H329</f>
        <v>0</v>
      </c>
      <c r="I168" s="139">
        <f>+I329</f>
        <v>0</v>
      </c>
      <c r="J168" s="143">
        <f t="shared" si="40"/>
        <v>0</v>
      </c>
      <c r="K168" s="140" t="e">
        <f t="shared" si="41"/>
        <v>#DIV/0!</v>
      </c>
      <c r="L168" s="139">
        <f>+L329</f>
        <v>0</v>
      </c>
      <c r="M168" s="139">
        <f>+M329</f>
        <v>0</v>
      </c>
      <c r="N168" s="139">
        <f>+N329</f>
        <v>0</v>
      </c>
      <c r="O168" s="139">
        <f>+O329</f>
        <v>0</v>
      </c>
      <c r="P168" s="141">
        <f t="shared" si="33"/>
        <v>0</v>
      </c>
      <c r="Q168" s="142" t="e">
        <f t="shared" si="39"/>
        <v>#DIV/0!</v>
      </c>
      <c r="R168" s="43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</row>
    <row r="169" spans="1:154" ht="20.25" x14ac:dyDescent="0.2">
      <c r="A169" s="88"/>
      <c r="B169" s="89"/>
      <c r="C169" s="89"/>
      <c r="D169" s="89" t="s">
        <v>91</v>
      </c>
      <c r="E169" s="89"/>
      <c r="F169" s="89"/>
      <c r="G169" s="101" t="s">
        <v>137</v>
      </c>
      <c r="H169" s="139">
        <f>+H235</f>
        <v>0</v>
      </c>
      <c r="I169" s="139">
        <f>+I235</f>
        <v>0</v>
      </c>
      <c r="J169" s="143">
        <f t="shared" si="40"/>
        <v>0</v>
      </c>
      <c r="K169" s="140" t="e">
        <f t="shared" si="41"/>
        <v>#DIV/0!</v>
      </c>
      <c r="L169" s="139">
        <f>+L235</f>
        <v>0</v>
      </c>
      <c r="M169" s="139">
        <f>+M235</f>
        <v>0</v>
      </c>
      <c r="N169" s="139">
        <f>+N235</f>
        <v>0</v>
      </c>
      <c r="O169" s="139">
        <f>+O235</f>
        <v>0</v>
      </c>
      <c r="P169" s="141">
        <f t="shared" si="33"/>
        <v>0</v>
      </c>
      <c r="Q169" s="142" t="e">
        <f t="shared" si="39"/>
        <v>#DIV/0!</v>
      </c>
      <c r="R169" s="43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</row>
    <row r="170" spans="1:154" ht="40.5" x14ac:dyDescent="0.2">
      <c r="A170" s="88"/>
      <c r="B170" s="89"/>
      <c r="C170" s="89"/>
      <c r="D170" s="89">
        <v>51</v>
      </c>
      <c r="E170" s="89"/>
      <c r="F170" s="89"/>
      <c r="G170" s="101" t="s">
        <v>138</v>
      </c>
      <c r="H170" s="139">
        <f>+H237+H332</f>
        <v>1213000</v>
      </c>
      <c r="I170" s="139">
        <f>+I237+I332</f>
        <v>1149897</v>
      </c>
      <c r="J170" s="143">
        <f t="shared" si="40"/>
        <v>63103</v>
      </c>
      <c r="K170" s="140">
        <f t="shared" si="41"/>
        <v>94.8</v>
      </c>
      <c r="L170" s="139">
        <f>+L237+L332</f>
        <v>0</v>
      </c>
      <c r="M170" s="139">
        <f>+M237+M332</f>
        <v>772605</v>
      </c>
      <c r="N170" s="139">
        <f>+N237+N332</f>
        <v>377292</v>
      </c>
      <c r="O170" s="139">
        <f>+O237+O332</f>
        <v>1149897</v>
      </c>
      <c r="P170" s="141">
        <f t="shared" si="33"/>
        <v>-1149897</v>
      </c>
      <c r="Q170" s="142" t="e">
        <f t="shared" si="39"/>
        <v>#DIV/0!</v>
      </c>
      <c r="R170" s="43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</row>
    <row r="171" spans="1:154" ht="60.75" x14ac:dyDescent="0.2">
      <c r="A171" s="88"/>
      <c r="B171" s="89"/>
      <c r="C171" s="89"/>
      <c r="D171" s="89">
        <v>56</v>
      </c>
      <c r="E171" s="89"/>
      <c r="F171" s="89"/>
      <c r="G171" s="101" t="s">
        <v>139</v>
      </c>
      <c r="H171" s="139">
        <f>H240+H404</f>
        <v>447000</v>
      </c>
      <c r="I171" s="139">
        <f>I240+I404</f>
        <v>398001</v>
      </c>
      <c r="J171" s="143">
        <f t="shared" si="40"/>
        <v>48999</v>
      </c>
      <c r="K171" s="140">
        <f t="shared" si="41"/>
        <v>89.04</v>
      </c>
      <c r="L171" s="139">
        <f>L240+L404</f>
        <v>0</v>
      </c>
      <c r="M171" s="139">
        <f>M240+M404</f>
        <v>273167</v>
      </c>
      <c r="N171" s="139">
        <f>N240+N404</f>
        <v>124834</v>
      </c>
      <c r="O171" s="139">
        <f>O240+O404</f>
        <v>398001</v>
      </c>
      <c r="P171" s="141">
        <f t="shared" si="33"/>
        <v>-398001</v>
      </c>
      <c r="Q171" s="142" t="e">
        <f t="shared" si="39"/>
        <v>#DIV/0!</v>
      </c>
      <c r="R171" s="43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</row>
    <row r="172" spans="1:154" ht="20.25" x14ac:dyDescent="0.2">
      <c r="A172" s="88"/>
      <c r="B172" s="89"/>
      <c r="C172" s="89"/>
      <c r="D172" s="89">
        <v>57</v>
      </c>
      <c r="E172" s="89"/>
      <c r="F172" s="89"/>
      <c r="G172" s="101" t="s">
        <v>140</v>
      </c>
      <c r="H172" s="139">
        <f>+H244+H337</f>
        <v>5642000</v>
      </c>
      <c r="I172" s="139">
        <f>+I244+I337</f>
        <v>5527461</v>
      </c>
      <c r="J172" s="143">
        <f t="shared" si="40"/>
        <v>114539</v>
      </c>
      <c r="K172" s="140">
        <f t="shared" si="41"/>
        <v>97.97</v>
      </c>
      <c r="L172" s="139">
        <f>+L244+L337</f>
        <v>0</v>
      </c>
      <c r="M172" s="139">
        <f>+M244+M337</f>
        <v>3103859</v>
      </c>
      <c r="N172" s="139">
        <f>+N244+N337</f>
        <v>2423602</v>
      </c>
      <c r="O172" s="139">
        <f>+O244+O337</f>
        <v>5527461</v>
      </c>
      <c r="P172" s="141">
        <f t="shared" si="33"/>
        <v>-5527461</v>
      </c>
      <c r="Q172" s="142" t="e">
        <f t="shared" si="39"/>
        <v>#DIV/0!</v>
      </c>
      <c r="R172" s="43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</row>
    <row r="173" spans="1:154" ht="20.25" x14ac:dyDescent="0.2">
      <c r="A173" s="88"/>
      <c r="B173" s="89"/>
      <c r="C173" s="89"/>
      <c r="D173" s="89">
        <v>59</v>
      </c>
      <c r="E173" s="89"/>
      <c r="F173" s="89"/>
      <c r="G173" s="101" t="s">
        <v>80</v>
      </c>
      <c r="H173" s="139">
        <f>+H362+H157</f>
        <v>877200</v>
      </c>
      <c r="I173" s="139">
        <f>+I362+I157</f>
        <v>758104</v>
      </c>
      <c r="J173" s="143">
        <f t="shared" si="40"/>
        <v>119096</v>
      </c>
      <c r="K173" s="140">
        <f t="shared" si="41"/>
        <v>86.42</v>
      </c>
      <c r="L173" s="139">
        <f>+L362+L157</f>
        <v>0</v>
      </c>
      <c r="M173" s="139">
        <f>+M362+M157</f>
        <v>0</v>
      </c>
      <c r="N173" s="139">
        <f>+N362+N157</f>
        <v>758104</v>
      </c>
      <c r="O173" s="139">
        <f>+O362+O157</f>
        <v>758104</v>
      </c>
      <c r="P173" s="141">
        <f t="shared" si="33"/>
        <v>-758104</v>
      </c>
      <c r="Q173" s="142" t="e">
        <f t="shared" si="39"/>
        <v>#DIV/0!</v>
      </c>
      <c r="R173" s="43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</row>
    <row r="174" spans="1:154" ht="20.25" x14ac:dyDescent="0.2">
      <c r="A174" s="88"/>
      <c r="B174" s="89"/>
      <c r="C174" s="89"/>
      <c r="D174" s="89" t="s">
        <v>105</v>
      </c>
      <c r="E174" s="89"/>
      <c r="F174" s="89"/>
      <c r="G174" s="101" t="s">
        <v>83</v>
      </c>
      <c r="H174" s="139">
        <f>+H175</f>
        <v>0</v>
      </c>
      <c r="I174" s="139">
        <f>+I175</f>
        <v>0</v>
      </c>
      <c r="J174" s="143">
        <f t="shared" si="40"/>
        <v>0</v>
      </c>
      <c r="K174" s="140" t="e">
        <f t="shared" si="41"/>
        <v>#DIV/0!</v>
      </c>
      <c r="L174" s="139">
        <f>+L175</f>
        <v>0</v>
      </c>
      <c r="M174" s="139">
        <f>+M175</f>
        <v>0</v>
      </c>
      <c r="N174" s="139">
        <f>+N175</f>
        <v>0</v>
      </c>
      <c r="O174" s="139">
        <f>+O175</f>
        <v>0</v>
      </c>
      <c r="P174" s="141">
        <f t="shared" si="33"/>
        <v>0</v>
      </c>
      <c r="Q174" s="142" t="e">
        <f t="shared" si="39"/>
        <v>#DIV/0!</v>
      </c>
      <c r="R174" s="43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</row>
    <row r="175" spans="1:154" ht="20.25" x14ac:dyDescent="0.2">
      <c r="A175" s="88"/>
      <c r="B175" s="89"/>
      <c r="C175" s="89"/>
      <c r="D175" s="89">
        <v>71</v>
      </c>
      <c r="E175" s="89"/>
      <c r="F175" s="89"/>
      <c r="G175" s="101" t="s">
        <v>141</v>
      </c>
      <c r="H175" s="139">
        <f>+H249+H366</f>
        <v>0</v>
      </c>
      <c r="I175" s="139">
        <f>+I249+I366</f>
        <v>0</v>
      </c>
      <c r="J175" s="143">
        <f t="shared" si="40"/>
        <v>0</v>
      </c>
      <c r="K175" s="140" t="e">
        <f t="shared" si="41"/>
        <v>#DIV/0!</v>
      </c>
      <c r="L175" s="139">
        <f>+L249+L366</f>
        <v>0</v>
      </c>
      <c r="M175" s="139">
        <f>+M249+M366</f>
        <v>0</v>
      </c>
      <c r="N175" s="139">
        <f>+N249+N366</f>
        <v>0</v>
      </c>
      <c r="O175" s="139">
        <f>+O249+O366</f>
        <v>0</v>
      </c>
      <c r="P175" s="141">
        <f t="shared" si="33"/>
        <v>0</v>
      </c>
      <c r="Q175" s="142" t="e">
        <f t="shared" si="39"/>
        <v>#DIV/0!</v>
      </c>
      <c r="R175" s="43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</row>
    <row r="176" spans="1:154" ht="20.25" hidden="1" x14ac:dyDescent="0.2">
      <c r="A176" s="88"/>
      <c r="B176" s="89"/>
      <c r="C176" s="89"/>
      <c r="D176" s="89">
        <v>79</v>
      </c>
      <c r="E176" s="89"/>
      <c r="F176" s="89"/>
      <c r="G176" s="101" t="s">
        <v>106</v>
      </c>
      <c r="H176" s="139"/>
      <c r="I176" s="139"/>
      <c r="J176" s="143">
        <f t="shared" si="40"/>
        <v>0</v>
      </c>
      <c r="K176" s="140"/>
      <c r="L176" s="139"/>
      <c r="M176" s="139"/>
      <c r="N176" s="139"/>
      <c r="O176" s="139"/>
      <c r="P176" s="141">
        <f t="shared" si="33"/>
        <v>0</v>
      </c>
      <c r="Q176" s="142"/>
      <c r="R176" s="43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</row>
    <row r="177" spans="1:154" s="18" customFormat="1" ht="20.25" x14ac:dyDescent="0.25">
      <c r="A177" s="475" t="s">
        <v>142</v>
      </c>
      <c r="B177" s="476"/>
      <c r="C177" s="476"/>
      <c r="D177" s="476"/>
      <c r="E177" s="476"/>
      <c r="F177" s="476"/>
      <c r="G177" s="157" t="s">
        <v>143</v>
      </c>
      <c r="H177" s="158">
        <f>H178+H249+H257</f>
        <v>9800</v>
      </c>
      <c r="I177" s="158">
        <f>I178+I249+I257</f>
        <v>7310.93</v>
      </c>
      <c r="J177" s="158">
        <f>J178+J249+J257</f>
        <v>2489.0700000000002</v>
      </c>
      <c r="K177" s="159">
        <f>ROUND(I177/H177*100,2)</f>
        <v>74.599999999999994</v>
      </c>
      <c r="L177" s="158">
        <f>L178+L249+L257</f>
        <v>0</v>
      </c>
      <c r="M177" s="160">
        <f>M178+M249+M257</f>
        <v>469.94</v>
      </c>
      <c r="N177" s="158">
        <f>N178+N249+N257</f>
        <v>6840.99</v>
      </c>
      <c r="O177" s="206">
        <f>O178+O249+O257</f>
        <v>7310.93</v>
      </c>
      <c r="P177" s="161">
        <f t="shared" si="33"/>
        <v>-7310.93</v>
      </c>
      <c r="Q177" s="162" t="e">
        <f t="shared" si="39"/>
        <v>#DIV/0!</v>
      </c>
      <c r="R177" s="43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</row>
    <row r="178" spans="1:154" ht="20.25" x14ac:dyDescent="0.2">
      <c r="A178" s="88"/>
      <c r="B178" s="89"/>
      <c r="C178" s="89"/>
      <c r="D178" s="89" t="s">
        <v>32</v>
      </c>
      <c r="E178" s="89"/>
      <c r="F178" s="89"/>
      <c r="G178" s="138" t="s">
        <v>62</v>
      </c>
      <c r="H178" s="139">
        <f>H179+H206+H235+H237+H244+H240</f>
        <v>9800</v>
      </c>
      <c r="I178" s="139">
        <f>I179+I206+I235+I237+I244+I240</f>
        <v>7310.93</v>
      </c>
      <c r="J178" s="139">
        <f>J179+J206+J235+J237+J244+J240</f>
        <v>2489.0700000000002</v>
      </c>
      <c r="K178" s="140">
        <f>ROUND(I178/H178*100,2)</f>
        <v>74.599999999999994</v>
      </c>
      <c r="L178" s="139">
        <f t="shared" ref="L178:O178" si="42">L179+L206+L235+L237+L244+L240</f>
        <v>0</v>
      </c>
      <c r="M178" s="139">
        <f t="shared" si="42"/>
        <v>469.94</v>
      </c>
      <c r="N178" s="139">
        <f t="shared" si="42"/>
        <v>6840.99</v>
      </c>
      <c r="O178" s="207">
        <f t="shared" si="42"/>
        <v>7310.93</v>
      </c>
      <c r="P178" s="141">
        <f t="shared" si="33"/>
        <v>-7310.93</v>
      </c>
      <c r="Q178" s="142" t="e">
        <f t="shared" si="39"/>
        <v>#DIV/0!</v>
      </c>
      <c r="R178" s="43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</row>
    <row r="179" spans="1:154" ht="20.25" x14ac:dyDescent="0.2">
      <c r="A179" s="88"/>
      <c r="B179" s="89"/>
      <c r="C179" s="89"/>
      <c r="D179" s="89" t="s">
        <v>88</v>
      </c>
      <c r="E179" s="89"/>
      <c r="F179" s="89"/>
      <c r="G179" s="138" t="s">
        <v>368</v>
      </c>
      <c r="H179" s="139">
        <f>H180+H199+H197</f>
        <v>0</v>
      </c>
      <c r="I179" s="139">
        <f>I180+I199+I197</f>
        <v>0</v>
      </c>
      <c r="J179" s="139">
        <f>J180+J199+J197</f>
        <v>0</v>
      </c>
      <c r="K179" s="140"/>
      <c r="L179" s="139">
        <f>L180+L199+L197</f>
        <v>0</v>
      </c>
      <c r="M179" s="163">
        <f>M180+M199+M197</f>
        <v>0</v>
      </c>
      <c r="N179" s="139">
        <f>N180+N199+N197</f>
        <v>0</v>
      </c>
      <c r="O179" s="163">
        <f>O180+O199+O197</f>
        <v>0</v>
      </c>
      <c r="P179" s="163">
        <f t="shared" si="33"/>
        <v>0</v>
      </c>
      <c r="Q179" s="142"/>
      <c r="R179" s="43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</row>
    <row r="180" spans="1:154" ht="20.25" x14ac:dyDescent="0.2">
      <c r="A180" s="88"/>
      <c r="B180" s="89"/>
      <c r="C180" s="89"/>
      <c r="D180" s="89"/>
      <c r="E180" s="89" t="s">
        <v>32</v>
      </c>
      <c r="F180" s="89"/>
      <c r="G180" s="101" t="s">
        <v>112</v>
      </c>
      <c r="H180" s="139">
        <f>SUM(H181:H196)</f>
        <v>0</v>
      </c>
      <c r="I180" s="139">
        <f>SUM(I181:I196)</f>
        <v>0</v>
      </c>
      <c r="J180" s="139">
        <f>SUM(J181:J196)</f>
        <v>0</v>
      </c>
      <c r="K180" s="140"/>
      <c r="L180" s="139">
        <f>SUM(L181:L196)</f>
        <v>0</v>
      </c>
      <c r="M180" s="121">
        <f>SUM(M181:M196)</f>
        <v>0</v>
      </c>
      <c r="N180" s="139">
        <f>SUM(N181:N196)</f>
        <v>0</v>
      </c>
      <c r="O180" s="141">
        <f>SUM(O181:O196)</f>
        <v>0</v>
      </c>
      <c r="P180" s="141">
        <f t="shared" si="33"/>
        <v>0</v>
      </c>
      <c r="Q180" s="142"/>
      <c r="R180" s="43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</row>
    <row r="181" spans="1:154" ht="20.25" x14ac:dyDescent="0.2">
      <c r="A181" s="100"/>
      <c r="B181" s="99"/>
      <c r="C181" s="99"/>
      <c r="D181" s="99"/>
      <c r="E181" s="99"/>
      <c r="F181" s="99" t="s">
        <v>32</v>
      </c>
      <c r="G181" s="103" t="s">
        <v>347</v>
      </c>
      <c r="H181" s="143"/>
      <c r="I181" s="143"/>
      <c r="J181" s="143">
        <f t="shared" ref="J181:J205" si="43">H181-I181</f>
        <v>0</v>
      </c>
      <c r="K181" s="140"/>
      <c r="L181" s="143"/>
      <c r="M181" s="144"/>
      <c r="N181" s="143"/>
      <c r="O181" s="145">
        <f t="shared" ref="O181:O205" si="44">M181+N181</f>
        <v>0</v>
      </c>
      <c r="P181" s="145">
        <f t="shared" si="33"/>
        <v>0</v>
      </c>
      <c r="Q181" s="142"/>
      <c r="R181" s="43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</row>
    <row r="182" spans="1:154" ht="20.25" x14ac:dyDescent="0.2">
      <c r="A182" s="100"/>
      <c r="B182" s="99"/>
      <c r="C182" s="99"/>
      <c r="D182" s="99"/>
      <c r="E182" s="99"/>
      <c r="F182" s="99" t="s">
        <v>114</v>
      </c>
      <c r="G182" s="103" t="s">
        <v>348</v>
      </c>
      <c r="H182" s="143"/>
      <c r="I182" s="143"/>
      <c r="J182" s="143">
        <f t="shared" si="43"/>
        <v>0</v>
      </c>
      <c r="K182" s="140"/>
      <c r="L182" s="143"/>
      <c r="M182" s="144"/>
      <c r="N182" s="143"/>
      <c r="O182" s="145">
        <f t="shared" si="44"/>
        <v>0</v>
      </c>
      <c r="P182" s="145">
        <f t="shared" si="33"/>
        <v>0</v>
      </c>
      <c r="Q182" s="142"/>
      <c r="R182" s="43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</row>
    <row r="183" spans="1:154" ht="20.25" hidden="1" x14ac:dyDescent="0.2">
      <c r="A183" s="100"/>
      <c r="B183" s="99"/>
      <c r="C183" s="99"/>
      <c r="D183" s="99"/>
      <c r="E183" s="99"/>
      <c r="F183" s="99" t="s">
        <v>43</v>
      </c>
      <c r="G183" s="103" t="s">
        <v>279</v>
      </c>
      <c r="H183" s="143"/>
      <c r="I183" s="143"/>
      <c r="J183" s="143">
        <f t="shared" si="43"/>
        <v>0</v>
      </c>
      <c r="K183" s="140"/>
      <c r="L183" s="143"/>
      <c r="M183" s="144"/>
      <c r="N183" s="143"/>
      <c r="O183" s="145">
        <f t="shared" si="44"/>
        <v>0</v>
      </c>
      <c r="P183" s="145">
        <f t="shared" si="33"/>
        <v>0</v>
      </c>
      <c r="Q183" s="142"/>
      <c r="R183" s="43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</row>
    <row r="184" spans="1:154" ht="20.25" hidden="1" x14ac:dyDescent="0.2">
      <c r="A184" s="100"/>
      <c r="B184" s="99"/>
      <c r="C184" s="99"/>
      <c r="D184" s="99"/>
      <c r="E184" s="99"/>
      <c r="F184" s="99" t="s">
        <v>22</v>
      </c>
      <c r="G184" s="103" t="s">
        <v>280</v>
      </c>
      <c r="H184" s="143"/>
      <c r="I184" s="143"/>
      <c r="J184" s="143">
        <f t="shared" si="43"/>
        <v>0</v>
      </c>
      <c r="K184" s="140"/>
      <c r="L184" s="143"/>
      <c r="M184" s="144"/>
      <c r="N184" s="143"/>
      <c r="O184" s="145">
        <f t="shared" si="44"/>
        <v>0</v>
      </c>
      <c r="P184" s="145">
        <f t="shared" si="33"/>
        <v>0</v>
      </c>
      <c r="Q184" s="142"/>
      <c r="R184" s="43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</row>
    <row r="185" spans="1:154" ht="20.25" x14ac:dyDescent="0.2">
      <c r="A185" s="100"/>
      <c r="B185" s="99"/>
      <c r="C185" s="99"/>
      <c r="D185" s="99"/>
      <c r="E185" s="99"/>
      <c r="F185" s="99" t="s">
        <v>33</v>
      </c>
      <c r="G185" s="103" t="s">
        <v>281</v>
      </c>
      <c r="H185" s="143"/>
      <c r="I185" s="143"/>
      <c r="J185" s="143">
        <f t="shared" si="43"/>
        <v>0</v>
      </c>
      <c r="K185" s="140"/>
      <c r="L185" s="143"/>
      <c r="M185" s="144"/>
      <c r="N185" s="143"/>
      <c r="O185" s="145">
        <f t="shared" si="44"/>
        <v>0</v>
      </c>
      <c r="P185" s="145">
        <f t="shared" si="33"/>
        <v>0</v>
      </c>
      <c r="Q185" s="142"/>
      <c r="R185" s="43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</row>
    <row r="186" spans="1:154" ht="20.25" hidden="1" x14ac:dyDescent="0.2">
      <c r="A186" s="100"/>
      <c r="B186" s="99"/>
      <c r="C186" s="99"/>
      <c r="D186" s="99"/>
      <c r="E186" s="99"/>
      <c r="F186" s="99" t="s">
        <v>124</v>
      </c>
      <c r="G186" s="103" t="s">
        <v>282</v>
      </c>
      <c r="H186" s="143"/>
      <c r="I186" s="143"/>
      <c r="J186" s="143">
        <f t="shared" si="43"/>
        <v>0</v>
      </c>
      <c r="K186" s="140"/>
      <c r="L186" s="143"/>
      <c r="M186" s="144"/>
      <c r="N186" s="143"/>
      <c r="O186" s="145">
        <f t="shared" si="44"/>
        <v>0</v>
      </c>
      <c r="P186" s="145">
        <f t="shared" si="33"/>
        <v>0</v>
      </c>
      <c r="Q186" s="142"/>
      <c r="R186" s="43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</row>
    <row r="187" spans="1:154" ht="20.25" hidden="1" x14ac:dyDescent="0.2">
      <c r="A187" s="100"/>
      <c r="B187" s="99"/>
      <c r="C187" s="99"/>
      <c r="D187" s="99"/>
      <c r="E187" s="99"/>
      <c r="F187" s="99" t="s">
        <v>115</v>
      </c>
      <c r="G187" s="103" t="s">
        <v>283</v>
      </c>
      <c r="H187" s="143"/>
      <c r="I187" s="143"/>
      <c r="J187" s="143">
        <f t="shared" si="43"/>
        <v>0</v>
      </c>
      <c r="K187" s="140"/>
      <c r="L187" s="143"/>
      <c r="M187" s="144"/>
      <c r="N187" s="143"/>
      <c r="O187" s="145">
        <f t="shared" si="44"/>
        <v>0</v>
      </c>
      <c r="P187" s="145">
        <f t="shared" si="33"/>
        <v>0</v>
      </c>
      <c r="Q187" s="142"/>
      <c r="R187" s="43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</row>
    <row r="188" spans="1:154" ht="20.25" hidden="1" x14ac:dyDescent="0.2">
      <c r="A188" s="100"/>
      <c r="B188" s="99"/>
      <c r="C188" s="99"/>
      <c r="D188" s="99"/>
      <c r="E188" s="99"/>
      <c r="F188" s="99" t="s">
        <v>38</v>
      </c>
      <c r="G188" s="103" t="s">
        <v>296</v>
      </c>
      <c r="H188" s="143"/>
      <c r="I188" s="143"/>
      <c r="J188" s="143">
        <f t="shared" si="43"/>
        <v>0</v>
      </c>
      <c r="K188" s="140"/>
      <c r="L188" s="143"/>
      <c r="M188" s="144"/>
      <c r="N188" s="143"/>
      <c r="O188" s="145">
        <f t="shared" si="44"/>
        <v>0</v>
      </c>
      <c r="P188" s="145">
        <f t="shared" si="33"/>
        <v>0</v>
      </c>
      <c r="Q188" s="142"/>
      <c r="R188" s="43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</row>
    <row r="189" spans="1:154" ht="20.25" hidden="1" x14ac:dyDescent="0.2">
      <c r="A189" s="100"/>
      <c r="B189" s="99"/>
      <c r="C189" s="99"/>
      <c r="D189" s="99"/>
      <c r="E189" s="99"/>
      <c r="F189" s="99">
        <v>10</v>
      </c>
      <c r="G189" s="103" t="s">
        <v>349</v>
      </c>
      <c r="H189" s="143"/>
      <c r="I189" s="143"/>
      <c r="J189" s="143">
        <f t="shared" si="43"/>
        <v>0</v>
      </c>
      <c r="K189" s="140"/>
      <c r="L189" s="143"/>
      <c r="M189" s="144"/>
      <c r="N189" s="143"/>
      <c r="O189" s="145">
        <f t="shared" si="44"/>
        <v>0</v>
      </c>
      <c r="P189" s="145">
        <f t="shared" si="33"/>
        <v>0</v>
      </c>
      <c r="Q189" s="142"/>
      <c r="R189" s="43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</row>
    <row r="190" spans="1:154" ht="20.25" hidden="1" x14ac:dyDescent="0.2">
      <c r="A190" s="100"/>
      <c r="B190" s="99"/>
      <c r="C190" s="99"/>
      <c r="D190" s="99"/>
      <c r="E190" s="99"/>
      <c r="F190" s="99">
        <v>11</v>
      </c>
      <c r="G190" s="103" t="s">
        <v>286</v>
      </c>
      <c r="H190" s="143"/>
      <c r="I190" s="143"/>
      <c r="J190" s="143">
        <f t="shared" si="43"/>
        <v>0</v>
      </c>
      <c r="K190" s="140"/>
      <c r="L190" s="143"/>
      <c r="M190" s="144"/>
      <c r="N190" s="143"/>
      <c r="O190" s="145">
        <f t="shared" si="44"/>
        <v>0</v>
      </c>
      <c r="P190" s="145">
        <f t="shared" si="33"/>
        <v>0</v>
      </c>
      <c r="Q190" s="142"/>
      <c r="R190" s="43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</row>
    <row r="191" spans="1:154" ht="40.5" hidden="1" x14ac:dyDescent="0.2">
      <c r="A191" s="100"/>
      <c r="B191" s="99"/>
      <c r="C191" s="99"/>
      <c r="D191" s="99"/>
      <c r="E191" s="99"/>
      <c r="F191" s="99">
        <v>12</v>
      </c>
      <c r="G191" s="103" t="s">
        <v>297</v>
      </c>
      <c r="H191" s="143"/>
      <c r="I191" s="143"/>
      <c r="J191" s="143">
        <f t="shared" si="43"/>
        <v>0</v>
      </c>
      <c r="K191" s="140"/>
      <c r="L191" s="143"/>
      <c r="M191" s="144"/>
      <c r="N191" s="143"/>
      <c r="O191" s="145">
        <f t="shared" si="44"/>
        <v>0</v>
      </c>
      <c r="P191" s="145">
        <f t="shared" si="33"/>
        <v>0</v>
      </c>
      <c r="Q191" s="142"/>
      <c r="R191" s="43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</row>
    <row r="192" spans="1:154" ht="20.25" x14ac:dyDescent="0.2">
      <c r="A192" s="100"/>
      <c r="B192" s="99"/>
      <c r="C192" s="99"/>
      <c r="D192" s="99"/>
      <c r="E192" s="99"/>
      <c r="F192" s="99">
        <v>13</v>
      </c>
      <c r="G192" s="103" t="s">
        <v>298</v>
      </c>
      <c r="H192" s="143"/>
      <c r="I192" s="143"/>
      <c r="J192" s="143">
        <f t="shared" si="43"/>
        <v>0</v>
      </c>
      <c r="K192" s="140"/>
      <c r="L192" s="143"/>
      <c r="M192" s="144"/>
      <c r="N192" s="143"/>
      <c r="O192" s="145">
        <f t="shared" si="44"/>
        <v>0</v>
      </c>
      <c r="P192" s="145">
        <f t="shared" si="33"/>
        <v>0</v>
      </c>
      <c r="Q192" s="142"/>
      <c r="R192" s="43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</row>
    <row r="193" spans="1:154" ht="20.25" hidden="1" x14ac:dyDescent="0.2">
      <c r="A193" s="100"/>
      <c r="B193" s="99"/>
      <c r="C193" s="99"/>
      <c r="D193" s="99"/>
      <c r="E193" s="99"/>
      <c r="F193" s="99">
        <v>14</v>
      </c>
      <c r="G193" s="103" t="s">
        <v>272</v>
      </c>
      <c r="H193" s="143"/>
      <c r="I193" s="143"/>
      <c r="J193" s="143">
        <f t="shared" si="43"/>
        <v>0</v>
      </c>
      <c r="K193" s="140"/>
      <c r="L193" s="143"/>
      <c r="M193" s="144"/>
      <c r="N193" s="143"/>
      <c r="O193" s="145">
        <f t="shared" si="44"/>
        <v>0</v>
      </c>
      <c r="P193" s="145">
        <f t="shared" si="33"/>
        <v>0</v>
      </c>
      <c r="Q193" s="142"/>
      <c r="R193" s="43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</row>
    <row r="194" spans="1:154" ht="40.5" hidden="1" x14ac:dyDescent="0.2">
      <c r="A194" s="100"/>
      <c r="B194" s="99"/>
      <c r="C194" s="99"/>
      <c r="D194" s="99"/>
      <c r="E194" s="99"/>
      <c r="F194" s="99">
        <v>15</v>
      </c>
      <c r="G194" s="103" t="s">
        <v>299</v>
      </c>
      <c r="H194" s="143"/>
      <c r="I194" s="143"/>
      <c r="J194" s="143">
        <f t="shared" si="43"/>
        <v>0</v>
      </c>
      <c r="K194" s="140"/>
      <c r="L194" s="143"/>
      <c r="M194" s="144"/>
      <c r="N194" s="143"/>
      <c r="O194" s="145">
        <f t="shared" si="44"/>
        <v>0</v>
      </c>
      <c r="P194" s="145">
        <f t="shared" si="33"/>
        <v>0</v>
      </c>
      <c r="Q194" s="142"/>
      <c r="R194" s="43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</row>
    <row r="195" spans="1:154" ht="20.25" x14ac:dyDescent="0.2">
      <c r="A195" s="100"/>
      <c r="B195" s="99"/>
      <c r="C195" s="99"/>
      <c r="D195" s="99"/>
      <c r="E195" s="99"/>
      <c r="F195" s="99">
        <v>17</v>
      </c>
      <c r="G195" s="103" t="s">
        <v>274</v>
      </c>
      <c r="H195" s="143"/>
      <c r="I195" s="143"/>
      <c r="J195" s="143">
        <f t="shared" si="43"/>
        <v>0</v>
      </c>
      <c r="K195" s="140"/>
      <c r="L195" s="143"/>
      <c r="M195" s="144"/>
      <c r="N195" s="143"/>
      <c r="O195" s="145">
        <f t="shared" si="44"/>
        <v>0</v>
      </c>
      <c r="P195" s="145">
        <f t="shared" si="33"/>
        <v>0</v>
      </c>
      <c r="Q195" s="142"/>
      <c r="R195" s="43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</row>
    <row r="196" spans="1:154" ht="20.25" x14ac:dyDescent="0.2">
      <c r="A196" s="100"/>
      <c r="B196" s="99"/>
      <c r="C196" s="99"/>
      <c r="D196" s="99"/>
      <c r="E196" s="99"/>
      <c r="F196" s="99" t="s">
        <v>90</v>
      </c>
      <c r="G196" s="103" t="s">
        <v>273</v>
      </c>
      <c r="H196" s="143"/>
      <c r="I196" s="143"/>
      <c r="J196" s="143">
        <f t="shared" si="43"/>
        <v>0</v>
      </c>
      <c r="K196" s="140"/>
      <c r="L196" s="143"/>
      <c r="M196" s="144"/>
      <c r="N196" s="143"/>
      <c r="O196" s="145">
        <f t="shared" si="44"/>
        <v>0</v>
      </c>
      <c r="P196" s="145">
        <f t="shared" ref="P196:P259" si="45">L196-O196</f>
        <v>0</v>
      </c>
      <c r="Q196" s="142"/>
      <c r="R196" s="43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</row>
    <row r="197" spans="1:154" ht="20.25" x14ac:dyDescent="0.2">
      <c r="A197" s="100"/>
      <c r="B197" s="99"/>
      <c r="C197" s="99"/>
      <c r="D197" s="99"/>
      <c r="E197" s="99" t="s">
        <v>30</v>
      </c>
      <c r="F197" s="99"/>
      <c r="G197" s="101" t="s">
        <v>116</v>
      </c>
      <c r="H197" s="143">
        <f>H198</f>
        <v>0</v>
      </c>
      <c r="I197" s="143">
        <f>I198</f>
        <v>0</v>
      </c>
      <c r="J197" s="143">
        <f t="shared" si="43"/>
        <v>0</v>
      </c>
      <c r="K197" s="140"/>
      <c r="L197" s="143">
        <f>L198</f>
        <v>0</v>
      </c>
      <c r="M197" s="144">
        <f>M198</f>
        <v>0</v>
      </c>
      <c r="N197" s="143">
        <f>N198</f>
        <v>0</v>
      </c>
      <c r="O197" s="145">
        <f>O198</f>
        <v>0</v>
      </c>
      <c r="P197" s="145">
        <f t="shared" si="45"/>
        <v>0</v>
      </c>
      <c r="Q197" s="142"/>
      <c r="R197" s="43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</row>
    <row r="198" spans="1:154" ht="20.25" x14ac:dyDescent="0.2">
      <c r="A198" s="100"/>
      <c r="B198" s="99"/>
      <c r="C198" s="99"/>
      <c r="D198" s="99"/>
      <c r="E198" s="99"/>
      <c r="F198" s="99" t="s">
        <v>33</v>
      </c>
      <c r="G198" s="103" t="s">
        <v>117</v>
      </c>
      <c r="H198" s="143"/>
      <c r="I198" s="143"/>
      <c r="J198" s="143">
        <f t="shared" si="43"/>
        <v>0</v>
      </c>
      <c r="K198" s="140"/>
      <c r="L198" s="143"/>
      <c r="M198" s="144"/>
      <c r="N198" s="143"/>
      <c r="O198" s="145">
        <f t="shared" si="44"/>
        <v>0</v>
      </c>
      <c r="P198" s="145">
        <f t="shared" si="45"/>
        <v>0</v>
      </c>
      <c r="Q198" s="142"/>
      <c r="R198" s="43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</row>
    <row r="199" spans="1:154" ht="20.25" x14ac:dyDescent="0.2">
      <c r="A199" s="88"/>
      <c r="B199" s="89"/>
      <c r="C199" s="89"/>
      <c r="D199" s="89"/>
      <c r="E199" s="89" t="s">
        <v>43</v>
      </c>
      <c r="F199" s="89"/>
      <c r="G199" s="101" t="s">
        <v>350</v>
      </c>
      <c r="H199" s="139">
        <f>H200+H201+H202+H203+H204+H205</f>
        <v>0</v>
      </c>
      <c r="I199" s="139">
        <f>I200+I201+I202+I203+I204+I205</f>
        <v>0</v>
      </c>
      <c r="J199" s="143">
        <f t="shared" si="43"/>
        <v>0</v>
      </c>
      <c r="K199" s="140"/>
      <c r="L199" s="139">
        <f>L200+L201+L202+L203+L204+L205</f>
        <v>0</v>
      </c>
      <c r="M199" s="121">
        <f>M200+M201+M202+M203+M204+M205</f>
        <v>0</v>
      </c>
      <c r="N199" s="139">
        <f>N200+N201+N202+N203+N204+N205</f>
        <v>0</v>
      </c>
      <c r="O199" s="141">
        <f>O200+O201+O202+O203+O204+O205</f>
        <v>0</v>
      </c>
      <c r="P199" s="141">
        <f t="shared" si="45"/>
        <v>0</v>
      </c>
      <c r="Q199" s="142"/>
      <c r="R199" s="43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</row>
    <row r="200" spans="1:154" ht="20.25" hidden="1" x14ac:dyDescent="0.2">
      <c r="A200" s="100"/>
      <c r="B200" s="99"/>
      <c r="C200" s="99"/>
      <c r="D200" s="99"/>
      <c r="E200" s="99"/>
      <c r="F200" s="99" t="s">
        <v>32</v>
      </c>
      <c r="G200" s="103" t="s">
        <v>119</v>
      </c>
      <c r="H200" s="143"/>
      <c r="I200" s="143"/>
      <c r="J200" s="143">
        <f t="shared" si="43"/>
        <v>0</v>
      </c>
      <c r="K200" s="140"/>
      <c r="L200" s="143"/>
      <c r="M200" s="144"/>
      <c r="N200" s="143"/>
      <c r="O200" s="145">
        <f t="shared" si="44"/>
        <v>0</v>
      </c>
      <c r="P200" s="145">
        <f t="shared" si="45"/>
        <v>0</v>
      </c>
      <c r="Q200" s="142"/>
      <c r="R200" s="43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</row>
    <row r="201" spans="1:154" ht="20.25" hidden="1" x14ac:dyDescent="0.2">
      <c r="A201" s="100"/>
      <c r="B201" s="99"/>
      <c r="C201" s="99"/>
      <c r="D201" s="99"/>
      <c r="E201" s="99"/>
      <c r="F201" s="99" t="s">
        <v>30</v>
      </c>
      <c r="G201" s="103" t="s">
        <v>351</v>
      </c>
      <c r="H201" s="143"/>
      <c r="I201" s="143"/>
      <c r="J201" s="143">
        <f t="shared" si="43"/>
        <v>0</v>
      </c>
      <c r="K201" s="140"/>
      <c r="L201" s="143"/>
      <c r="M201" s="144"/>
      <c r="N201" s="143"/>
      <c r="O201" s="145">
        <f t="shared" si="44"/>
        <v>0</v>
      </c>
      <c r="P201" s="145">
        <f t="shared" si="45"/>
        <v>0</v>
      </c>
      <c r="Q201" s="142"/>
      <c r="R201" s="43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</row>
    <row r="202" spans="1:154" ht="20.25" hidden="1" x14ac:dyDescent="0.2">
      <c r="A202" s="100"/>
      <c r="B202" s="99"/>
      <c r="C202" s="99"/>
      <c r="D202" s="99"/>
      <c r="E202" s="99"/>
      <c r="F202" s="99" t="s">
        <v>43</v>
      </c>
      <c r="G202" s="103" t="s">
        <v>352</v>
      </c>
      <c r="H202" s="143"/>
      <c r="I202" s="143"/>
      <c r="J202" s="143">
        <f t="shared" si="43"/>
        <v>0</v>
      </c>
      <c r="K202" s="140"/>
      <c r="L202" s="143"/>
      <c r="M202" s="144"/>
      <c r="N202" s="143"/>
      <c r="O202" s="145">
        <f t="shared" si="44"/>
        <v>0</v>
      </c>
      <c r="P202" s="145">
        <f t="shared" si="45"/>
        <v>0</v>
      </c>
      <c r="Q202" s="142"/>
      <c r="R202" s="43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</row>
    <row r="203" spans="1:154" ht="40.5" hidden="1" x14ac:dyDescent="0.2">
      <c r="A203" s="100"/>
      <c r="B203" s="99"/>
      <c r="C203" s="99"/>
      <c r="D203" s="99"/>
      <c r="E203" s="99"/>
      <c r="F203" s="99" t="s">
        <v>22</v>
      </c>
      <c r="G203" s="103" t="s">
        <v>122</v>
      </c>
      <c r="H203" s="143"/>
      <c r="I203" s="143"/>
      <c r="J203" s="143">
        <f t="shared" si="43"/>
        <v>0</v>
      </c>
      <c r="K203" s="140"/>
      <c r="L203" s="143"/>
      <c r="M203" s="144"/>
      <c r="N203" s="143"/>
      <c r="O203" s="145">
        <f t="shared" si="44"/>
        <v>0</v>
      </c>
      <c r="P203" s="145">
        <f t="shared" si="45"/>
        <v>0</v>
      </c>
      <c r="Q203" s="142"/>
      <c r="R203" s="43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</row>
    <row r="204" spans="1:154" ht="20.25" hidden="1" x14ac:dyDescent="0.2">
      <c r="A204" s="100"/>
      <c r="B204" s="99"/>
      <c r="C204" s="99"/>
      <c r="D204" s="99"/>
      <c r="E204" s="99"/>
      <c r="F204" s="99" t="s">
        <v>33</v>
      </c>
      <c r="G204" s="103" t="s">
        <v>123</v>
      </c>
      <c r="H204" s="143"/>
      <c r="I204" s="143"/>
      <c r="J204" s="143">
        <f t="shared" si="43"/>
        <v>0</v>
      </c>
      <c r="K204" s="140"/>
      <c r="L204" s="143"/>
      <c r="M204" s="144"/>
      <c r="N204" s="143"/>
      <c r="O204" s="145">
        <f t="shared" si="44"/>
        <v>0</v>
      </c>
      <c r="P204" s="145">
        <f t="shared" si="45"/>
        <v>0</v>
      </c>
      <c r="Q204" s="142"/>
      <c r="R204" s="43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</row>
    <row r="205" spans="1:154" ht="20.25" x14ac:dyDescent="0.2">
      <c r="A205" s="100"/>
      <c r="B205" s="99"/>
      <c r="C205" s="99"/>
      <c r="D205" s="99"/>
      <c r="E205" s="99"/>
      <c r="F205" s="99" t="s">
        <v>124</v>
      </c>
      <c r="G205" s="103" t="s">
        <v>125</v>
      </c>
      <c r="H205" s="143"/>
      <c r="I205" s="143"/>
      <c r="J205" s="143">
        <f t="shared" si="43"/>
        <v>0</v>
      </c>
      <c r="K205" s="140"/>
      <c r="L205" s="143"/>
      <c r="M205" s="144"/>
      <c r="N205" s="143"/>
      <c r="O205" s="145">
        <f t="shared" si="44"/>
        <v>0</v>
      </c>
      <c r="P205" s="145">
        <f t="shared" si="45"/>
        <v>0</v>
      </c>
      <c r="Q205" s="142"/>
      <c r="R205" s="43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</row>
    <row r="206" spans="1:154" ht="20.25" x14ac:dyDescent="0.2">
      <c r="A206" s="88"/>
      <c r="B206" s="89"/>
      <c r="C206" s="89"/>
      <c r="D206" s="89" t="s">
        <v>89</v>
      </c>
      <c r="E206" s="89"/>
      <c r="F206" s="89"/>
      <c r="G206" s="138" t="s">
        <v>66</v>
      </c>
      <c r="H206" s="139">
        <f>H207+H218+H219+H223+H226+H227+H228+H229</f>
        <v>4800</v>
      </c>
      <c r="I206" s="139">
        <f>I207+I218+I219+I223+I226+I227+I228+I229</f>
        <v>3110.93</v>
      </c>
      <c r="J206" s="139">
        <f>J207+J218+J219+J223+J226+J227+J228+J229</f>
        <v>1689.0700000000002</v>
      </c>
      <c r="K206" s="140">
        <f>ROUND(I206/H206*100,2)</f>
        <v>64.81</v>
      </c>
      <c r="L206" s="139">
        <f>L207+L218+L219+L223+L226+L227+L228+L229</f>
        <v>0</v>
      </c>
      <c r="M206" s="139">
        <f>M207+M218+M219+M223+M226+M227+M228+M229</f>
        <v>469.94</v>
      </c>
      <c r="N206" s="139">
        <f>N207+N218+N219+N223+N226+N227+N228+N229</f>
        <v>2640.99</v>
      </c>
      <c r="O206" s="205">
        <f t="shared" ref="O206" si="46">O207+O218+O219+O223+O226+O227+O228+O229</f>
        <v>3110.93</v>
      </c>
      <c r="P206" s="141">
        <f t="shared" si="45"/>
        <v>-3110.93</v>
      </c>
      <c r="Q206" s="142" t="e">
        <f t="shared" ref="Q206:Q246" si="47">ROUND(O206/L206*100,2)</f>
        <v>#DIV/0!</v>
      </c>
      <c r="R206" s="43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</row>
    <row r="207" spans="1:154" ht="20.25" x14ac:dyDescent="0.2">
      <c r="A207" s="88"/>
      <c r="B207" s="89"/>
      <c r="C207" s="89"/>
      <c r="D207" s="89"/>
      <c r="E207" s="89" t="s">
        <v>32</v>
      </c>
      <c r="F207" s="89"/>
      <c r="G207" s="101" t="s">
        <v>144</v>
      </c>
      <c r="H207" s="139">
        <f>SUM(H208:H217)</f>
        <v>4800</v>
      </c>
      <c r="I207" s="139">
        <f>SUM(I208:I217)</f>
        <v>3110.93</v>
      </c>
      <c r="J207" s="139">
        <f>SUM(J208:J217)</f>
        <v>1689.0700000000002</v>
      </c>
      <c r="K207" s="140">
        <f>ROUND(I207/H207*100,2)</f>
        <v>64.81</v>
      </c>
      <c r="L207" s="139">
        <f>SUM(L208:L217)</f>
        <v>0</v>
      </c>
      <c r="M207" s="121">
        <f>SUM(M208:M217)</f>
        <v>469.94</v>
      </c>
      <c r="N207" s="139">
        <f>SUM(N208:N217)</f>
        <v>2640.99</v>
      </c>
      <c r="O207" s="141">
        <f>SUM(O208:O217)</f>
        <v>3110.93</v>
      </c>
      <c r="P207" s="141">
        <f t="shared" si="45"/>
        <v>-3110.93</v>
      </c>
      <c r="Q207" s="142" t="e">
        <f t="shared" si="47"/>
        <v>#DIV/0!</v>
      </c>
      <c r="R207" s="43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</row>
    <row r="208" spans="1:154" ht="20.25" x14ac:dyDescent="0.2">
      <c r="A208" s="100"/>
      <c r="B208" s="99"/>
      <c r="C208" s="99"/>
      <c r="D208" s="99"/>
      <c r="E208" s="99"/>
      <c r="F208" s="99" t="s">
        <v>32</v>
      </c>
      <c r="G208" s="103" t="s">
        <v>169</v>
      </c>
      <c r="H208" s="143"/>
      <c r="I208" s="143"/>
      <c r="J208" s="143">
        <f t="shared" ref="J208:J260" si="48">H208-I208</f>
        <v>0</v>
      </c>
      <c r="K208" s="140"/>
      <c r="L208" s="143"/>
      <c r="M208" s="144"/>
      <c r="N208" s="143"/>
      <c r="O208" s="145">
        <f t="shared" ref="O208:O218" si="49">M208+N208</f>
        <v>0</v>
      </c>
      <c r="P208" s="145">
        <f t="shared" si="45"/>
        <v>0</v>
      </c>
      <c r="Q208" s="142"/>
      <c r="R208" s="43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</row>
    <row r="209" spans="1:154" ht="20.25" x14ac:dyDescent="0.2">
      <c r="A209" s="100"/>
      <c r="B209" s="99"/>
      <c r="C209" s="99"/>
      <c r="D209" s="99"/>
      <c r="E209" s="99"/>
      <c r="F209" s="99" t="s">
        <v>30</v>
      </c>
      <c r="G209" s="103" t="s">
        <v>301</v>
      </c>
      <c r="H209" s="143"/>
      <c r="I209" s="143"/>
      <c r="J209" s="143">
        <f t="shared" si="48"/>
        <v>0</v>
      </c>
      <c r="K209" s="140"/>
      <c r="L209" s="143"/>
      <c r="M209" s="144"/>
      <c r="N209" s="143"/>
      <c r="O209" s="145">
        <f t="shared" si="49"/>
        <v>0</v>
      </c>
      <c r="P209" s="145">
        <f t="shared" si="45"/>
        <v>0</v>
      </c>
      <c r="Q209" s="142"/>
      <c r="R209" s="43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</row>
    <row r="210" spans="1:154" ht="20.25" x14ac:dyDescent="0.2">
      <c r="A210" s="100"/>
      <c r="B210" s="99"/>
      <c r="C210" s="99"/>
      <c r="D210" s="99"/>
      <c r="E210" s="99"/>
      <c r="F210" s="99" t="s">
        <v>43</v>
      </c>
      <c r="G210" s="103" t="s">
        <v>145</v>
      </c>
      <c r="H210" s="143">
        <v>1300</v>
      </c>
      <c r="I210" s="143">
        <f>O210</f>
        <v>432.6</v>
      </c>
      <c r="J210" s="143">
        <f t="shared" si="48"/>
        <v>867.4</v>
      </c>
      <c r="K210" s="140">
        <f t="shared" ref="K210:K217" si="50">ROUND(I210/H210*100,2)</f>
        <v>33.28</v>
      </c>
      <c r="L210" s="143"/>
      <c r="M210" s="144">
        <v>300</v>
      </c>
      <c r="N210" s="143">
        <v>132.6</v>
      </c>
      <c r="O210" s="145">
        <f t="shared" si="49"/>
        <v>432.6</v>
      </c>
      <c r="P210" s="145">
        <f t="shared" si="45"/>
        <v>-432.6</v>
      </c>
      <c r="Q210" s="142" t="e">
        <f t="shared" si="47"/>
        <v>#DIV/0!</v>
      </c>
      <c r="R210" s="43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</row>
    <row r="211" spans="1:154" ht="20.25" x14ac:dyDescent="0.2">
      <c r="A211" s="100"/>
      <c r="B211" s="99"/>
      <c r="C211" s="99"/>
      <c r="D211" s="99"/>
      <c r="E211" s="99"/>
      <c r="F211" s="99" t="s">
        <v>22</v>
      </c>
      <c r="G211" s="103" t="s">
        <v>146</v>
      </c>
      <c r="H211" s="143">
        <v>2800</v>
      </c>
      <c r="I211" s="143">
        <f>O211</f>
        <v>2585.96</v>
      </c>
      <c r="J211" s="143">
        <f t="shared" si="48"/>
        <v>214.03999999999996</v>
      </c>
      <c r="K211" s="140"/>
      <c r="L211" s="143"/>
      <c r="M211" s="144">
        <v>108.36</v>
      </c>
      <c r="N211" s="143">
        <v>2477.6</v>
      </c>
      <c r="O211" s="212">
        <f t="shared" si="49"/>
        <v>2585.96</v>
      </c>
      <c r="P211" s="145">
        <f t="shared" si="45"/>
        <v>-2585.96</v>
      </c>
      <c r="Q211" s="142"/>
      <c r="R211" s="43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</row>
    <row r="212" spans="1:154" ht="20.25" x14ac:dyDescent="0.2">
      <c r="A212" s="100"/>
      <c r="B212" s="99"/>
      <c r="C212" s="99"/>
      <c r="D212" s="99"/>
      <c r="E212" s="99"/>
      <c r="F212" s="99" t="s">
        <v>114</v>
      </c>
      <c r="G212" s="103" t="s">
        <v>353</v>
      </c>
      <c r="H212" s="143"/>
      <c r="I212" s="143"/>
      <c r="J212" s="143">
        <f t="shared" si="48"/>
        <v>0</v>
      </c>
      <c r="K212" s="140"/>
      <c r="L212" s="143"/>
      <c r="M212" s="144"/>
      <c r="N212" s="143"/>
      <c r="O212" s="145">
        <f t="shared" si="49"/>
        <v>0</v>
      </c>
      <c r="P212" s="145">
        <f t="shared" si="45"/>
        <v>0</v>
      </c>
      <c r="Q212" s="142"/>
      <c r="R212" s="43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</row>
    <row r="213" spans="1:154" ht="20.25" x14ac:dyDescent="0.2">
      <c r="A213" s="100"/>
      <c r="B213" s="99"/>
      <c r="C213" s="99"/>
      <c r="D213" s="99"/>
      <c r="E213" s="99"/>
      <c r="F213" s="99" t="s">
        <v>33</v>
      </c>
      <c r="G213" s="103" t="s">
        <v>354</v>
      </c>
      <c r="H213" s="143"/>
      <c r="I213" s="143"/>
      <c r="J213" s="143">
        <f t="shared" si="48"/>
        <v>0</v>
      </c>
      <c r="K213" s="140"/>
      <c r="L213" s="143"/>
      <c r="M213" s="144"/>
      <c r="N213" s="143"/>
      <c r="O213" s="145">
        <f t="shared" si="49"/>
        <v>0</v>
      </c>
      <c r="P213" s="145">
        <f t="shared" si="45"/>
        <v>0</v>
      </c>
      <c r="Q213" s="142"/>
      <c r="R213" s="43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</row>
    <row r="214" spans="1:154" ht="20.25" hidden="1" x14ac:dyDescent="0.2">
      <c r="A214" s="100"/>
      <c r="B214" s="99"/>
      <c r="C214" s="99"/>
      <c r="D214" s="99"/>
      <c r="E214" s="99"/>
      <c r="F214" s="99" t="s">
        <v>124</v>
      </c>
      <c r="G214" s="103" t="s">
        <v>355</v>
      </c>
      <c r="H214" s="143"/>
      <c r="I214" s="143"/>
      <c r="J214" s="143">
        <f t="shared" si="48"/>
        <v>0</v>
      </c>
      <c r="K214" s="140"/>
      <c r="L214" s="143"/>
      <c r="M214" s="144"/>
      <c r="N214" s="143"/>
      <c r="O214" s="145">
        <f t="shared" si="49"/>
        <v>0</v>
      </c>
      <c r="P214" s="145">
        <f t="shared" si="45"/>
        <v>0</v>
      </c>
      <c r="Q214" s="142"/>
      <c r="R214" s="43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</row>
    <row r="215" spans="1:154" ht="20.25" x14ac:dyDescent="0.2">
      <c r="A215" s="100"/>
      <c r="B215" s="99"/>
      <c r="C215" s="99"/>
      <c r="D215" s="99"/>
      <c r="E215" s="99"/>
      <c r="F215" s="99" t="s">
        <v>115</v>
      </c>
      <c r="G215" s="103" t="s">
        <v>356</v>
      </c>
      <c r="H215" s="143">
        <v>200</v>
      </c>
      <c r="I215" s="143">
        <f>O215</f>
        <v>92.37</v>
      </c>
      <c r="J215" s="143">
        <f t="shared" si="48"/>
        <v>107.63</v>
      </c>
      <c r="K215" s="140">
        <f t="shared" si="50"/>
        <v>46.19</v>
      </c>
      <c r="L215" s="143"/>
      <c r="M215" s="144">
        <v>61.58</v>
      </c>
      <c r="N215" s="143">
        <v>30.79</v>
      </c>
      <c r="O215" s="212">
        <f t="shared" si="49"/>
        <v>92.37</v>
      </c>
      <c r="P215" s="145">
        <f t="shared" si="45"/>
        <v>-92.37</v>
      </c>
      <c r="Q215" s="142" t="e">
        <f t="shared" si="47"/>
        <v>#DIV/0!</v>
      </c>
      <c r="R215" s="43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</row>
    <row r="216" spans="1:154" ht="20.25" x14ac:dyDescent="0.2">
      <c r="A216" s="100"/>
      <c r="B216" s="99"/>
      <c r="C216" s="99"/>
      <c r="D216" s="99"/>
      <c r="E216" s="99"/>
      <c r="F216" s="99" t="s">
        <v>38</v>
      </c>
      <c r="G216" s="103" t="s">
        <v>147</v>
      </c>
      <c r="H216" s="143">
        <v>0</v>
      </c>
      <c r="I216" s="143"/>
      <c r="J216" s="143">
        <f t="shared" si="48"/>
        <v>0</v>
      </c>
      <c r="K216" s="140" t="e">
        <f t="shared" si="50"/>
        <v>#DIV/0!</v>
      </c>
      <c r="L216" s="143"/>
      <c r="M216" s="144"/>
      <c r="N216" s="143">
        <v>0</v>
      </c>
      <c r="O216" s="145">
        <f t="shared" si="49"/>
        <v>0</v>
      </c>
      <c r="P216" s="145">
        <f t="shared" si="45"/>
        <v>0</v>
      </c>
      <c r="Q216" s="142" t="e">
        <f t="shared" si="47"/>
        <v>#DIV/0!</v>
      </c>
      <c r="R216" s="43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</row>
    <row r="217" spans="1:154" ht="40.5" x14ac:dyDescent="0.2">
      <c r="A217" s="100"/>
      <c r="B217" s="99"/>
      <c r="C217" s="99"/>
      <c r="D217" s="99"/>
      <c r="E217" s="99"/>
      <c r="F217" s="99" t="s">
        <v>90</v>
      </c>
      <c r="G217" s="103" t="s">
        <v>148</v>
      </c>
      <c r="H217" s="143">
        <v>500</v>
      </c>
      <c r="I217" s="143">
        <f>O217</f>
        <v>0</v>
      </c>
      <c r="J217" s="143">
        <f t="shared" si="48"/>
        <v>500</v>
      </c>
      <c r="K217" s="140">
        <f t="shared" si="50"/>
        <v>0</v>
      </c>
      <c r="L217" s="143"/>
      <c r="M217" s="144"/>
      <c r="N217" s="143">
        <v>0</v>
      </c>
      <c r="O217" s="145">
        <f t="shared" si="49"/>
        <v>0</v>
      </c>
      <c r="P217" s="145">
        <f t="shared" si="45"/>
        <v>0</v>
      </c>
      <c r="Q217" s="142" t="e">
        <f t="shared" si="47"/>
        <v>#DIV/0!</v>
      </c>
      <c r="R217" s="43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</row>
    <row r="218" spans="1:154" ht="20.25" x14ac:dyDescent="0.2">
      <c r="A218" s="100"/>
      <c r="B218" s="99"/>
      <c r="C218" s="99"/>
      <c r="D218" s="99"/>
      <c r="E218" s="99" t="s">
        <v>30</v>
      </c>
      <c r="F218" s="99"/>
      <c r="G218" s="103" t="s">
        <v>149</v>
      </c>
      <c r="H218" s="143"/>
      <c r="I218" s="143"/>
      <c r="J218" s="143">
        <f t="shared" si="48"/>
        <v>0</v>
      </c>
      <c r="K218" s="140"/>
      <c r="L218" s="143"/>
      <c r="M218" s="144"/>
      <c r="N218" s="143"/>
      <c r="O218" s="145">
        <f t="shared" si="49"/>
        <v>0</v>
      </c>
      <c r="P218" s="145">
        <f t="shared" si="45"/>
        <v>0</v>
      </c>
      <c r="Q218" s="142"/>
      <c r="R218" s="43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</row>
    <row r="219" spans="1:154" ht="20.25" hidden="1" x14ac:dyDescent="0.2">
      <c r="A219" s="88"/>
      <c r="B219" s="89"/>
      <c r="C219" s="89"/>
      <c r="D219" s="89"/>
      <c r="E219" s="89" t="s">
        <v>114</v>
      </c>
      <c r="F219" s="89"/>
      <c r="G219" s="138" t="s">
        <v>150</v>
      </c>
      <c r="H219" s="139">
        <f>SUM(H220:H222)</f>
        <v>0</v>
      </c>
      <c r="I219" s="139">
        <f>SUM(I220:I222)</f>
        <v>0</v>
      </c>
      <c r="J219" s="143">
        <f t="shared" si="48"/>
        <v>0</v>
      </c>
      <c r="K219" s="140"/>
      <c r="L219" s="139">
        <f>SUM(L220:L222)</f>
        <v>0</v>
      </c>
      <c r="M219" s="121">
        <f>SUM(M220:M222)</f>
        <v>0</v>
      </c>
      <c r="N219" s="139">
        <f>SUM(N220:N222)</f>
        <v>0</v>
      </c>
      <c r="O219" s="141">
        <f>SUM(O220:O222)</f>
        <v>0</v>
      </c>
      <c r="P219" s="141">
        <f t="shared" si="45"/>
        <v>0</v>
      </c>
      <c r="Q219" s="142"/>
      <c r="R219" s="43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</row>
    <row r="220" spans="1:154" ht="20.25" hidden="1" x14ac:dyDescent="0.2">
      <c r="A220" s="100"/>
      <c r="B220" s="99"/>
      <c r="C220" s="99"/>
      <c r="D220" s="99"/>
      <c r="E220" s="99"/>
      <c r="F220" s="99" t="s">
        <v>32</v>
      </c>
      <c r="G220" s="103" t="s">
        <v>307</v>
      </c>
      <c r="H220" s="143"/>
      <c r="I220" s="143"/>
      <c r="J220" s="143">
        <f t="shared" si="48"/>
        <v>0</v>
      </c>
      <c r="K220" s="140"/>
      <c r="L220" s="143"/>
      <c r="M220" s="144"/>
      <c r="N220" s="143"/>
      <c r="O220" s="145">
        <f t="shared" ref="O220:O222" si="51">M220+N220</f>
        <v>0</v>
      </c>
      <c r="P220" s="145">
        <f t="shared" si="45"/>
        <v>0</v>
      </c>
      <c r="Q220" s="142"/>
      <c r="R220" s="43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</row>
    <row r="221" spans="1:154" ht="20.25" hidden="1" x14ac:dyDescent="0.2">
      <c r="A221" s="100"/>
      <c r="B221" s="99"/>
      <c r="C221" s="99"/>
      <c r="D221" s="99"/>
      <c r="E221" s="99"/>
      <c r="F221" s="99" t="s">
        <v>43</v>
      </c>
      <c r="G221" s="103" t="s">
        <v>357</v>
      </c>
      <c r="H221" s="143"/>
      <c r="I221" s="143"/>
      <c r="J221" s="143">
        <f t="shared" si="48"/>
        <v>0</v>
      </c>
      <c r="K221" s="140"/>
      <c r="L221" s="143"/>
      <c r="M221" s="144"/>
      <c r="N221" s="143"/>
      <c r="O221" s="145">
        <f t="shared" si="51"/>
        <v>0</v>
      </c>
      <c r="P221" s="145">
        <f t="shared" si="45"/>
        <v>0</v>
      </c>
      <c r="Q221" s="142"/>
      <c r="R221" s="43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</row>
    <row r="222" spans="1:154" ht="20.25" hidden="1" x14ac:dyDescent="0.2">
      <c r="A222" s="100"/>
      <c r="B222" s="99"/>
      <c r="C222" s="99"/>
      <c r="D222" s="99"/>
      <c r="E222" s="99"/>
      <c r="F222" s="99" t="s">
        <v>90</v>
      </c>
      <c r="G222" s="103" t="s">
        <v>151</v>
      </c>
      <c r="H222" s="143"/>
      <c r="I222" s="143"/>
      <c r="J222" s="143">
        <f t="shared" si="48"/>
        <v>0</v>
      </c>
      <c r="K222" s="140"/>
      <c r="L222" s="143"/>
      <c r="M222" s="144"/>
      <c r="N222" s="143"/>
      <c r="O222" s="145">
        <f t="shared" si="51"/>
        <v>0</v>
      </c>
      <c r="P222" s="145">
        <f t="shared" si="45"/>
        <v>0</v>
      </c>
      <c r="Q222" s="142"/>
      <c r="R222" s="43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</row>
    <row r="223" spans="1:154" ht="20.25" x14ac:dyDescent="0.2">
      <c r="A223" s="88"/>
      <c r="B223" s="89"/>
      <c r="C223" s="89"/>
      <c r="D223" s="89"/>
      <c r="E223" s="89" t="s">
        <v>33</v>
      </c>
      <c r="F223" s="89"/>
      <c r="G223" s="138" t="s">
        <v>358</v>
      </c>
      <c r="H223" s="139">
        <f>H224+H225</f>
        <v>0</v>
      </c>
      <c r="I223" s="139">
        <f>I224+I225</f>
        <v>0</v>
      </c>
      <c r="J223" s="143">
        <f t="shared" si="48"/>
        <v>0</v>
      </c>
      <c r="K223" s="140"/>
      <c r="L223" s="139">
        <f>L224+L225</f>
        <v>0</v>
      </c>
      <c r="M223" s="121">
        <f>M224+M225</f>
        <v>0</v>
      </c>
      <c r="N223" s="139">
        <f>N224+N225</f>
        <v>0</v>
      </c>
      <c r="O223" s="141">
        <f>O224+O225</f>
        <v>0</v>
      </c>
      <c r="P223" s="141">
        <f t="shared" si="45"/>
        <v>0</v>
      </c>
      <c r="Q223" s="142"/>
      <c r="R223" s="43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</row>
    <row r="224" spans="1:154" ht="20.25" x14ac:dyDescent="0.2">
      <c r="A224" s="100"/>
      <c r="B224" s="99"/>
      <c r="C224" s="99"/>
      <c r="D224" s="99"/>
      <c r="E224" s="99"/>
      <c r="F224" s="99" t="s">
        <v>32</v>
      </c>
      <c r="G224" s="103" t="s">
        <v>177</v>
      </c>
      <c r="H224" s="143"/>
      <c r="I224" s="143"/>
      <c r="J224" s="143">
        <f t="shared" si="48"/>
        <v>0</v>
      </c>
      <c r="K224" s="140"/>
      <c r="L224" s="143"/>
      <c r="M224" s="144"/>
      <c r="N224" s="143"/>
      <c r="O224" s="145">
        <f t="shared" ref="O224:O228" si="52">M224+N224</f>
        <v>0</v>
      </c>
      <c r="P224" s="145">
        <f t="shared" si="45"/>
        <v>0</v>
      </c>
      <c r="Q224" s="142"/>
      <c r="R224" s="43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</row>
    <row r="225" spans="1:154" ht="20.25" x14ac:dyDescent="0.2">
      <c r="A225" s="100"/>
      <c r="B225" s="99"/>
      <c r="C225" s="99"/>
      <c r="D225" s="99"/>
      <c r="E225" s="99"/>
      <c r="F225" s="99" t="s">
        <v>30</v>
      </c>
      <c r="G225" s="103" t="s">
        <v>269</v>
      </c>
      <c r="H225" s="143"/>
      <c r="I225" s="143"/>
      <c r="J225" s="143">
        <f t="shared" si="48"/>
        <v>0</v>
      </c>
      <c r="K225" s="140"/>
      <c r="L225" s="143"/>
      <c r="M225" s="144"/>
      <c r="N225" s="143"/>
      <c r="O225" s="145">
        <f t="shared" si="52"/>
        <v>0</v>
      </c>
      <c r="P225" s="145">
        <f t="shared" si="45"/>
        <v>0</v>
      </c>
      <c r="Q225" s="142"/>
      <c r="R225" s="43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</row>
    <row r="226" spans="1:154" ht="20.25" x14ac:dyDescent="0.2">
      <c r="A226" s="100"/>
      <c r="B226" s="99"/>
      <c r="C226" s="99"/>
      <c r="D226" s="99"/>
      <c r="E226" s="99">
        <v>11</v>
      </c>
      <c r="F226" s="99"/>
      <c r="G226" s="103" t="s">
        <v>359</v>
      </c>
      <c r="H226" s="143"/>
      <c r="I226" s="143"/>
      <c r="J226" s="143">
        <f t="shared" si="48"/>
        <v>0</v>
      </c>
      <c r="K226" s="140"/>
      <c r="L226" s="143"/>
      <c r="M226" s="144"/>
      <c r="N226" s="143"/>
      <c r="O226" s="145">
        <f t="shared" si="52"/>
        <v>0</v>
      </c>
      <c r="P226" s="145">
        <f t="shared" si="45"/>
        <v>0</v>
      </c>
      <c r="Q226" s="142"/>
      <c r="R226" s="43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</row>
    <row r="227" spans="1:154" ht="20.25" x14ac:dyDescent="0.2">
      <c r="A227" s="100"/>
      <c r="B227" s="99"/>
      <c r="C227" s="99"/>
      <c r="D227" s="99"/>
      <c r="E227" s="99">
        <v>13</v>
      </c>
      <c r="F227" s="99"/>
      <c r="G227" s="103" t="s">
        <v>179</v>
      </c>
      <c r="H227" s="143"/>
      <c r="I227" s="143"/>
      <c r="J227" s="143">
        <f t="shared" si="48"/>
        <v>0</v>
      </c>
      <c r="K227" s="140"/>
      <c r="L227" s="143"/>
      <c r="M227" s="144"/>
      <c r="N227" s="143"/>
      <c r="O227" s="145">
        <f t="shared" si="52"/>
        <v>0</v>
      </c>
      <c r="P227" s="145">
        <f t="shared" si="45"/>
        <v>0</v>
      </c>
      <c r="Q227" s="142"/>
      <c r="R227" s="43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</row>
    <row r="228" spans="1:154" ht="20.25" x14ac:dyDescent="0.2">
      <c r="A228" s="100"/>
      <c r="B228" s="99"/>
      <c r="C228" s="99"/>
      <c r="D228" s="99"/>
      <c r="E228" s="99">
        <v>14</v>
      </c>
      <c r="F228" s="99"/>
      <c r="G228" s="103" t="s">
        <v>360</v>
      </c>
      <c r="H228" s="143"/>
      <c r="I228" s="143"/>
      <c r="J228" s="143">
        <f t="shared" si="48"/>
        <v>0</v>
      </c>
      <c r="K228" s="140"/>
      <c r="L228" s="143"/>
      <c r="M228" s="144"/>
      <c r="N228" s="143"/>
      <c r="O228" s="145">
        <f t="shared" si="52"/>
        <v>0</v>
      </c>
      <c r="P228" s="145">
        <f t="shared" si="45"/>
        <v>0</v>
      </c>
      <c r="Q228" s="142"/>
      <c r="R228" s="43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</row>
    <row r="229" spans="1:154" ht="20.25" x14ac:dyDescent="0.2">
      <c r="A229" s="88"/>
      <c r="B229" s="89"/>
      <c r="C229" s="89"/>
      <c r="D229" s="89"/>
      <c r="E229" s="89" t="s">
        <v>90</v>
      </c>
      <c r="F229" s="89"/>
      <c r="G229" s="138" t="s">
        <v>152</v>
      </c>
      <c r="H229" s="139">
        <f>H230+H231+H232+H233+H234</f>
        <v>0</v>
      </c>
      <c r="I229" s="139">
        <f>I230+I231+I232+I233+I234</f>
        <v>0</v>
      </c>
      <c r="J229" s="143">
        <f t="shared" si="48"/>
        <v>0</v>
      </c>
      <c r="K229" s="140"/>
      <c r="L229" s="139">
        <f>L230+L231+L232+L233+L234</f>
        <v>0</v>
      </c>
      <c r="M229" s="139">
        <f>M230+M231+M232+M233+M234</f>
        <v>0</v>
      </c>
      <c r="N229" s="139">
        <f>N230+N231+N232+N233+N234</f>
        <v>0</v>
      </c>
      <c r="O229" s="139">
        <f>O230+O231+O232+O233+O234</f>
        <v>0</v>
      </c>
      <c r="P229" s="141">
        <f t="shared" si="45"/>
        <v>0</v>
      </c>
      <c r="Q229" s="142"/>
      <c r="R229" s="43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</row>
    <row r="230" spans="1:154" ht="20.25" hidden="1" x14ac:dyDescent="0.2">
      <c r="A230" s="100"/>
      <c r="B230" s="99"/>
      <c r="C230" s="99"/>
      <c r="D230" s="99"/>
      <c r="E230" s="99"/>
      <c r="F230" s="99" t="s">
        <v>30</v>
      </c>
      <c r="G230" s="103" t="s">
        <v>290</v>
      </c>
      <c r="H230" s="143"/>
      <c r="I230" s="143"/>
      <c r="J230" s="143">
        <f t="shared" si="48"/>
        <v>0</v>
      </c>
      <c r="K230" s="140"/>
      <c r="L230" s="143"/>
      <c r="M230" s="144"/>
      <c r="N230" s="143"/>
      <c r="O230" s="145">
        <f t="shared" ref="O230:O234" si="53">M230+N230</f>
        <v>0</v>
      </c>
      <c r="P230" s="145">
        <f t="shared" si="45"/>
        <v>0</v>
      </c>
      <c r="Q230" s="142"/>
      <c r="R230" s="43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</row>
    <row r="231" spans="1:154" ht="20.25" x14ac:dyDescent="0.2">
      <c r="A231" s="100"/>
      <c r="B231" s="99"/>
      <c r="C231" s="99"/>
      <c r="D231" s="99"/>
      <c r="E231" s="99"/>
      <c r="F231" s="99" t="s">
        <v>43</v>
      </c>
      <c r="G231" s="103" t="s">
        <v>325</v>
      </c>
      <c r="H231" s="143"/>
      <c r="I231" s="143"/>
      <c r="J231" s="143"/>
      <c r="K231" s="140"/>
      <c r="L231" s="143"/>
      <c r="M231" s="144"/>
      <c r="N231" s="143"/>
      <c r="O231" s="145"/>
      <c r="P231" s="145"/>
      <c r="Q231" s="142"/>
      <c r="R231" s="43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</row>
    <row r="232" spans="1:154" ht="20.25" x14ac:dyDescent="0.2">
      <c r="A232" s="100"/>
      <c r="B232" s="99"/>
      <c r="C232" s="99"/>
      <c r="D232" s="99"/>
      <c r="E232" s="99"/>
      <c r="F232" s="99" t="s">
        <v>22</v>
      </c>
      <c r="G232" s="103" t="s">
        <v>153</v>
      </c>
      <c r="H232" s="143"/>
      <c r="I232" s="143"/>
      <c r="J232" s="143">
        <f t="shared" si="48"/>
        <v>0</v>
      </c>
      <c r="K232" s="140"/>
      <c r="L232" s="143"/>
      <c r="M232" s="144"/>
      <c r="N232" s="143"/>
      <c r="O232" s="145">
        <f t="shared" si="53"/>
        <v>0</v>
      </c>
      <c r="P232" s="145">
        <f t="shared" si="45"/>
        <v>0</v>
      </c>
      <c r="Q232" s="142"/>
      <c r="R232" s="43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</row>
    <row r="233" spans="1:154" ht="40.5" x14ac:dyDescent="0.2">
      <c r="A233" s="100"/>
      <c r="B233" s="99"/>
      <c r="C233" s="99"/>
      <c r="D233" s="99"/>
      <c r="E233" s="99"/>
      <c r="F233" s="99" t="s">
        <v>33</v>
      </c>
      <c r="G233" s="103" t="s">
        <v>289</v>
      </c>
      <c r="H233" s="143"/>
      <c r="I233" s="143"/>
      <c r="J233" s="143">
        <f t="shared" si="48"/>
        <v>0</v>
      </c>
      <c r="K233" s="140"/>
      <c r="L233" s="143"/>
      <c r="M233" s="144"/>
      <c r="N233" s="143"/>
      <c r="O233" s="145">
        <f t="shared" si="53"/>
        <v>0</v>
      </c>
      <c r="P233" s="145">
        <f t="shared" si="45"/>
        <v>0</v>
      </c>
      <c r="Q233" s="142"/>
      <c r="R233" s="43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</row>
    <row r="234" spans="1:154" ht="20.25" x14ac:dyDescent="0.2">
      <c r="A234" s="100"/>
      <c r="B234" s="99"/>
      <c r="C234" s="99"/>
      <c r="D234" s="99"/>
      <c r="E234" s="99"/>
      <c r="F234" s="99" t="s">
        <v>90</v>
      </c>
      <c r="G234" s="103" t="s">
        <v>154</v>
      </c>
      <c r="H234" s="143"/>
      <c r="I234" s="143"/>
      <c r="J234" s="143">
        <f t="shared" si="48"/>
        <v>0</v>
      </c>
      <c r="K234" s="140"/>
      <c r="L234" s="143"/>
      <c r="M234" s="144"/>
      <c r="N234" s="143"/>
      <c r="O234" s="145">
        <f t="shared" si="53"/>
        <v>0</v>
      </c>
      <c r="P234" s="145">
        <f t="shared" si="45"/>
        <v>0</v>
      </c>
      <c r="Q234" s="142"/>
      <c r="R234" s="43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</row>
    <row r="235" spans="1:154" ht="20.25" x14ac:dyDescent="0.2">
      <c r="A235" s="88"/>
      <c r="B235" s="89"/>
      <c r="C235" s="89"/>
      <c r="D235" s="89" t="s">
        <v>91</v>
      </c>
      <c r="E235" s="89"/>
      <c r="F235" s="89"/>
      <c r="G235" s="138" t="s">
        <v>70</v>
      </c>
      <c r="H235" s="139">
        <f>H236</f>
        <v>0</v>
      </c>
      <c r="I235" s="139">
        <f>I236</f>
        <v>0</v>
      </c>
      <c r="J235" s="143">
        <f t="shared" si="48"/>
        <v>0</v>
      </c>
      <c r="K235" s="140" t="e">
        <f>ROUND(I235/H235*100,2)</f>
        <v>#DIV/0!</v>
      </c>
      <c r="L235" s="139">
        <f>L236</f>
        <v>0</v>
      </c>
      <c r="M235" s="121">
        <f>M236</f>
        <v>0</v>
      </c>
      <c r="N235" s="139">
        <f>N236</f>
        <v>0</v>
      </c>
      <c r="O235" s="141">
        <f>O236</f>
        <v>0</v>
      </c>
      <c r="P235" s="141">
        <f t="shared" si="45"/>
        <v>0</v>
      </c>
      <c r="Q235" s="142" t="e">
        <f t="shared" si="47"/>
        <v>#DIV/0!</v>
      </c>
      <c r="R235" s="43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</row>
    <row r="236" spans="1:154" ht="40.5" x14ac:dyDescent="0.2">
      <c r="A236" s="100"/>
      <c r="B236" s="99"/>
      <c r="C236" s="99"/>
      <c r="D236" s="99"/>
      <c r="E236" s="99" t="s">
        <v>38</v>
      </c>
      <c r="F236" s="99"/>
      <c r="G236" s="103" t="s">
        <v>288</v>
      </c>
      <c r="H236" s="143"/>
      <c r="I236" s="143"/>
      <c r="J236" s="143">
        <f t="shared" si="48"/>
        <v>0</v>
      </c>
      <c r="K236" s="140" t="e">
        <f>ROUND(I236/H236*100,2)</f>
        <v>#DIV/0!</v>
      </c>
      <c r="L236" s="143"/>
      <c r="M236" s="144"/>
      <c r="N236" s="143">
        <v>0</v>
      </c>
      <c r="O236" s="145">
        <f t="shared" ref="O236" si="54">M236+N236</f>
        <v>0</v>
      </c>
      <c r="P236" s="145">
        <f t="shared" si="45"/>
        <v>0</v>
      </c>
      <c r="Q236" s="142" t="e">
        <f t="shared" si="47"/>
        <v>#DIV/0!</v>
      </c>
      <c r="R236" s="43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</row>
    <row r="237" spans="1:154" ht="40.5" x14ac:dyDescent="0.2">
      <c r="A237" s="88"/>
      <c r="B237" s="89"/>
      <c r="C237" s="89"/>
      <c r="D237" s="89">
        <v>51</v>
      </c>
      <c r="E237" s="89"/>
      <c r="F237" s="89"/>
      <c r="G237" s="138" t="s">
        <v>362</v>
      </c>
      <c r="H237" s="139">
        <f>H238</f>
        <v>0</v>
      </c>
      <c r="I237" s="139">
        <f>I238</f>
        <v>0</v>
      </c>
      <c r="J237" s="143">
        <f t="shared" si="48"/>
        <v>0</v>
      </c>
      <c r="K237" s="140"/>
      <c r="L237" s="139">
        <f t="shared" ref="L237:O238" si="55">L238</f>
        <v>0</v>
      </c>
      <c r="M237" s="121">
        <f t="shared" si="55"/>
        <v>0</v>
      </c>
      <c r="N237" s="139">
        <f t="shared" si="55"/>
        <v>0</v>
      </c>
      <c r="O237" s="141">
        <f t="shared" si="55"/>
        <v>0</v>
      </c>
      <c r="P237" s="141">
        <f t="shared" si="45"/>
        <v>0</v>
      </c>
      <c r="Q237" s="142"/>
      <c r="R237" s="43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</row>
    <row r="238" spans="1:154" ht="20.25" x14ac:dyDescent="0.2">
      <c r="A238" s="88"/>
      <c r="B238" s="89"/>
      <c r="C238" s="89"/>
      <c r="D238" s="89"/>
      <c r="E238" s="89" t="s">
        <v>32</v>
      </c>
      <c r="F238" s="89"/>
      <c r="G238" s="101" t="s">
        <v>361</v>
      </c>
      <c r="H238" s="139">
        <f>H239</f>
        <v>0</v>
      </c>
      <c r="I238" s="139">
        <f>I239</f>
        <v>0</v>
      </c>
      <c r="J238" s="143">
        <f t="shared" si="48"/>
        <v>0</v>
      </c>
      <c r="K238" s="140"/>
      <c r="L238" s="139">
        <f t="shared" si="55"/>
        <v>0</v>
      </c>
      <c r="M238" s="121">
        <f t="shared" si="55"/>
        <v>0</v>
      </c>
      <c r="N238" s="139">
        <f t="shared" si="55"/>
        <v>0</v>
      </c>
      <c r="O238" s="141">
        <f t="shared" si="55"/>
        <v>0</v>
      </c>
      <c r="P238" s="141">
        <f t="shared" si="45"/>
        <v>0</v>
      </c>
      <c r="Q238" s="142"/>
      <c r="R238" s="43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</row>
    <row r="239" spans="1:154" ht="20.25" x14ac:dyDescent="0.2">
      <c r="A239" s="100"/>
      <c r="B239" s="99"/>
      <c r="C239" s="99"/>
      <c r="D239" s="99"/>
      <c r="E239" s="99"/>
      <c r="F239" s="99" t="s">
        <v>32</v>
      </c>
      <c r="G239" s="103" t="s">
        <v>93</v>
      </c>
      <c r="H239" s="143"/>
      <c r="I239" s="143"/>
      <c r="J239" s="143">
        <f t="shared" si="48"/>
        <v>0</v>
      </c>
      <c r="K239" s="140"/>
      <c r="L239" s="143"/>
      <c r="M239" s="144"/>
      <c r="N239" s="143"/>
      <c r="O239" s="145">
        <f t="shared" ref="O239:O243" si="56">M239+N239</f>
        <v>0</v>
      </c>
      <c r="P239" s="145">
        <f t="shared" si="45"/>
        <v>0</v>
      </c>
      <c r="Q239" s="142"/>
      <c r="R239" s="43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</row>
    <row r="240" spans="1:154" ht="60.75" x14ac:dyDescent="0.2">
      <c r="A240" s="100"/>
      <c r="B240" s="99"/>
      <c r="C240" s="99"/>
      <c r="D240" s="89">
        <v>56</v>
      </c>
      <c r="E240" s="89"/>
      <c r="F240" s="89"/>
      <c r="G240" s="101" t="s">
        <v>331</v>
      </c>
      <c r="H240" s="143">
        <f>H241</f>
        <v>0</v>
      </c>
      <c r="I240" s="143">
        <f>I241</f>
        <v>0</v>
      </c>
      <c r="J240" s="143">
        <f t="shared" si="48"/>
        <v>0</v>
      </c>
      <c r="K240" s="140"/>
      <c r="L240" s="143">
        <f t="shared" ref="L240:N240" si="57">L241</f>
        <v>0</v>
      </c>
      <c r="M240" s="144">
        <f t="shared" si="57"/>
        <v>0</v>
      </c>
      <c r="N240" s="143">
        <f t="shared" si="57"/>
        <v>0</v>
      </c>
      <c r="O240" s="145">
        <f t="shared" si="56"/>
        <v>0</v>
      </c>
      <c r="P240" s="145">
        <f t="shared" si="45"/>
        <v>0</v>
      </c>
      <c r="Q240" s="142" t="e">
        <f t="shared" si="47"/>
        <v>#DIV/0!</v>
      </c>
      <c r="R240" s="43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</row>
    <row r="241" spans="1:154" ht="60.75" x14ac:dyDescent="0.2">
      <c r="A241" s="100"/>
      <c r="B241" s="99"/>
      <c r="C241" s="99"/>
      <c r="D241" s="99"/>
      <c r="E241" s="99">
        <v>49</v>
      </c>
      <c r="F241" s="99"/>
      <c r="G241" s="103" t="s">
        <v>264</v>
      </c>
      <c r="H241" s="143">
        <f>H242+H243</f>
        <v>0</v>
      </c>
      <c r="I241" s="143">
        <f>I242+I243</f>
        <v>0</v>
      </c>
      <c r="J241" s="143">
        <f t="shared" si="48"/>
        <v>0</v>
      </c>
      <c r="K241" s="140"/>
      <c r="L241" s="143">
        <f t="shared" ref="L241:N241" si="58">L242+L243</f>
        <v>0</v>
      </c>
      <c r="M241" s="144">
        <f t="shared" si="58"/>
        <v>0</v>
      </c>
      <c r="N241" s="143">
        <f t="shared" si="58"/>
        <v>0</v>
      </c>
      <c r="O241" s="145">
        <f t="shared" si="56"/>
        <v>0</v>
      </c>
      <c r="P241" s="145">
        <f t="shared" si="45"/>
        <v>0</v>
      </c>
      <c r="Q241" s="142" t="e">
        <f t="shared" si="47"/>
        <v>#DIV/0!</v>
      </c>
      <c r="R241" s="43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</row>
    <row r="242" spans="1:154" ht="20.25" x14ac:dyDescent="0.2">
      <c r="A242" s="100"/>
      <c r="B242" s="99"/>
      <c r="C242" s="99"/>
      <c r="D242" s="99"/>
      <c r="E242" s="99"/>
      <c r="F242" s="99" t="s">
        <v>54</v>
      </c>
      <c r="G242" s="103" t="s">
        <v>155</v>
      </c>
      <c r="H242" s="143"/>
      <c r="I242" s="143"/>
      <c r="J242" s="143">
        <f t="shared" si="48"/>
        <v>0</v>
      </c>
      <c r="K242" s="140"/>
      <c r="L242" s="143"/>
      <c r="M242" s="144"/>
      <c r="N242" s="143"/>
      <c r="O242" s="145">
        <f t="shared" si="56"/>
        <v>0</v>
      </c>
      <c r="P242" s="145">
        <f t="shared" si="45"/>
        <v>0</v>
      </c>
      <c r="Q242" s="142" t="e">
        <f t="shared" si="47"/>
        <v>#DIV/0!</v>
      </c>
      <c r="R242" s="43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</row>
    <row r="243" spans="1:154" ht="20.25" x14ac:dyDescent="0.2">
      <c r="A243" s="100"/>
      <c r="B243" s="99"/>
      <c r="C243" s="99"/>
      <c r="D243" s="99"/>
      <c r="E243" s="99"/>
      <c r="F243" s="99" t="s">
        <v>55</v>
      </c>
      <c r="G243" s="103" t="s">
        <v>156</v>
      </c>
      <c r="H243" s="143"/>
      <c r="I243" s="143"/>
      <c r="J243" s="143">
        <f t="shared" si="48"/>
        <v>0</v>
      </c>
      <c r="K243" s="140"/>
      <c r="L243" s="143"/>
      <c r="M243" s="144"/>
      <c r="N243" s="143"/>
      <c r="O243" s="145">
        <f t="shared" si="56"/>
        <v>0</v>
      </c>
      <c r="P243" s="145">
        <f t="shared" si="45"/>
        <v>0</v>
      </c>
      <c r="Q243" s="142" t="e">
        <f t="shared" si="47"/>
        <v>#DIV/0!</v>
      </c>
      <c r="R243" s="43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</row>
    <row r="244" spans="1:154" ht="20.25" x14ac:dyDescent="0.2">
      <c r="A244" s="88"/>
      <c r="B244" s="89"/>
      <c r="C244" s="89"/>
      <c r="D244" s="89">
        <v>57</v>
      </c>
      <c r="E244" s="89"/>
      <c r="F244" s="89"/>
      <c r="G244" s="138" t="s">
        <v>78</v>
      </c>
      <c r="H244" s="139">
        <f>H246</f>
        <v>5000</v>
      </c>
      <c r="I244" s="139">
        <f>I246</f>
        <v>4200</v>
      </c>
      <c r="J244" s="143">
        <f t="shared" si="48"/>
        <v>800</v>
      </c>
      <c r="K244" s="140">
        <f>ROUND(I244/H244*100,2)</f>
        <v>84</v>
      </c>
      <c r="L244" s="139">
        <f>L246</f>
        <v>0</v>
      </c>
      <c r="M244" s="121">
        <f>M246</f>
        <v>0</v>
      </c>
      <c r="N244" s="139">
        <f>N246</f>
        <v>4200</v>
      </c>
      <c r="O244" s="204">
        <f>O246</f>
        <v>4200</v>
      </c>
      <c r="P244" s="141">
        <f t="shared" si="45"/>
        <v>-4200</v>
      </c>
      <c r="Q244" s="142" t="e">
        <f t="shared" si="47"/>
        <v>#DIV/0!</v>
      </c>
      <c r="R244" s="43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</row>
    <row r="245" spans="1:154" ht="20.25" x14ac:dyDescent="0.2">
      <c r="A245" s="88"/>
      <c r="B245" s="89"/>
      <c r="C245" s="89"/>
      <c r="D245" s="89"/>
      <c r="E245" s="89"/>
      <c r="F245" s="89"/>
      <c r="G245" s="101" t="s">
        <v>99</v>
      </c>
      <c r="H245" s="164"/>
      <c r="I245" s="164"/>
      <c r="J245" s="143">
        <f t="shared" si="48"/>
        <v>0</v>
      </c>
      <c r="K245" s="140"/>
      <c r="L245" s="164"/>
      <c r="M245" s="165"/>
      <c r="N245" s="164"/>
      <c r="O245" s="145"/>
      <c r="P245" s="145">
        <f t="shared" si="45"/>
        <v>0</v>
      </c>
      <c r="Q245" s="142"/>
      <c r="R245" s="43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</row>
    <row r="246" spans="1:154" ht="20.25" x14ac:dyDescent="0.2">
      <c r="A246" s="88"/>
      <c r="B246" s="89"/>
      <c r="C246" s="89"/>
      <c r="D246" s="89"/>
      <c r="E246" s="89" t="s">
        <v>30</v>
      </c>
      <c r="F246" s="89"/>
      <c r="G246" s="101" t="s">
        <v>100</v>
      </c>
      <c r="H246" s="139">
        <f>H248+H247</f>
        <v>5000</v>
      </c>
      <c r="I246" s="139">
        <f>I248+I247</f>
        <v>4200</v>
      </c>
      <c r="J246" s="143">
        <f t="shared" si="48"/>
        <v>800</v>
      </c>
      <c r="K246" s="140">
        <f>ROUND(I246/H246*100,2)</f>
        <v>84</v>
      </c>
      <c r="L246" s="139">
        <f>L248+L247</f>
        <v>0</v>
      </c>
      <c r="M246" s="121">
        <f>M248+M247</f>
        <v>0</v>
      </c>
      <c r="N246" s="139">
        <f>N248+N247</f>
        <v>4200</v>
      </c>
      <c r="O246" s="141">
        <f>O248+O247</f>
        <v>4200</v>
      </c>
      <c r="P246" s="141">
        <f t="shared" si="45"/>
        <v>-4200</v>
      </c>
      <c r="Q246" s="142" t="e">
        <f t="shared" si="47"/>
        <v>#DIV/0!</v>
      </c>
      <c r="R246" s="43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</row>
    <row r="247" spans="1:154" ht="20.25" hidden="1" x14ac:dyDescent="0.2">
      <c r="A247" s="100"/>
      <c r="B247" s="99"/>
      <c r="C247" s="99"/>
      <c r="D247" s="99"/>
      <c r="E247" s="99"/>
      <c r="F247" s="99" t="s">
        <v>32</v>
      </c>
      <c r="G247" s="103" t="s">
        <v>287</v>
      </c>
      <c r="H247" s="143"/>
      <c r="I247" s="143"/>
      <c r="J247" s="143">
        <f t="shared" si="48"/>
        <v>0</v>
      </c>
      <c r="K247" s="140"/>
      <c r="L247" s="143"/>
      <c r="M247" s="144"/>
      <c r="N247" s="143"/>
      <c r="O247" s="145">
        <f t="shared" ref="O247:O248" si="59">M247+N247</f>
        <v>0</v>
      </c>
      <c r="P247" s="145">
        <f t="shared" si="45"/>
        <v>0</v>
      </c>
      <c r="Q247" s="142"/>
      <c r="R247" s="43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</row>
    <row r="248" spans="1:154" ht="20.25" x14ac:dyDescent="0.2">
      <c r="A248" s="100"/>
      <c r="B248" s="99"/>
      <c r="C248" s="99"/>
      <c r="D248" s="99"/>
      <c r="E248" s="99"/>
      <c r="F248" s="99" t="s">
        <v>30</v>
      </c>
      <c r="G248" s="103" t="s">
        <v>102</v>
      </c>
      <c r="H248" s="143">
        <v>5000</v>
      </c>
      <c r="I248" s="143">
        <f>O248</f>
        <v>4200</v>
      </c>
      <c r="J248" s="143">
        <f t="shared" si="48"/>
        <v>800</v>
      </c>
      <c r="K248" s="140">
        <f>ROUND(I248/H248*100,2)</f>
        <v>84</v>
      </c>
      <c r="L248" s="143"/>
      <c r="M248" s="144"/>
      <c r="N248" s="143">
        <v>4200</v>
      </c>
      <c r="O248" s="145">
        <f t="shared" si="59"/>
        <v>4200</v>
      </c>
      <c r="P248" s="145">
        <f t="shared" si="45"/>
        <v>-4200</v>
      </c>
      <c r="Q248" s="142" t="e">
        <f t="shared" ref="Q248:Q303" si="60">ROUND(O248/L248*100,2)</f>
        <v>#DIV/0!</v>
      </c>
      <c r="R248" s="43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</row>
    <row r="249" spans="1:154" ht="20.25" x14ac:dyDescent="0.2">
      <c r="A249" s="88"/>
      <c r="B249" s="89"/>
      <c r="C249" s="89"/>
      <c r="D249" s="89" t="s">
        <v>105</v>
      </c>
      <c r="E249" s="89"/>
      <c r="F249" s="89"/>
      <c r="G249" s="138" t="s">
        <v>83</v>
      </c>
      <c r="H249" s="139">
        <f>H250</f>
        <v>0</v>
      </c>
      <c r="I249" s="139">
        <f>I250</f>
        <v>0</v>
      </c>
      <c r="J249" s="143">
        <f t="shared" si="48"/>
        <v>0</v>
      </c>
      <c r="K249" s="140"/>
      <c r="L249" s="139">
        <f>L250</f>
        <v>0</v>
      </c>
      <c r="M249" s="121">
        <f>M250</f>
        <v>0</v>
      </c>
      <c r="N249" s="139">
        <f>N250</f>
        <v>0</v>
      </c>
      <c r="O249" s="141">
        <f>O250</f>
        <v>0</v>
      </c>
      <c r="P249" s="141">
        <f t="shared" si="45"/>
        <v>0</v>
      </c>
      <c r="Q249" s="142"/>
      <c r="R249" s="43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</row>
    <row r="250" spans="1:154" ht="20.25" x14ac:dyDescent="0.2">
      <c r="A250" s="88"/>
      <c r="B250" s="89"/>
      <c r="C250" s="89"/>
      <c r="D250" s="89">
        <v>71</v>
      </c>
      <c r="E250" s="89"/>
      <c r="F250" s="89"/>
      <c r="G250" s="138" t="s">
        <v>157</v>
      </c>
      <c r="H250" s="139">
        <f>H251+H256</f>
        <v>0</v>
      </c>
      <c r="I250" s="139">
        <f>I251+I256</f>
        <v>0</v>
      </c>
      <c r="J250" s="143">
        <f t="shared" si="48"/>
        <v>0</v>
      </c>
      <c r="K250" s="140"/>
      <c r="L250" s="139">
        <f>L251+L256</f>
        <v>0</v>
      </c>
      <c r="M250" s="121">
        <f>M251+M256</f>
        <v>0</v>
      </c>
      <c r="N250" s="139">
        <f>N251+N256</f>
        <v>0</v>
      </c>
      <c r="O250" s="141">
        <f>O251+O256</f>
        <v>0</v>
      </c>
      <c r="P250" s="141">
        <f t="shared" si="45"/>
        <v>0</v>
      </c>
      <c r="Q250" s="142"/>
      <c r="R250" s="43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</row>
    <row r="251" spans="1:154" ht="20.25" x14ac:dyDescent="0.2">
      <c r="A251" s="88"/>
      <c r="B251" s="89"/>
      <c r="C251" s="89"/>
      <c r="D251" s="89"/>
      <c r="E251" s="89" t="s">
        <v>32</v>
      </c>
      <c r="F251" s="89"/>
      <c r="G251" s="101" t="s">
        <v>158</v>
      </c>
      <c r="H251" s="139">
        <f>H252+H253+H254+H255</f>
        <v>0</v>
      </c>
      <c r="I251" s="139">
        <f>I252+I253+I254+I255</f>
        <v>0</v>
      </c>
      <c r="J251" s="143">
        <f t="shared" si="48"/>
        <v>0</v>
      </c>
      <c r="K251" s="140"/>
      <c r="L251" s="139">
        <f>L252+L253+L254+L255</f>
        <v>0</v>
      </c>
      <c r="M251" s="121">
        <f>M252+M253+M254+M255</f>
        <v>0</v>
      </c>
      <c r="N251" s="139">
        <f>N252+N253+N254+N255</f>
        <v>0</v>
      </c>
      <c r="O251" s="141">
        <f>O252+O253+O254+O255</f>
        <v>0</v>
      </c>
      <c r="P251" s="141">
        <f t="shared" si="45"/>
        <v>0</v>
      </c>
      <c r="Q251" s="142"/>
      <c r="R251" s="43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</row>
    <row r="252" spans="1:154" ht="20.25" hidden="1" x14ac:dyDescent="0.2">
      <c r="A252" s="100"/>
      <c r="B252" s="99"/>
      <c r="C252" s="99"/>
      <c r="D252" s="99"/>
      <c r="E252" s="99"/>
      <c r="F252" s="99" t="s">
        <v>32</v>
      </c>
      <c r="G252" s="103" t="s">
        <v>367</v>
      </c>
      <c r="H252" s="143"/>
      <c r="I252" s="143"/>
      <c r="J252" s="143">
        <f t="shared" si="48"/>
        <v>0</v>
      </c>
      <c r="K252" s="140"/>
      <c r="L252" s="143"/>
      <c r="M252" s="144"/>
      <c r="N252" s="143"/>
      <c r="O252" s="145">
        <f t="shared" ref="O252:O257" si="61">M252+N252</f>
        <v>0</v>
      </c>
      <c r="P252" s="145">
        <f t="shared" si="45"/>
        <v>0</v>
      </c>
      <c r="Q252" s="142"/>
      <c r="R252" s="43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</row>
    <row r="253" spans="1:154" ht="20.25" x14ac:dyDescent="0.2">
      <c r="A253" s="100"/>
      <c r="B253" s="99"/>
      <c r="C253" s="99"/>
      <c r="D253" s="99"/>
      <c r="E253" s="99"/>
      <c r="F253" s="99" t="s">
        <v>30</v>
      </c>
      <c r="G253" s="103" t="s">
        <v>159</v>
      </c>
      <c r="H253" s="143"/>
      <c r="I253" s="143"/>
      <c r="J253" s="143">
        <f t="shared" si="48"/>
        <v>0</v>
      </c>
      <c r="K253" s="140"/>
      <c r="L253" s="143"/>
      <c r="M253" s="144"/>
      <c r="N253" s="143"/>
      <c r="O253" s="145">
        <f t="shared" si="61"/>
        <v>0</v>
      </c>
      <c r="P253" s="145">
        <f t="shared" si="45"/>
        <v>0</v>
      </c>
      <c r="Q253" s="142"/>
      <c r="R253" s="43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</row>
    <row r="254" spans="1:154" ht="40.5" x14ac:dyDescent="0.2">
      <c r="A254" s="100"/>
      <c r="B254" s="99"/>
      <c r="C254" s="99"/>
      <c r="D254" s="99"/>
      <c r="E254" s="99"/>
      <c r="F254" s="99" t="s">
        <v>43</v>
      </c>
      <c r="G254" s="103" t="s">
        <v>160</v>
      </c>
      <c r="H254" s="143"/>
      <c r="I254" s="143"/>
      <c r="J254" s="143">
        <f t="shared" si="48"/>
        <v>0</v>
      </c>
      <c r="K254" s="140"/>
      <c r="L254" s="143"/>
      <c r="M254" s="144"/>
      <c r="N254" s="143"/>
      <c r="O254" s="145">
        <f t="shared" si="61"/>
        <v>0</v>
      </c>
      <c r="P254" s="145">
        <f t="shared" si="45"/>
        <v>0</v>
      </c>
      <c r="Q254" s="142"/>
      <c r="R254" s="43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</row>
    <row r="255" spans="1:154" s="29" customFormat="1" ht="20.25" hidden="1" x14ac:dyDescent="0.2">
      <c r="A255" s="166"/>
      <c r="B255" s="167"/>
      <c r="C255" s="167"/>
      <c r="D255" s="167"/>
      <c r="E255" s="167"/>
      <c r="F255" s="167" t="s">
        <v>90</v>
      </c>
      <c r="G255" s="168" t="s">
        <v>365</v>
      </c>
      <c r="H255" s="143"/>
      <c r="I255" s="143"/>
      <c r="J255" s="143">
        <f t="shared" si="48"/>
        <v>0</v>
      </c>
      <c r="K255" s="140"/>
      <c r="L255" s="143"/>
      <c r="M255" s="144"/>
      <c r="N255" s="143"/>
      <c r="O255" s="145">
        <f t="shared" si="61"/>
        <v>0</v>
      </c>
      <c r="P255" s="145">
        <f t="shared" si="45"/>
        <v>0</v>
      </c>
      <c r="Q255" s="142"/>
      <c r="R255" s="46"/>
      <c r="S255" s="26"/>
      <c r="T255" s="14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8"/>
      <c r="DD255" s="28"/>
      <c r="DE255" s="28"/>
      <c r="DF255" s="28"/>
      <c r="DG255" s="28"/>
      <c r="DH255" s="28"/>
      <c r="DI255" s="28"/>
      <c r="DJ255" s="28"/>
      <c r="DK255" s="28"/>
      <c r="DL255" s="28"/>
      <c r="DM255" s="28"/>
      <c r="DN255" s="28"/>
      <c r="DO255" s="28"/>
      <c r="DP255" s="28"/>
      <c r="DQ255" s="28"/>
      <c r="DR255" s="28"/>
      <c r="DS255" s="28"/>
      <c r="DT255" s="28"/>
      <c r="DU255" s="28"/>
      <c r="DV255" s="28"/>
      <c r="DW255" s="28"/>
      <c r="DX255" s="28"/>
      <c r="DY255" s="28"/>
      <c r="DZ255" s="28"/>
      <c r="EA255" s="28"/>
      <c r="EB255" s="28"/>
      <c r="EC255" s="28"/>
      <c r="ED255" s="28"/>
      <c r="EE255" s="28"/>
      <c r="EF255" s="28"/>
      <c r="EG255" s="28"/>
      <c r="EH255" s="28"/>
      <c r="EI255" s="28"/>
      <c r="EJ255" s="28"/>
      <c r="EK255" s="28"/>
      <c r="EL255" s="28"/>
      <c r="EM255" s="28"/>
      <c r="EN255" s="28"/>
      <c r="EO255" s="28"/>
      <c r="EP255" s="28"/>
      <c r="EQ255" s="28"/>
      <c r="ER255" s="28"/>
      <c r="ES255" s="28"/>
      <c r="ET255" s="28"/>
      <c r="EU255" s="28"/>
      <c r="EV255" s="28"/>
      <c r="EW255" s="28"/>
      <c r="EX255" s="28"/>
    </row>
    <row r="256" spans="1:154" s="29" customFormat="1" ht="20.25" x14ac:dyDescent="0.2">
      <c r="A256" s="166"/>
      <c r="B256" s="167"/>
      <c r="C256" s="167"/>
      <c r="D256" s="167"/>
      <c r="E256" s="167" t="s">
        <v>43</v>
      </c>
      <c r="F256" s="167"/>
      <c r="G256" s="168" t="s">
        <v>366</v>
      </c>
      <c r="H256" s="143"/>
      <c r="I256" s="143"/>
      <c r="J256" s="143">
        <f t="shared" si="48"/>
        <v>0</v>
      </c>
      <c r="K256" s="140"/>
      <c r="L256" s="143"/>
      <c r="M256" s="144"/>
      <c r="N256" s="143"/>
      <c r="O256" s="145">
        <f t="shared" si="61"/>
        <v>0</v>
      </c>
      <c r="P256" s="145">
        <f t="shared" si="45"/>
        <v>0</v>
      </c>
      <c r="Q256" s="142"/>
      <c r="R256" s="46"/>
      <c r="S256" s="26"/>
      <c r="T256" s="14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8"/>
      <c r="DD256" s="28"/>
      <c r="DE256" s="28"/>
      <c r="DF256" s="28"/>
      <c r="DG256" s="28"/>
      <c r="DH256" s="28"/>
      <c r="DI256" s="28"/>
      <c r="DJ256" s="28"/>
      <c r="DK256" s="28"/>
      <c r="DL256" s="28"/>
      <c r="DM256" s="28"/>
      <c r="DN256" s="28"/>
      <c r="DO256" s="28"/>
      <c r="DP256" s="28"/>
      <c r="DQ256" s="28"/>
      <c r="DR256" s="28"/>
      <c r="DS256" s="28"/>
      <c r="DT256" s="28"/>
      <c r="DU256" s="28"/>
      <c r="DV256" s="28"/>
      <c r="DW256" s="28"/>
      <c r="DX256" s="28"/>
      <c r="DY256" s="28"/>
      <c r="DZ256" s="28"/>
      <c r="EA256" s="28"/>
      <c r="EB256" s="28"/>
      <c r="EC256" s="28"/>
      <c r="ED256" s="28"/>
      <c r="EE256" s="28"/>
      <c r="EF256" s="28"/>
      <c r="EG256" s="28"/>
      <c r="EH256" s="28"/>
      <c r="EI256" s="28"/>
      <c r="EJ256" s="28"/>
      <c r="EK256" s="28"/>
      <c r="EL256" s="28"/>
      <c r="EM256" s="28"/>
      <c r="EN256" s="28"/>
      <c r="EO256" s="28"/>
      <c r="EP256" s="28"/>
      <c r="EQ256" s="28"/>
      <c r="ER256" s="28"/>
      <c r="ES256" s="28"/>
      <c r="ET256" s="28"/>
      <c r="EU256" s="28"/>
      <c r="EV256" s="28"/>
      <c r="EW256" s="28"/>
      <c r="EX256" s="28"/>
    </row>
    <row r="257" spans="1:154" ht="20.25" x14ac:dyDescent="0.2">
      <c r="A257" s="148"/>
      <c r="B257" s="149"/>
      <c r="C257" s="149"/>
      <c r="D257" s="149">
        <v>85</v>
      </c>
      <c r="E257" s="149"/>
      <c r="F257" s="149"/>
      <c r="G257" s="169" t="s">
        <v>86</v>
      </c>
      <c r="H257" s="152"/>
      <c r="I257" s="152"/>
      <c r="J257" s="152">
        <f t="shared" si="48"/>
        <v>0</v>
      </c>
      <c r="K257" s="153"/>
      <c r="L257" s="152"/>
      <c r="M257" s="154"/>
      <c r="N257" s="152">
        <v>0</v>
      </c>
      <c r="O257" s="155">
        <f t="shared" si="61"/>
        <v>0</v>
      </c>
      <c r="P257" s="155">
        <f t="shared" si="45"/>
        <v>0</v>
      </c>
      <c r="Q257" s="156"/>
      <c r="R257" s="43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</row>
    <row r="258" spans="1:154" ht="20.25" x14ac:dyDescent="0.2">
      <c r="A258" s="100"/>
      <c r="B258" s="99"/>
      <c r="C258" s="99"/>
      <c r="D258" s="99"/>
      <c r="E258" s="99"/>
      <c r="F258" s="99"/>
      <c r="G258" s="103" t="s">
        <v>161</v>
      </c>
      <c r="H258" s="143"/>
      <c r="I258" s="143"/>
      <c r="J258" s="143">
        <f t="shared" si="48"/>
        <v>0</v>
      </c>
      <c r="K258" s="140"/>
      <c r="L258" s="143"/>
      <c r="M258" s="144"/>
      <c r="N258" s="143"/>
      <c r="O258" s="145"/>
      <c r="P258" s="170">
        <f t="shared" si="45"/>
        <v>0</v>
      </c>
      <c r="Q258" s="142"/>
      <c r="R258" s="43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</row>
    <row r="259" spans="1:154" ht="20.25" x14ac:dyDescent="0.2">
      <c r="A259" s="88" t="s">
        <v>142</v>
      </c>
      <c r="B259" s="89" t="s">
        <v>124</v>
      </c>
      <c r="C259" s="89"/>
      <c r="D259" s="89"/>
      <c r="E259" s="89"/>
      <c r="F259" s="89"/>
      <c r="G259" s="138" t="s">
        <v>162</v>
      </c>
      <c r="H259" s="139">
        <f>H260</f>
        <v>0</v>
      </c>
      <c r="I259" s="139">
        <f>I260</f>
        <v>0</v>
      </c>
      <c r="J259" s="143">
        <f t="shared" si="48"/>
        <v>0</v>
      </c>
      <c r="K259" s="140" t="e">
        <f>ROUND(I259/H259*100,2)</f>
        <v>#DIV/0!</v>
      </c>
      <c r="L259" s="139">
        <f>L260</f>
        <v>0</v>
      </c>
      <c r="M259" s="139">
        <f>M260</f>
        <v>0</v>
      </c>
      <c r="N259" s="139">
        <f>N260</f>
        <v>0</v>
      </c>
      <c r="O259" s="139">
        <f>O260</f>
        <v>0</v>
      </c>
      <c r="P259" s="141">
        <f t="shared" si="45"/>
        <v>0</v>
      </c>
      <c r="Q259" s="142" t="e">
        <f t="shared" si="60"/>
        <v>#DIV/0!</v>
      </c>
      <c r="R259" s="43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</row>
    <row r="260" spans="1:154" ht="40.5" x14ac:dyDescent="0.2">
      <c r="A260" s="88"/>
      <c r="B260" s="89"/>
      <c r="C260" s="89" t="s">
        <v>32</v>
      </c>
      <c r="D260" s="89"/>
      <c r="E260" s="89"/>
      <c r="F260" s="89"/>
      <c r="G260" s="138" t="s">
        <v>163</v>
      </c>
      <c r="H260" s="139">
        <f>H237</f>
        <v>0</v>
      </c>
      <c r="I260" s="139">
        <f>I237</f>
        <v>0</v>
      </c>
      <c r="J260" s="143">
        <f t="shared" si="48"/>
        <v>0</v>
      </c>
      <c r="K260" s="140" t="e">
        <f>ROUND(I260/H260*100,2)</f>
        <v>#DIV/0!</v>
      </c>
      <c r="L260" s="139">
        <f>L237</f>
        <v>0</v>
      </c>
      <c r="M260" s="139">
        <f>M237</f>
        <v>0</v>
      </c>
      <c r="N260" s="139">
        <f>N237</f>
        <v>0</v>
      </c>
      <c r="O260" s="139">
        <f>O237</f>
        <v>0</v>
      </c>
      <c r="P260" s="141">
        <f t="shared" ref="P260:P323" si="62">L260-O260</f>
        <v>0</v>
      </c>
      <c r="Q260" s="142" t="e">
        <f t="shared" si="60"/>
        <v>#DIV/0!</v>
      </c>
      <c r="R260" s="43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</row>
    <row r="261" spans="1:154" ht="20.25" x14ac:dyDescent="0.2">
      <c r="A261" s="88"/>
      <c r="B261" s="89" t="s">
        <v>48</v>
      </c>
      <c r="C261" s="89"/>
      <c r="D261" s="89"/>
      <c r="E261" s="89"/>
      <c r="F261" s="89"/>
      <c r="G261" s="138" t="s">
        <v>164</v>
      </c>
      <c r="H261" s="139">
        <f>H177-H260</f>
        <v>9800</v>
      </c>
      <c r="I261" s="139">
        <f>I177-I260</f>
        <v>7310.93</v>
      </c>
      <c r="J261" s="139">
        <f>H261-I261</f>
        <v>2489.0699999999997</v>
      </c>
      <c r="K261" s="140">
        <f t="shared" ref="K261:K308" si="63">ROUND(I261/H261*100,2)</f>
        <v>74.599999999999994</v>
      </c>
      <c r="L261" s="139">
        <f>L177-L260</f>
        <v>0</v>
      </c>
      <c r="M261" s="139">
        <f>M177-M260</f>
        <v>469.94</v>
      </c>
      <c r="N261" s="139">
        <f>N177-N260</f>
        <v>6840.99</v>
      </c>
      <c r="O261" s="139">
        <f>O177-O260</f>
        <v>7310.93</v>
      </c>
      <c r="P261" s="141">
        <f t="shared" si="62"/>
        <v>-7310.93</v>
      </c>
      <c r="Q261" s="142" t="e">
        <f t="shared" si="60"/>
        <v>#DIV/0!</v>
      </c>
      <c r="R261" s="43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</row>
    <row r="262" spans="1:154" s="18" customFormat="1" ht="20.25" x14ac:dyDescent="0.25">
      <c r="A262" s="475" t="s">
        <v>165</v>
      </c>
      <c r="B262" s="476"/>
      <c r="C262" s="476"/>
      <c r="D262" s="476"/>
      <c r="E262" s="476"/>
      <c r="F262" s="476"/>
      <c r="G262" s="157" t="s">
        <v>166</v>
      </c>
      <c r="H262" s="158">
        <f>H263+H365+H373+H377</f>
        <v>8074600</v>
      </c>
      <c r="I262" s="158">
        <f>I263+I365+I373+I377</f>
        <v>7864389.75</v>
      </c>
      <c r="J262" s="158">
        <f>J263+J365+J373+J377</f>
        <v>210210.25</v>
      </c>
      <c r="K262" s="159">
        <f t="shared" si="63"/>
        <v>97.4</v>
      </c>
      <c r="L262" s="158">
        <f>L263+L365+L373+L377</f>
        <v>0</v>
      </c>
      <c r="M262" s="160">
        <f>M263+M365+M373+M377</f>
        <v>4673296.1899999995</v>
      </c>
      <c r="N262" s="158">
        <f>N263+N365+N373+N377</f>
        <v>3191093.5599999996</v>
      </c>
      <c r="O262" s="161">
        <f>O263+O365+O373+O377</f>
        <v>7864389.75</v>
      </c>
      <c r="P262" s="161">
        <f t="shared" si="62"/>
        <v>-7864389.75</v>
      </c>
      <c r="Q262" s="162" t="e">
        <f t="shared" si="60"/>
        <v>#DIV/0!</v>
      </c>
      <c r="R262" s="43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</row>
    <row r="263" spans="1:154" s="18" customFormat="1" ht="20.25" x14ac:dyDescent="0.25">
      <c r="A263" s="88"/>
      <c r="B263" s="89"/>
      <c r="C263" s="89"/>
      <c r="D263" s="89" t="s">
        <v>32</v>
      </c>
      <c r="E263" s="89"/>
      <c r="F263" s="89"/>
      <c r="G263" s="138" t="s">
        <v>62</v>
      </c>
      <c r="H263" s="139">
        <f>H264+H296+H329+H332+H337+H362</f>
        <v>8074600</v>
      </c>
      <c r="I263" s="139">
        <f>I264+I296+I329+I332+I337+I362</f>
        <v>7884341.3700000001</v>
      </c>
      <c r="J263" s="139">
        <f>J264+J296+J329+J332+J337+J362</f>
        <v>190258.63</v>
      </c>
      <c r="K263" s="140">
        <f t="shared" si="63"/>
        <v>97.64</v>
      </c>
      <c r="L263" s="139">
        <f>L264+L296+L329+L332+L337+L362</f>
        <v>0</v>
      </c>
      <c r="M263" s="121">
        <f>M264+M296+M329+M332+M337+M362</f>
        <v>4690887.1899999995</v>
      </c>
      <c r="N263" s="139">
        <f>N264+N296+N329+N332+N337+N362</f>
        <v>3193454.1799999997</v>
      </c>
      <c r="O263" s="141">
        <f>O264+O296+O329+O332+O337+O362</f>
        <v>7884341.3700000001</v>
      </c>
      <c r="P263" s="141">
        <f t="shared" si="62"/>
        <v>-7884341.3700000001</v>
      </c>
      <c r="Q263" s="142" t="e">
        <f t="shared" si="60"/>
        <v>#DIV/0!</v>
      </c>
      <c r="R263" s="43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7"/>
      <c r="DW263" s="17"/>
      <c r="DX263" s="17"/>
      <c r="DY263" s="17"/>
      <c r="DZ263" s="17"/>
      <c r="EA263" s="17"/>
      <c r="EB263" s="17"/>
      <c r="EC263" s="17"/>
      <c r="ED263" s="17"/>
      <c r="EE263" s="17"/>
      <c r="EF263" s="17"/>
      <c r="EG263" s="17"/>
      <c r="EH263" s="17"/>
      <c r="EI263" s="17"/>
      <c r="EJ263" s="17"/>
      <c r="EK263" s="17"/>
      <c r="EL263" s="17"/>
      <c r="EM263" s="17"/>
      <c r="EN263" s="17"/>
      <c r="EO263" s="17"/>
      <c r="EP263" s="17"/>
      <c r="EQ263" s="17"/>
      <c r="ER263" s="17"/>
      <c r="ES263" s="17"/>
      <c r="ET263" s="17"/>
      <c r="EU263" s="17"/>
      <c r="EV263" s="17"/>
      <c r="EW263" s="17"/>
      <c r="EX263" s="17"/>
    </row>
    <row r="264" spans="1:154" s="18" customFormat="1" ht="20.25" x14ac:dyDescent="0.25">
      <c r="A264" s="88"/>
      <c r="B264" s="89"/>
      <c r="C264" s="89"/>
      <c r="D264" s="89" t="s">
        <v>88</v>
      </c>
      <c r="E264" s="89"/>
      <c r="F264" s="89"/>
      <c r="G264" s="138" t="s">
        <v>64</v>
      </c>
      <c r="H264" s="139">
        <f>H265+H282+H289</f>
        <v>1094500</v>
      </c>
      <c r="I264" s="139">
        <f>I265+I282+I289</f>
        <v>1088992</v>
      </c>
      <c r="J264" s="139">
        <f>J265+J282+J289</f>
        <v>5508</v>
      </c>
      <c r="K264" s="140">
        <f t="shared" si="63"/>
        <v>99.5</v>
      </c>
      <c r="L264" s="139">
        <f>L265+L282+L289</f>
        <v>0</v>
      </c>
      <c r="M264" s="121">
        <f>M265+M282+M289</f>
        <v>735272</v>
      </c>
      <c r="N264" s="139">
        <f>N265+N282+N289</f>
        <v>353720</v>
      </c>
      <c r="O264" s="205">
        <f>O265+O282+O289</f>
        <v>1088992</v>
      </c>
      <c r="P264" s="141">
        <f t="shared" si="62"/>
        <v>-1088992</v>
      </c>
      <c r="Q264" s="142" t="e">
        <f t="shared" si="60"/>
        <v>#DIV/0!</v>
      </c>
      <c r="R264" s="43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7"/>
      <c r="DW264" s="17"/>
      <c r="DX264" s="17"/>
      <c r="DY264" s="17"/>
      <c r="DZ264" s="17"/>
      <c r="EA264" s="17"/>
      <c r="EB264" s="17"/>
      <c r="EC264" s="17"/>
      <c r="ED264" s="17"/>
      <c r="EE264" s="17"/>
      <c r="EF264" s="17"/>
      <c r="EG264" s="17"/>
      <c r="EH264" s="17"/>
      <c r="EI264" s="17"/>
      <c r="EJ264" s="17"/>
      <c r="EK264" s="17"/>
      <c r="EL264" s="17"/>
      <c r="EM264" s="17"/>
      <c r="EN264" s="17"/>
      <c r="EO264" s="17"/>
      <c r="EP264" s="17"/>
      <c r="EQ264" s="17"/>
      <c r="ER264" s="17"/>
      <c r="ES264" s="17"/>
      <c r="ET264" s="17"/>
      <c r="EU264" s="17"/>
      <c r="EV264" s="17"/>
      <c r="EW264" s="17"/>
      <c r="EX264" s="17"/>
    </row>
    <row r="265" spans="1:154" s="18" customFormat="1" ht="20.25" x14ac:dyDescent="0.25">
      <c r="A265" s="88"/>
      <c r="B265" s="89"/>
      <c r="C265" s="89"/>
      <c r="D265" s="89"/>
      <c r="E265" s="89" t="s">
        <v>32</v>
      </c>
      <c r="F265" s="89"/>
      <c r="G265" s="101" t="s">
        <v>112</v>
      </c>
      <c r="H265" s="139">
        <f>SUM(H266:H281)</f>
        <v>1071100</v>
      </c>
      <c r="I265" s="139">
        <f>SUM(I266:I281)</f>
        <v>1066278</v>
      </c>
      <c r="J265" s="139">
        <f>SUM(J266:J281)</f>
        <v>4822</v>
      </c>
      <c r="K265" s="140">
        <f t="shared" si="63"/>
        <v>99.55</v>
      </c>
      <c r="L265" s="139">
        <f>SUM(L266:L281)</f>
        <v>0</v>
      </c>
      <c r="M265" s="121">
        <f>SUM(M266:M281)</f>
        <v>719934</v>
      </c>
      <c r="N265" s="139">
        <f>SUM(N266:N281)</f>
        <v>346344</v>
      </c>
      <c r="O265" s="141">
        <f>SUM(O266:O281)</f>
        <v>1066278</v>
      </c>
      <c r="P265" s="141">
        <f t="shared" si="62"/>
        <v>-1066278</v>
      </c>
      <c r="Q265" s="142" t="e">
        <f t="shared" si="60"/>
        <v>#DIV/0!</v>
      </c>
      <c r="R265" s="43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17"/>
      <c r="DZ265" s="17"/>
      <c r="EA265" s="17"/>
      <c r="EB265" s="17"/>
      <c r="EC265" s="17"/>
      <c r="ED265" s="17"/>
      <c r="EE265" s="17"/>
      <c r="EF265" s="17"/>
      <c r="EG265" s="17"/>
      <c r="EH265" s="17"/>
      <c r="EI265" s="17"/>
      <c r="EJ265" s="17"/>
      <c r="EK265" s="17"/>
      <c r="EL265" s="17"/>
      <c r="EM265" s="17"/>
      <c r="EN265" s="17"/>
      <c r="EO265" s="17"/>
      <c r="EP265" s="17"/>
      <c r="EQ265" s="17"/>
      <c r="ER265" s="17"/>
      <c r="ES265" s="17"/>
      <c r="ET265" s="17"/>
      <c r="EU265" s="17"/>
      <c r="EV265" s="17"/>
      <c r="EW265" s="17"/>
      <c r="EX265" s="17"/>
    </row>
    <row r="266" spans="1:154" ht="20.25" x14ac:dyDescent="0.2">
      <c r="A266" s="100"/>
      <c r="B266" s="99"/>
      <c r="C266" s="99"/>
      <c r="D266" s="99"/>
      <c r="E266" s="99"/>
      <c r="F266" s="99" t="s">
        <v>32</v>
      </c>
      <c r="G266" s="103" t="s">
        <v>113</v>
      </c>
      <c r="H266" s="143">
        <v>1015200</v>
      </c>
      <c r="I266" s="143">
        <f>O266</f>
        <v>1011359</v>
      </c>
      <c r="J266" s="143">
        <f t="shared" ref="J266:J295" si="64">H266-I266</f>
        <v>3841</v>
      </c>
      <c r="K266" s="140">
        <f t="shared" si="63"/>
        <v>99.62</v>
      </c>
      <c r="L266" s="143"/>
      <c r="M266" s="144">
        <v>675062</v>
      </c>
      <c r="N266" s="143">
        <v>336297</v>
      </c>
      <c r="O266" s="145">
        <f t="shared" ref="O266:O281" si="65">M266+N266</f>
        <v>1011359</v>
      </c>
      <c r="P266" s="145">
        <f t="shared" si="62"/>
        <v>-1011359</v>
      </c>
      <c r="Q266" s="142" t="e">
        <f t="shared" si="60"/>
        <v>#DIV/0!</v>
      </c>
      <c r="R266" s="43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</row>
    <row r="267" spans="1:154" ht="20.25" hidden="1" x14ac:dyDescent="0.2">
      <c r="A267" s="100"/>
      <c r="B267" s="99"/>
      <c r="C267" s="99"/>
      <c r="D267" s="99"/>
      <c r="E267" s="99"/>
      <c r="F267" s="99" t="s">
        <v>43</v>
      </c>
      <c r="G267" s="103" t="s">
        <v>279</v>
      </c>
      <c r="H267" s="143"/>
      <c r="I267" s="143"/>
      <c r="J267" s="143">
        <f t="shared" si="64"/>
        <v>0</v>
      </c>
      <c r="K267" s="140" t="e">
        <f t="shared" si="63"/>
        <v>#DIV/0!</v>
      </c>
      <c r="L267" s="143"/>
      <c r="M267" s="144"/>
      <c r="N267" s="143"/>
      <c r="O267" s="145">
        <f t="shared" si="65"/>
        <v>0</v>
      </c>
      <c r="P267" s="145">
        <f t="shared" si="62"/>
        <v>0</v>
      </c>
      <c r="Q267" s="142" t="e">
        <f t="shared" si="60"/>
        <v>#DIV/0!</v>
      </c>
      <c r="R267" s="43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</row>
    <row r="268" spans="1:154" ht="20.25" hidden="1" x14ac:dyDescent="0.3">
      <c r="A268" s="100"/>
      <c r="B268" s="99"/>
      <c r="C268" s="99"/>
      <c r="D268" s="99"/>
      <c r="E268" s="99"/>
      <c r="F268" s="99" t="s">
        <v>22</v>
      </c>
      <c r="G268" s="171" t="s">
        <v>280</v>
      </c>
      <c r="H268" s="143"/>
      <c r="I268" s="143"/>
      <c r="J268" s="143">
        <f t="shared" si="64"/>
        <v>0</v>
      </c>
      <c r="K268" s="140"/>
      <c r="L268" s="143"/>
      <c r="M268" s="144"/>
      <c r="N268" s="143"/>
      <c r="O268" s="145">
        <f t="shared" si="65"/>
        <v>0</v>
      </c>
      <c r="P268" s="145">
        <f t="shared" si="62"/>
        <v>0</v>
      </c>
      <c r="Q268" s="142"/>
      <c r="R268" s="43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</row>
    <row r="269" spans="1:154" ht="20.25" x14ac:dyDescent="0.2">
      <c r="A269" s="100"/>
      <c r="B269" s="99"/>
      <c r="C269" s="99"/>
      <c r="D269" s="99"/>
      <c r="E269" s="99"/>
      <c r="F269" s="99" t="s">
        <v>114</v>
      </c>
      <c r="G269" s="103" t="s">
        <v>278</v>
      </c>
      <c r="H269" s="143">
        <v>28200</v>
      </c>
      <c r="I269" s="143">
        <f>O269</f>
        <v>27569</v>
      </c>
      <c r="J269" s="143">
        <f t="shared" si="64"/>
        <v>631</v>
      </c>
      <c r="K269" s="140">
        <f t="shared" si="63"/>
        <v>97.76</v>
      </c>
      <c r="L269" s="143"/>
      <c r="M269" s="144">
        <v>18164</v>
      </c>
      <c r="N269" s="143">
        <v>9405</v>
      </c>
      <c r="O269" s="145">
        <f t="shared" si="65"/>
        <v>27569</v>
      </c>
      <c r="P269" s="145">
        <f t="shared" si="62"/>
        <v>-27569</v>
      </c>
      <c r="Q269" s="142" t="e">
        <f t="shared" si="60"/>
        <v>#DIV/0!</v>
      </c>
      <c r="R269" s="43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</row>
    <row r="270" spans="1:154" ht="20.25" x14ac:dyDescent="0.3">
      <c r="A270" s="100"/>
      <c r="B270" s="99"/>
      <c r="C270" s="99"/>
      <c r="D270" s="99"/>
      <c r="E270" s="99"/>
      <c r="F270" s="99" t="s">
        <v>33</v>
      </c>
      <c r="G270" s="171" t="s">
        <v>281</v>
      </c>
      <c r="H270" s="143"/>
      <c r="I270" s="143"/>
      <c r="J270" s="143">
        <f t="shared" si="64"/>
        <v>0</v>
      </c>
      <c r="K270" s="140"/>
      <c r="L270" s="143"/>
      <c r="M270" s="144"/>
      <c r="N270" s="143"/>
      <c r="O270" s="145">
        <f t="shared" si="65"/>
        <v>0</v>
      </c>
      <c r="P270" s="145">
        <f t="shared" si="62"/>
        <v>0</v>
      </c>
      <c r="Q270" s="142"/>
      <c r="R270" s="43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</row>
    <row r="271" spans="1:154" ht="20.25" hidden="1" x14ac:dyDescent="0.3">
      <c r="A271" s="100"/>
      <c r="B271" s="99"/>
      <c r="C271" s="99"/>
      <c r="D271" s="99"/>
      <c r="E271" s="99"/>
      <c r="F271" s="99" t="s">
        <v>124</v>
      </c>
      <c r="G271" s="171" t="s">
        <v>282</v>
      </c>
      <c r="H271" s="143"/>
      <c r="I271" s="143"/>
      <c r="J271" s="143">
        <f t="shared" si="64"/>
        <v>0</v>
      </c>
      <c r="K271" s="140"/>
      <c r="L271" s="143"/>
      <c r="M271" s="144"/>
      <c r="N271" s="143"/>
      <c r="O271" s="145">
        <f t="shared" si="65"/>
        <v>0</v>
      </c>
      <c r="P271" s="145">
        <f t="shared" si="62"/>
        <v>0</v>
      </c>
      <c r="Q271" s="142"/>
      <c r="R271" s="43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</row>
    <row r="272" spans="1:154" ht="20.25" hidden="1" x14ac:dyDescent="0.3">
      <c r="A272" s="100"/>
      <c r="B272" s="99"/>
      <c r="C272" s="99"/>
      <c r="D272" s="99"/>
      <c r="E272" s="99"/>
      <c r="F272" s="99" t="s">
        <v>115</v>
      </c>
      <c r="G272" s="171" t="s">
        <v>283</v>
      </c>
      <c r="H272" s="143"/>
      <c r="I272" s="143"/>
      <c r="J272" s="143">
        <f t="shared" si="64"/>
        <v>0</v>
      </c>
      <c r="K272" s="140"/>
      <c r="L272" s="143"/>
      <c r="M272" s="144"/>
      <c r="N272" s="143"/>
      <c r="O272" s="145">
        <f t="shared" si="65"/>
        <v>0</v>
      </c>
      <c r="P272" s="145">
        <f t="shared" si="62"/>
        <v>0</v>
      </c>
      <c r="Q272" s="142"/>
      <c r="R272" s="43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</row>
    <row r="273" spans="1:154" ht="20.25" hidden="1" x14ac:dyDescent="0.3">
      <c r="A273" s="100"/>
      <c r="B273" s="99"/>
      <c r="C273" s="99"/>
      <c r="D273" s="99"/>
      <c r="E273" s="99"/>
      <c r="F273" s="99" t="s">
        <v>38</v>
      </c>
      <c r="G273" s="171" t="s">
        <v>284</v>
      </c>
      <c r="H273" s="143"/>
      <c r="I273" s="143"/>
      <c r="J273" s="143">
        <f t="shared" si="64"/>
        <v>0</v>
      </c>
      <c r="K273" s="140"/>
      <c r="L273" s="143"/>
      <c r="M273" s="144"/>
      <c r="N273" s="143"/>
      <c r="O273" s="145">
        <f t="shared" si="65"/>
        <v>0</v>
      </c>
      <c r="P273" s="145">
        <f t="shared" si="62"/>
        <v>0</v>
      </c>
      <c r="Q273" s="142"/>
      <c r="R273" s="43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</row>
    <row r="274" spans="1:154" ht="20.25" hidden="1" x14ac:dyDescent="0.3">
      <c r="A274" s="100"/>
      <c r="B274" s="99"/>
      <c r="C274" s="99"/>
      <c r="D274" s="99"/>
      <c r="E274" s="99"/>
      <c r="F274" s="99">
        <v>10</v>
      </c>
      <c r="G274" s="171" t="s">
        <v>285</v>
      </c>
      <c r="H274" s="143"/>
      <c r="I274" s="143"/>
      <c r="J274" s="143">
        <f t="shared" si="64"/>
        <v>0</v>
      </c>
      <c r="K274" s="140"/>
      <c r="L274" s="143"/>
      <c r="M274" s="144"/>
      <c r="N274" s="143"/>
      <c r="O274" s="145">
        <f t="shared" si="65"/>
        <v>0</v>
      </c>
      <c r="P274" s="145">
        <f t="shared" si="62"/>
        <v>0</v>
      </c>
      <c r="Q274" s="142"/>
      <c r="R274" s="43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</row>
    <row r="275" spans="1:154" ht="20.25" hidden="1" x14ac:dyDescent="0.3">
      <c r="A275" s="100"/>
      <c r="B275" s="99"/>
      <c r="C275" s="99"/>
      <c r="D275" s="99"/>
      <c r="E275" s="99"/>
      <c r="F275" s="99">
        <v>11</v>
      </c>
      <c r="G275" s="171" t="s">
        <v>286</v>
      </c>
      <c r="H275" s="143"/>
      <c r="I275" s="143"/>
      <c r="J275" s="143">
        <f t="shared" si="64"/>
        <v>0</v>
      </c>
      <c r="K275" s="140"/>
      <c r="L275" s="143"/>
      <c r="M275" s="144"/>
      <c r="N275" s="143"/>
      <c r="O275" s="145">
        <f t="shared" si="65"/>
        <v>0</v>
      </c>
      <c r="P275" s="145">
        <f t="shared" si="62"/>
        <v>0</v>
      </c>
      <c r="Q275" s="142"/>
      <c r="R275" s="43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</row>
    <row r="276" spans="1:154" ht="40.5" x14ac:dyDescent="0.2">
      <c r="A276" s="100"/>
      <c r="B276" s="99"/>
      <c r="C276" s="99"/>
      <c r="D276" s="99"/>
      <c r="E276" s="99"/>
      <c r="F276" s="99">
        <v>12</v>
      </c>
      <c r="G276" s="103" t="s">
        <v>167</v>
      </c>
      <c r="H276" s="143">
        <v>16700</v>
      </c>
      <c r="I276" s="143">
        <f>O276</f>
        <v>16640</v>
      </c>
      <c r="J276" s="143">
        <f t="shared" si="64"/>
        <v>60</v>
      </c>
      <c r="K276" s="140">
        <f t="shared" si="63"/>
        <v>99.64</v>
      </c>
      <c r="L276" s="143"/>
      <c r="M276" s="144">
        <v>16640</v>
      </c>
      <c r="N276" s="143">
        <v>0</v>
      </c>
      <c r="O276" s="145">
        <f t="shared" si="65"/>
        <v>16640</v>
      </c>
      <c r="P276" s="145">
        <f t="shared" si="62"/>
        <v>-16640</v>
      </c>
      <c r="Q276" s="142" t="e">
        <f t="shared" si="60"/>
        <v>#DIV/0!</v>
      </c>
      <c r="R276" s="43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</row>
    <row r="277" spans="1:154" ht="20.25" x14ac:dyDescent="0.2">
      <c r="A277" s="100"/>
      <c r="B277" s="99"/>
      <c r="C277" s="99"/>
      <c r="D277" s="99"/>
      <c r="E277" s="99"/>
      <c r="F277" s="99">
        <v>13</v>
      </c>
      <c r="G277" s="103" t="s">
        <v>168</v>
      </c>
      <c r="H277" s="143">
        <v>100</v>
      </c>
      <c r="I277" s="143"/>
      <c r="J277" s="143">
        <f t="shared" si="64"/>
        <v>100</v>
      </c>
      <c r="K277" s="140">
        <f t="shared" si="63"/>
        <v>0</v>
      </c>
      <c r="L277" s="143"/>
      <c r="M277" s="144"/>
      <c r="N277" s="143">
        <v>0</v>
      </c>
      <c r="O277" s="145">
        <f t="shared" si="65"/>
        <v>0</v>
      </c>
      <c r="P277" s="145">
        <f t="shared" si="62"/>
        <v>0</v>
      </c>
      <c r="Q277" s="142" t="e">
        <f t="shared" si="60"/>
        <v>#DIV/0!</v>
      </c>
      <c r="R277" s="43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</row>
    <row r="278" spans="1:154" ht="20.25" x14ac:dyDescent="0.2">
      <c r="A278" s="100"/>
      <c r="B278" s="99"/>
      <c r="C278" s="99"/>
      <c r="D278" s="99"/>
      <c r="E278" s="99"/>
      <c r="F278" s="99">
        <v>14</v>
      </c>
      <c r="G278" s="103" t="s">
        <v>272</v>
      </c>
      <c r="H278" s="143"/>
      <c r="I278" s="143"/>
      <c r="J278" s="143">
        <f t="shared" si="64"/>
        <v>0</v>
      </c>
      <c r="K278" s="140"/>
      <c r="L278" s="143"/>
      <c r="M278" s="144"/>
      <c r="N278" s="143"/>
      <c r="O278" s="145">
        <f t="shared" si="65"/>
        <v>0</v>
      </c>
      <c r="P278" s="145">
        <f t="shared" si="62"/>
        <v>0</v>
      </c>
      <c r="Q278" s="142"/>
      <c r="R278" s="43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</row>
    <row r="279" spans="1:154" ht="40.5" hidden="1" x14ac:dyDescent="0.2">
      <c r="A279" s="100"/>
      <c r="B279" s="99"/>
      <c r="C279" s="99"/>
      <c r="D279" s="99"/>
      <c r="E279" s="99"/>
      <c r="F279" s="99">
        <v>15</v>
      </c>
      <c r="G279" s="103" t="s">
        <v>411</v>
      </c>
      <c r="H279" s="143"/>
      <c r="I279" s="143"/>
      <c r="J279" s="143">
        <f t="shared" si="64"/>
        <v>0</v>
      </c>
      <c r="K279" s="140"/>
      <c r="L279" s="143"/>
      <c r="M279" s="144"/>
      <c r="N279" s="143"/>
      <c r="O279" s="145">
        <f t="shared" si="65"/>
        <v>0</v>
      </c>
      <c r="P279" s="145">
        <f t="shared" si="62"/>
        <v>0</v>
      </c>
      <c r="Q279" s="142"/>
      <c r="R279" s="43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</row>
    <row r="280" spans="1:154" ht="20.25" x14ac:dyDescent="0.2">
      <c r="A280" s="100"/>
      <c r="B280" s="99"/>
      <c r="C280" s="99"/>
      <c r="D280" s="99"/>
      <c r="E280" s="99"/>
      <c r="F280" s="99">
        <v>17</v>
      </c>
      <c r="G280" s="103" t="s">
        <v>274</v>
      </c>
      <c r="H280" s="143">
        <v>10900</v>
      </c>
      <c r="I280" s="143">
        <f>O280</f>
        <v>10710</v>
      </c>
      <c r="J280" s="143">
        <f t="shared" si="64"/>
        <v>190</v>
      </c>
      <c r="K280" s="140">
        <f t="shared" si="63"/>
        <v>98.26</v>
      </c>
      <c r="L280" s="143"/>
      <c r="M280" s="144">
        <v>10068</v>
      </c>
      <c r="N280" s="143">
        <v>642</v>
      </c>
      <c r="O280" s="145">
        <f t="shared" si="65"/>
        <v>10710</v>
      </c>
      <c r="P280" s="145">
        <f t="shared" si="62"/>
        <v>-10710</v>
      </c>
      <c r="Q280" s="142" t="e">
        <f t="shared" si="60"/>
        <v>#DIV/0!</v>
      </c>
      <c r="R280" s="43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</row>
    <row r="281" spans="1:154" ht="20.25" x14ac:dyDescent="0.2">
      <c r="A281" s="100"/>
      <c r="B281" s="99"/>
      <c r="C281" s="99"/>
      <c r="D281" s="99"/>
      <c r="E281" s="99"/>
      <c r="F281" s="99" t="s">
        <v>90</v>
      </c>
      <c r="G281" s="103" t="s">
        <v>273</v>
      </c>
      <c r="H281" s="143">
        <v>0</v>
      </c>
      <c r="I281" s="143"/>
      <c r="J281" s="143">
        <f t="shared" si="64"/>
        <v>0</v>
      </c>
      <c r="K281" s="140" t="e">
        <f t="shared" si="63"/>
        <v>#DIV/0!</v>
      </c>
      <c r="L281" s="143"/>
      <c r="M281" s="144"/>
      <c r="N281" s="143">
        <v>0</v>
      </c>
      <c r="O281" s="145">
        <f t="shared" si="65"/>
        <v>0</v>
      </c>
      <c r="P281" s="145">
        <f t="shared" si="62"/>
        <v>0</v>
      </c>
      <c r="Q281" s="142" t="e">
        <f t="shared" si="60"/>
        <v>#DIV/0!</v>
      </c>
      <c r="R281" s="43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</row>
    <row r="282" spans="1:154" ht="20.25" x14ac:dyDescent="0.2">
      <c r="A282" s="88"/>
      <c r="B282" s="89"/>
      <c r="C282" s="89"/>
      <c r="D282" s="89"/>
      <c r="E282" s="89" t="s">
        <v>30</v>
      </c>
      <c r="F282" s="89"/>
      <c r="G282" s="101" t="s">
        <v>315</v>
      </c>
      <c r="H282" s="139">
        <f>H286+H288+H287</f>
        <v>0</v>
      </c>
      <c r="I282" s="139">
        <f>I286+I288+I287</f>
        <v>0</v>
      </c>
      <c r="J282" s="143">
        <f t="shared" si="64"/>
        <v>0</v>
      </c>
      <c r="K282" s="140" t="e">
        <f t="shared" si="63"/>
        <v>#DIV/0!</v>
      </c>
      <c r="L282" s="139">
        <f>L286+L288+L287</f>
        <v>0</v>
      </c>
      <c r="M282" s="121">
        <f>M286+M288+M287</f>
        <v>0</v>
      </c>
      <c r="N282" s="139">
        <f>N286+N288+N287</f>
        <v>0</v>
      </c>
      <c r="O282" s="141">
        <f t="shared" ref="O282" si="66">O286+O288+O287</f>
        <v>0</v>
      </c>
      <c r="P282" s="141">
        <f t="shared" si="62"/>
        <v>0</v>
      </c>
      <c r="Q282" s="142"/>
      <c r="R282" s="43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</row>
    <row r="283" spans="1:154" ht="20.25" hidden="1" x14ac:dyDescent="0.2">
      <c r="A283" s="100"/>
      <c r="B283" s="99"/>
      <c r="C283" s="99"/>
      <c r="D283" s="99"/>
      <c r="E283" s="99"/>
      <c r="F283" s="99" t="s">
        <v>32</v>
      </c>
      <c r="G283" s="103" t="s">
        <v>275</v>
      </c>
      <c r="H283" s="143"/>
      <c r="I283" s="143"/>
      <c r="J283" s="143">
        <f t="shared" si="64"/>
        <v>0</v>
      </c>
      <c r="K283" s="140"/>
      <c r="L283" s="143"/>
      <c r="M283" s="144"/>
      <c r="N283" s="143"/>
      <c r="O283" s="145">
        <f t="shared" ref="O283:O288" si="67">M283+N283</f>
        <v>0</v>
      </c>
      <c r="P283" s="145">
        <f t="shared" si="62"/>
        <v>0</v>
      </c>
      <c r="Q283" s="142"/>
      <c r="R283" s="43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</row>
    <row r="284" spans="1:154" ht="20.25" hidden="1" x14ac:dyDescent="0.2">
      <c r="A284" s="100"/>
      <c r="B284" s="99"/>
      <c r="C284" s="99"/>
      <c r="D284" s="99"/>
      <c r="E284" s="99"/>
      <c r="F284" s="99" t="s">
        <v>30</v>
      </c>
      <c r="G284" s="103" t="s">
        <v>276</v>
      </c>
      <c r="H284" s="143"/>
      <c r="I284" s="143"/>
      <c r="J284" s="143">
        <f t="shared" si="64"/>
        <v>0</v>
      </c>
      <c r="K284" s="140"/>
      <c r="L284" s="143"/>
      <c r="M284" s="144"/>
      <c r="N284" s="143"/>
      <c r="O284" s="145">
        <f t="shared" si="67"/>
        <v>0</v>
      </c>
      <c r="P284" s="145">
        <f t="shared" si="62"/>
        <v>0</v>
      </c>
      <c r="Q284" s="142"/>
      <c r="R284" s="43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</row>
    <row r="285" spans="1:154" ht="20.25" hidden="1" x14ac:dyDescent="0.2">
      <c r="A285" s="100"/>
      <c r="B285" s="99"/>
      <c r="C285" s="99"/>
      <c r="D285" s="99"/>
      <c r="E285" s="99"/>
      <c r="F285" s="99" t="s">
        <v>43</v>
      </c>
      <c r="G285" s="103" t="s">
        <v>277</v>
      </c>
      <c r="H285" s="143"/>
      <c r="I285" s="143"/>
      <c r="J285" s="143">
        <f t="shared" si="64"/>
        <v>0</v>
      </c>
      <c r="K285" s="140"/>
      <c r="L285" s="143"/>
      <c r="M285" s="144"/>
      <c r="N285" s="143"/>
      <c r="O285" s="145">
        <f t="shared" si="67"/>
        <v>0</v>
      </c>
      <c r="P285" s="145">
        <f t="shared" si="62"/>
        <v>0</v>
      </c>
      <c r="Q285" s="142"/>
      <c r="R285" s="43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</row>
    <row r="286" spans="1:154" ht="40.5" x14ac:dyDescent="0.2">
      <c r="A286" s="100"/>
      <c r="B286" s="99"/>
      <c r="C286" s="99"/>
      <c r="D286" s="99"/>
      <c r="E286" s="99"/>
      <c r="F286" s="99" t="s">
        <v>22</v>
      </c>
      <c r="G286" s="103" t="s">
        <v>410</v>
      </c>
      <c r="H286" s="143"/>
      <c r="I286" s="143"/>
      <c r="J286" s="143">
        <f t="shared" si="64"/>
        <v>0</v>
      </c>
      <c r="K286" s="140"/>
      <c r="L286" s="143"/>
      <c r="M286" s="144"/>
      <c r="N286" s="143"/>
      <c r="O286" s="145">
        <f t="shared" si="67"/>
        <v>0</v>
      </c>
      <c r="P286" s="145">
        <f t="shared" si="62"/>
        <v>0</v>
      </c>
      <c r="Q286" s="142"/>
      <c r="R286" s="43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</row>
    <row r="287" spans="1:154" ht="20.25" x14ac:dyDescent="0.2">
      <c r="A287" s="100"/>
      <c r="B287" s="99"/>
      <c r="C287" s="99"/>
      <c r="D287" s="99"/>
      <c r="E287" s="99"/>
      <c r="F287" s="99" t="s">
        <v>33</v>
      </c>
      <c r="G287" s="103" t="s">
        <v>117</v>
      </c>
      <c r="H287" s="143">
        <v>0</v>
      </c>
      <c r="I287" s="143">
        <f>O287</f>
        <v>0</v>
      </c>
      <c r="J287" s="143">
        <f t="shared" si="64"/>
        <v>0</v>
      </c>
      <c r="K287" s="140" t="e">
        <f t="shared" si="63"/>
        <v>#DIV/0!</v>
      </c>
      <c r="L287" s="143"/>
      <c r="M287" s="144"/>
      <c r="N287" s="143">
        <v>0</v>
      </c>
      <c r="O287" s="145">
        <f t="shared" si="67"/>
        <v>0</v>
      </c>
      <c r="P287" s="145">
        <f t="shared" si="62"/>
        <v>0</v>
      </c>
      <c r="Q287" s="142"/>
      <c r="R287" s="43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</row>
    <row r="288" spans="1:154" ht="20.25" hidden="1" x14ac:dyDescent="0.2">
      <c r="A288" s="100"/>
      <c r="B288" s="99"/>
      <c r="C288" s="99"/>
      <c r="D288" s="99"/>
      <c r="E288" s="99"/>
      <c r="F288" s="147">
        <v>30</v>
      </c>
      <c r="G288" s="103" t="s">
        <v>267</v>
      </c>
      <c r="H288" s="143"/>
      <c r="I288" s="143"/>
      <c r="J288" s="143">
        <f t="shared" si="64"/>
        <v>0</v>
      </c>
      <c r="K288" s="140" t="e">
        <f t="shared" si="63"/>
        <v>#DIV/0!</v>
      </c>
      <c r="L288" s="143"/>
      <c r="M288" s="144"/>
      <c r="N288" s="143"/>
      <c r="O288" s="145">
        <f t="shared" si="67"/>
        <v>0</v>
      </c>
      <c r="P288" s="145">
        <f t="shared" si="62"/>
        <v>0</v>
      </c>
      <c r="Q288" s="142" t="e">
        <f t="shared" si="60"/>
        <v>#DIV/0!</v>
      </c>
      <c r="R288" s="43"/>
      <c r="S288" s="19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</row>
    <row r="289" spans="1:154" s="18" customFormat="1" ht="20.25" x14ac:dyDescent="0.25">
      <c r="A289" s="88"/>
      <c r="B289" s="89"/>
      <c r="C289" s="89"/>
      <c r="D289" s="89"/>
      <c r="E289" s="89" t="s">
        <v>43</v>
      </c>
      <c r="F289" s="89"/>
      <c r="G289" s="101" t="s">
        <v>118</v>
      </c>
      <c r="H289" s="139">
        <f>SUM(H290+H291+H292+H293+H294+H295)</f>
        <v>23400</v>
      </c>
      <c r="I289" s="139">
        <f>SUM(I290+I291+I292+I293+I294+I295)</f>
        <v>22714</v>
      </c>
      <c r="J289" s="143">
        <f t="shared" si="64"/>
        <v>686</v>
      </c>
      <c r="K289" s="140">
        <f t="shared" si="63"/>
        <v>97.07</v>
      </c>
      <c r="L289" s="139">
        <f>SUM(L290+L291+L292+L293+L294+L295)</f>
        <v>0</v>
      </c>
      <c r="M289" s="121">
        <f>SUM(M290+M291+M292+M293+M294+M295)</f>
        <v>15338</v>
      </c>
      <c r="N289" s="139">
        <f>SUM(N290+N291+N292+N293+N294+N295)</f>
        <v>7376</v>
      </c>
      <c r="O289" s="141">
        <f>SUM(O290+O291+O292+O293+O294+O295)</f>
        <v>22714</v>
      </c>
      <c r="P289" s="141">
        <f t="shared" si="62"/>
        <v>-22714</v>
      </c>
      <c r="Q289" s="142" t="e">
        <f t="shared" si="60"/>
        <v>#DIV/0!</v>
      </c>
      <c r="R289" s="43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/>
      <c r="DP289" s="17"/>
      <c r="DQ289" s="17"/>
      <c r="DR289" s="17"/>
      <c r="DS289" s="17"/>
      <c r="DT289" s="17"/>
      <c r="DU289" s="17"/>
      <c r="DV289" s="17"/>
      <c r="DW289" s="17"/>
      <c r="DX289" s="17"/>
      <c r="DY289" s="17"/>
      <c r="DZ289" s="17"/>
      <c r="EA289" s="17"/>
      <c r="EB289" s="17"/>
      <c r="EC289" s="17"/>
      <c r="ED289" s="17"/>
      <c r="EE289" s="17"/>
      <c r="EF289" s="17"/>
      <c r="EG289" s="17"/>
      <c r="EH289" s="17"/>
      <c r="EI289" s="17"/>
      <c r="EJ289" s="17"/>
      <c r="EK289" s="17"/>
      <c r="EL289" s="17"/>
      <c r="EM289" s="17"/>
      <c r="EN289" s="17"/>
      <c r="EO289" s="17"/>
      <c r="EP289" s="17"/>
      <c r="EQ289" s="17"/>
      <c r="ER289" s="17"/>
      <c r="ES289" s="17"/>
      <c r="ET289" s="17"/>
      <c r="EU289" s="17"/>
      <c r="EV289" s="17"/>
      <c r="EW289" s="17"/>
      <c r="EX289" s="17"/>
    </row>
    <row r="290" spans="1:154" ht="20.25" hidden="1" x14ac:dyDescent="0.2">
      <c r="A290" s="100"/>
      <c r="B290" s="99"/>
      <c r="C290" s="99"/>
      <c r="D290" s="99"/>
      <c r="E290" s="99"/>
      <c r="F290" s="99" t="s">
        <v>32</v>
      </c>
      <c r="G290" s="103" t="s">
        <v>119</v>
      </c>
      <c r="H290" s="143"/>
      <c r="I290" s="143"/>
      <c r="J290" s="143">
        <f t="shared" si="64"/>
        <v>0</v>
      </c>
      <c r="K290" s="140" t="e">
        <f t="shared" si="63"/>
        <v>#DIV/0!</v>
      </c>
      <c r="L290" s="143"/>
      <c r="M290" s="144"/>
      <c r="N290" s="143"/>
      <c r="O290" s="145">
        <f t="shared" ref="O290:O295" si="68">M290+N290</f>
        <v>0</v>
      </c>
      <c r="P290" s="145">
        <f t="shared" si="62"/>
        <v>0</v>
      </c>
      <c r="Q290" s="142" t="e">
        <f t="shared" si="60"/>
        <v>#DIV/0!</v>
      </c>
      <c r="R290" s="43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</row>
    <row r="291" spans="1:154" ht="20.25" hidden="1" x14ac:dyDescent="0.2">
      <c r="A291" s="100"/>
      <c r="B291" s="99"/>
      <c r="C291" s="99"/>
      <c r="D291" s="99"/>
      <c r="E291" s="99"/>
      <c r="F291" s="99" t="s">
        <v>30</v>
      </c>
      <c r="G291" s="103" t="s">
        <v>120</v>
      </c>
      <c r="H291" s="143"/>
      <c r="I291" s="143"/>
      <c r="J291" s="143">
        <f t="shared" si="64"/>
        <v>0</v>
      </c>
      <c r="K291" s="140" t="e">
        <f t="shared" si="63"/>
        <v>#DIV/0!</v>
      </c>
      <c r="L291" s="143"/>
      <c r="M291" s="144"/>
      <c r="N291" s="143"/>
      <c r="O291" s="145">
        <f t="shared" si="68"/>
        <v>0</v>
      </c>
      <c r="P291" s="145">
        <f t="shared" si="62"/>
        <v>0</v>
      </c>
      <c r="Q291" s="142" t="e">
        <f t="shared" si="60"/>
        <v>#DIV/0!</v>
      </c>
      <c r="R291" s="43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</row>
    <row r="292" spans="1:154" ht="20.25" hidden="1" x14ac:dyDescent="0.2">
      <c r="A292" s="100"/>
      <c r="B292" s="99"/>
      <c r="C292" s="99"/>
      <c r="D292" s="99"/>
      <c r="E292" s="99"/>
      <c r="F292" s="99" t="s">
        <v>43</v>
      </c>
      <c r="G292" s="103" t="s">
        <v>121</v>
      </c>
      <c r="H292" s="143"/>
      <c r="I292" s="143"/>
      <c r="J292" s="143">
        <f t="shared" si="64"/>
        <v>0</v>
      </c>
      <c r="K292" s="140" t="e">
        <f t="shared" si="63"/>
        <v>#DIV/0!</v>
      </c>
      <c r="L292" s="143"/>
      <c r="M292" s="144"/>
      <c r="N292" s="143"/>
      <c r="O292" s="145">
        <f t="shared" si="68"/>
        <v>0</v>
      </c>
      <c r="P292" s="145">
        <f t="shared" si="62"/>
        <v>0</v>
      </c>
      <c r="Q292" s="142" t="e">
        <f t="shared" si="60"/>
        <v>#DIV/0!</v>
      </c>
      <c r="R292" s="43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</row>
    <row r="293" spans="1:154" ht="40.5" hidden="1" x14ac:dyDescent="0.2">
      <c r="A293" s="100"/>
      <c r="B293" s="99"/>
      <c r="C293" s="99"/>
      <c r="D293" s="99"/>
      <c r="E293" s="99"/>
      <c r="F293" s="99" t="s">
        <v>22</v>
      </c>
      <c r="G293" s="103" t="s">
        <v>122</v>
      </c>
      <c r="H293" s="143"/>
      <c r="I293" s="143"/>
      <c r="J293" s="143">
        <f t="shared" si="64"/>
        <v>0</v>
      </c>
      <c r="K293" s="140" t="e">
        <f t="shared" si="63"/>
        <v>#DIV/0!</v>
      </c>
      <c r="L293" s="143"/>
      <c r="M293" s="144"/>
      <c r="N293" s="143"/>
      <c r="O293" s="145">
        <f t="shared" si="68"/>
        <v>0</v>
      </c>
      <c r="P293" s="145">
        <f t="shared" si="62"/>
        <v>0</v>
      </c>
      <c r="Q293" s="142" t="e">
        <f t="shared" si="60"/>
        <v>#DIV/0!</v>
      </c>
      <c r="R293" s="43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</row>
    <row r="294" spans="1:154" ht="20.25" hidden="1" x14ac:dyDescent="0.2">
      <c r="A294" s="100"/>
      <c r="B294" s="99"/>
      <c r="C294" s="99"/>
      <c r="D294" s="99"/>
      <c r="E294" s="99"/>
      <c r="F294" s="99" t="s">
        <v>33</v>
      </c>
      <c r="G294" s="103" t="s">
        <v>123</v>
      </c>
      <c r="H294" s="143"/>
      <c r="I294" s="143"/>
      <c r="J294" s="143">
        <f t="shared" si="64"/>
        <v>0</v>
      </c>
      <c r="K294" s="140" t="e">
        <f t="shared" si="63"/>
        <v>#DIV/0!</v>
      </c>
      <c r="L294" s="143"/>
      <c r="M294" s="144"/>
      <c r="N294" s="143"/>
      <c r="O294" s="145">
        <f t="shared" si="68"/>
        <v>0</v>
      </c>
      <c r="P294" s="145">
        <f t="shared" si="62"/>
        <v>0</v>
      </c>
      <c r="Q294" s="142" t="e">
        <f t="shared" si="60"/>
        <v>#DIV/0!</v>
      </c>
      <c r="R294" s="43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</row>
    <row r="295" spans="1:154" ht="20.25" x14ac:dyDescent="0.2">
      <c r="A295" s="100"/>
      <c r="B295" s="99"/>
      <c r="C295" s="99"/>
      <c r="D295" s="99"/>
      <c r="E295" s="99"/>
      <c r="F295" s="99" t="s">
        <v>124</v>
      </c>
      <c r="G295" s="103" t="s">
        <v>125</v>
      </c>
      <c r="H295" s="143">
        <v>23400</v>
      </c>
      <c r="I295" s="143">
        <f>O295</f>
        <v>22714</v>
      </c>
      <c r="J295" s="143">
        <f t="shared" si="64"/>
        <v>686</v>
      </c>
      <c r="K295" s="140">
        <f t="shared" si="63"/>
        <v>97.07</v>
      </c>
      <c r="L295" s="143"/>
      <c r="M295" s="144">
        <v>15338</v>
      </c>
      <c r="N295" s="143">
        <v>7376</v>
      </c>
      <c r="O295" s="145">
        <f t="shared" si="68"/>
        <v>22714</v>
      </c>
      <c r="P295" s="145">
        <f t="shared" si="62"/>
        <v>-22714</v>
      </c>
      <c r="Q295" s="142" t="e">
        <f t="shared" si="60"/>
        <v>#DIV/0!</v>
      </c>
      <c r="R295" s="43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</row>
    <row r="296" spans="1:154" s="18" customFormat="1" ht="20.25" x14ac:dyDescent="0.25">
      <c r="A296" s="88"/>
      <c r="B296" s="89"/>
      <c r="C296" s="89"/>
      <c r="D296" s="89" t="s">
        <v>89</v>
      </c>
      <c r="E296" s="89"/>
      <c r="F296" s="89"/>
      <c r="G296" s="138" t="s">
        <v>66</v>
      </c>
      <c r="H296" s="139">
        <f>H297+H308+H309+H313+H316+H317+H318+H319+H320+H321+H322</f>
        <v>130100</v>
      </c>
      <c r="I296" s="139">
        <f>I297+I308+I309+I313+I316+I317+I318+I319+I320+I321+I322</f>
        <v>122191.37000000002</v>
      </c>
      <c r="J296" s="139">
        <f t="shared" ref="J296" si="69">J297+J308+J309+J313+J316+J317+J318+J319+J320+J321+J322</f>
        <v>7908.6299999999956</v>
      </c>
      <c r="K296" s="140">
        <f t="shared" si="63"/>
        <v>93.92</v>
      </c>
      <c r="L296" s="139">
        <f>L297+L308+L309+L313+L316+L317+L318+L319+L320+L321+L322</f>
        <v>0</v>
      </c>
      <c r="M296" s="121">
        <f>M297+M308+M309+M313+M316+M317+M318+M319+M320+M321+M322</f>
        <v>79151.19</v>
      </c>
      <c r="N296" s="139">
        <f>N297+N308+N309+N313+N316+N317+N318+N319+N320+N321+N322</f>
        <v>43040.18</v>
      </c>
      <c r="O296" s="204">
        <f>O297+O308+O309+O313+O316+O317+O318+O319+O320+O321+O322</f>
        <v>122191.37000000002</v>
      </c>
      <c r="P296" s="141">
        <f t="shared" si="62"/>
        <v>-122191.37000000002</v>
      </c>
      <c r="Q296" s="142" t="e">
        <f t="shared" si="60"/>
        <v>#DIV/0!</v>
      </c>
      <c r="R296" s="43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/>
      <c r="DP296" s="17"/>
      <c r="DQ296" s="17"/>
      <c r="DR296" s="17"/>
      <c r="DS296" s="17"/>
      <c r="DT296" s="17"/>
      <c r="DU296" s="17"/>
      <c r="DV296" s="17"/>
      <c r="DW296" s="17"/>
      <c r="DX296" s="17"/>
      <c r="DY296" s="17"/>
      <c r="DZ296" s="17"/>
      <c r="EA296" s="17"/>
      <c r="EB296" s="17"/>
      <c r="EC296" s="17"/>
      <c r="ED296" s="17"/>
      <c r="EE296" s="17"/>
      <c r="EF296" s="17"/>
      <c r="EG296" s="17"/>
      <c r="EH296" s="17"/>
      <c r="EI296" s="17"/>
      <c r="EJ296" s="17"/>
      <c r="EK296" s="17"/>
      <c r="EL296" s="17"/>
      <c r="EM296" s="17"/>
      <c r="EN296" s="17"/>
      <c r="EO296" s="17"/>
      <c r="EP296" s="17"/>
      <c r="EQ296" s="17"/>
      <c r="ER296" s="17"/>
      <c r="ES296" s="17"/>
      <c r="ET296" s="17"/>
      <c r="EU296" s="17"/>
      <c r="EV296" s="17"/>
      <c r="EW296" s="17"/>
      <c r="EX296" s="17"/>
    </row>
    <row r="297" spans="1:154" s="18" customFormat="1" ht="20.25" x14ac:dyDescent="0.25">
      <c r="A297" s="88"/>
      <c r="B297" s="89"/>
      <c r="C297" s="89"/>
      <c r="D297" s="89"/>
      <c r="E297" s="89" t="s">
        <v>32</v>
      </c>
      <c r="F297" s="89"/>
      <c r="G297" s="101" t="s">
        <v>144</v>
      </c>
      <c r="H297" s="139">
        <f>SUM(H298:H307)</f>
        <v>90400</v>
      </c>
      <c r="I297" s="139">
        <f>SUM(I298:I307)</f>
        <v>86795.970000000016</v>
      </c>
      <c r="J297" s="139">
        <f>SUM(J298:J307)</f>
        <v>3604.0299999999966</v>
      </c>
      <c r="K297" s="140">
        <f t="shared" si="63"/>
        <v>96.01</v>
      </c>
      <c r="L297" s="139">
        <f>SUM(L298:L307)</f>
        <v>0</v>
      </c>
      <c r="M297" s="121">
        <f>SUM(M298:M307)</f>
        <v>55423.210000000006</v>
      </c>
      <c r="N297" s="139">
        <f>SUM(N298:N307)</f>
        <v>31372.76</v>
      </c>
      <c r="O297" s="141">
        <f>SUM(O298:O307)</f>
        <v>86795.970000000016</v>
      </c>
      <c r="P297" s="141">
        <f t="shared" si="62"/>
        <v>-86795.970000000016</v>
      </c>
      <c r="Q297" s="142" t="e">
        <f t="shared" si="60"/>
        <v>#DIV/0!</v>
      </c>
      <c r="R297" s="43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/>
      <c r="DP297" s="17"/>
      <c r="DQ297" s="17"/>
      <c r="DR297" s="17"/>
      <c r="DS297" s="17"/>
      <c r="DT297" s="17"/>
      <c r="DU297" s="17"/>
      <c r="DV297" s="17"/>
      <c r="DW297" s="17"/>
      <c r="DX297" s="17"/>
      <c r="DY297" s="17"/>
      <c r="DZ297" s="17"/>
      <c r="EA297" s="17"/>
      <c r="EB297" s="17"/>
      <c r="EC297" s="17"/>
      <c r="ED297" s="17"/>
      <c r="EE297" s="17"/>
      <c r="EF297" s="17"/>
      <c r="EG297" s="17"/>
      <c r="EH297" s="17"/>
      <c r="EI297" s="17"/>
      <c r="EJ297" s="17"/>
      <c r="EK297" s="17"/>
      <c r="EL297" s="17"/>
      <c r="EM297" s="17"/>
      <c r="EN297" s="17"/>
      <c r="EO297" s="17"/>
      <c r="EP297" s="17"/>
      <c r="EQ297" s="17"/>
      <c r="ER297" s="17"/>
      <c r="ES297" s="17"/>
      <c r="ET297" s="17"/>
      <c r="EU297" s="17"/>
      <c r="EV297" s="17"/>
      <c r="EW297" s="17"/>
      <c r="EX297" s="17"/>
    </row>
    <row r="298" spans="1:154" ht="20.25" x14ac:dyDescent="0.2">
      <c r="A298" s="100"/>
      <c r="B298" s="99"/>
      <c r="C298" s="99"/>
      <c r="D298" s="99"/>
      <c r="E298" s="99"/>
      <c r="F298" s="99" t="s">
        <v>32</v>
      </c>
      <c r="G298" s="103" t="s">
        <v>169</v>
      </c>
      <c r="H298" s="143">
        <v>0</v>
      </c>
      <c r="I298" s="143">
        <f>O298</f>
        <v>0</v>
      </c>
      <c r="J298" s="143">
        <f t="shared" ref="J298:J331" si="70">H298-I298</f>
        <v>0</v>
      </c>
      <c r="K298" s="140" t="e">
        <f t="shared" si="63"/>
        <v>#DIV/0!</v>
      </c>
      <c r="L298" s="143"/>
      <c r="M298" s="144"/>
      <c r="N298" s="143">
        <v>0</v>
      </c>
      <c r="O298" s="145">
        <f t="shared" ref="O298:O308" si="71">M298+N298</f>
        <v>0</v>
      </c>
      <c r="P298" s="145">
        <f t="shared" si="62"/>
        <v>0</v>
      </c>
      <c r="Q298" s="142" t="e">
        <f t="shared" si="60"/>
        <v>#DIV/0!</v>
      </c>
      <c r="R298" s="43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</row>
    <row r="299" spans="1:154" ht="20.25" x14ac:dyDescent="0.2">
      <c r="A299" s="100"/>
      <c r="B299" s="99"/>
      <c r="C299" s="99"/>
      <c r="D299" s="99"/>
      <c r="E299" s="99"/>
      <c r="F299" s="99" t="s">
        <v>30</v>
      </c>
      <c r="G299" s="103" t="s">
        <v>170</v>
      </c>
      <c r="H299" s="143">
        <v>0</v>
      </c>
      <c r="I299" s="143"/>
      <c r="J299" s="143">
        <f t="shared" si="70"/>
        <v>0</v>
      </c>
      <c r="K299" s="140"/>
      <c r="L299" s="143"/>
      <c r="M299" s="144"/>
      <c r="N299" s="143"/>
      <c r="O299" s="145">
        <f t="shared" si="71"/>
        <v>0</v>
      </c>
      <c r="P299" s="145">
        <f t="shared" si="62"/>
        <v>0</v>
      </c>
      <c r="Q299" s="142"/>
      <c r="R299" s="43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</row>
    <row r="300" spans="1:154" ht="20.25" x14ac:dyDescent="0.2">
      <c r="A300" s="100"/>
      <c r="B300" s="99"/>
      <c r="C300" s="99"/>
      <c r="D300" s="99"/>
      <c r="E300" s="99"/>
      <c r="F300" s="99" t="s">
        <v>43</v>
      </c>
      <c r="G300" s="103" t="s">
        <v>171</v>
      </c>
      <c r="H300" s="143">
        <v>37000</v>
      </c>
      <c r="I300" s="143">
        <f>O300</f>
        <v>37000</v>
      </c>
      <c r="J300" s="143">
        <f t="shared" si="70"/>
        <v>0</v>
      </c>
      <c r="K300" s="140">
        <f t="shared" si="63"/>
        <v>100</v>
      </c>
      <c r="L300" s="143"/>
      <c r="M300" s="144">
        <v>22000</v>
      </c>
      <c r="N300" s="143">
        <v>15000</v>
      </c>
      <c r="O300" s="145">
        <f t="shared" si="71"/>
        <v>37000</v>
      </c>
      <c r="P300" s="145">
        <f t="shared" si="62"/>
        <v>-37000</v>
      </c>
      <c r="Q300" s="142" t="e">
        <f t="shared" si="60"/>
        <v>#DIV/0!</v>
      </c>
      <c r="R300" s="43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</row>
    <row r="301" spans="1:154" ht="20.25" x14ac:dyDescent="0.2">
      <c r="A301" s="100"/>
      <c r="B301" s="99"/>
      <c r="C301" s="99"/>
      <c r="D301" s="99"/>
      <c r="E301" s="99"/>
      <c r="F301" s="99" t="s">
        <v>22</v>
      </c>
      <c r="G301" s="103" t="s">
        <v>146</v>
      </c>
      <c r="H301" s="143">
        <v>11000</v>
      </c>
      <c r="I301" s="143">
        <f>O301</f>
        <v>10932.380000000001</v>
      </c>
      <c r="J301" s="143">
        <f t="shared" si="70"/>
        <v>67.619999999998981</v>
      </c>
      <c r="K301" s="140">
        <f t="shared" si="63"/>
        <v>99.39</v>
      </c>
      <c r="L301" s="143"/>
      <c r="M301" s="144">
        <v>7617.47</v>
      </c>
      <c r="N301" s="143">
        <v>3314.91</v>
      </c>
      <c r="O301" s="145">
        <f t="shared" si="71"/>
        <v>10932.380000000001</v>
      </c>
      <c r="P301" s="145">
        <f t="shared" si="62"/>
        <v>-10932.380000000001</v>
      </c>
      <c r="Q301" s="142" t="e">
        <f t="shared" si="60"/>
        <v>#DIV/0!</v>
      </c>
      <c r="R301" s="43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</row>
    <row r="302" spans="1:154" ht="20.25" x14ac:dyDescent="0.2">
      <c r="A302" s="100"/>
      <c r="B302" s="99"/>
      <c r="C302" s="99"/>
      <c r="D302" s="99"/>
      <c r="E302" s="99"/>
      <c r="F302" s="99" t="s">
        <v>114</v>
      </c>
      <c r="G302" s="103" t="s">
        <v>172</v>
      </c>
      <c r="H302" s="143">
        <v>2000</v>
      </c>
      <c r="I302" s="143">
        <f>O302</f>
        <v>920.48</v>
      </c>
      <c r="J302" s="143">
        <f t="shared" si="70"/>
        <v>1079.52</v>
      </c>
      <c r="K302" s="140">
        <f t="shared" si="63"/>
        <v>46.02</v>
      </c>
      <c r="L302" s="143"/>
      <c r="M302" s="144">
        <v>396.61</v>
      </c>
      <c r="N302" s="143">
        <v>523.87</v>
      </c>
      <c r="O302" s="212">
        <f t="shared" si="71"/>
        <v>920.48</v>
      </c>
      <c r="P302" s="145">
        <f t="shared" si="62"/>
        <v>-920.48</v>
      </c>
      <c r="Q302" s="142" t="e">
        <f t="shared" si="60"/>
        <v>#DIV/0!</v>
      </c>
      <c r="R302" s="43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</row>
    <row r="303" spans="1:154" ht="20.25" x14ac:dyDescent="0.2">
      <c r="A303" s="100"/>
      <c r="B303" s="99"/>
      <c r="C303" s="99"/>
      <c r="D303" s="99"/>
      <c r="E303" s="99"/>
      <c r="F303" s="99" t="s">
        <v>33</v>
      </c>
      <c r="G303" s="103" t="s">
        <v>173</v>
      </c>
      <c r="H303" s="143"/>
      <c r="I303" s="143"/>
      <c r="J303" s="143">
        <f t="shared" si="70"/>
        <v>0</v>
      </c>
      <c r="K303" s="140" t="e">
        <f t="shared" si="63"/>
        <v>#DIV/0!</v>
      </c>
      <c r="L303" s="143"/>
      <c r="M303" s="144"/>
      <c r="N303" s="143"/>
      <c r="O303" s="212">
        <f t="shared" si="71"/>
        <v>0</v>
      </c>
      <c r="P303" s="145">
        <f t="shared" si="62"/>
        <v>0</v>
      </c>
      <c r="Q303" s="142" t="e">
        <f t="shared" si="60"/>
        <v>#DIV/0!</v>
      </c>
      <c r="R303" s="43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</row>
    <row r="304" spans="1:154" ht="20.25" hidden="1" x14ac:dyDescent="0.2">
      <c r="A304" s="100"/>
      <c r="B304" s="99"/>
      <c r="C304" s="99"/>
      <c r="D304" s="99"/>
      <c r="E304" s="99"/>
      <c r="F304" s="99" t="s">
        <v>124</v>
      </c>
      <c r="G304" s="103" t="s">
        <v>316</v>
      </c>
      <c r="H304" s="143"/>
      <c r="I304" s="143"/>
      <c r="J304" s="143">
        <f t="shared" si="70"/>
        <v>0</v>
      </c>
      <c r="K304" s="140"/>
      <c r="L304" s="143"/>
      <c r="M304" s="144"/>
      <c r="N304" s="143"/>
      <c r="O304" s="212">
        <f t="shared" si="71"/>
        <v>0</v>
      </c>
      <c r="P304" s="145">
        <f t="shared" si="62"/>
        <v>0</v>
      </c>
      <c r="Q304" s="142"/>
      <c r="R304" s="43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</row>
    <row r="305" spans="1:154" ht="20.25" x14ac:dyDescent="0.2">
      <c r="A305" s="100"/>
      <c r="B305" s="99"/>
      <c r="C305" s="99"/>
      <c r="D305" s="99"/>
      <c r="E305" s="99"/>
      <c r="F305" s="99" t="s">
        <v>115</v>
      </c>
      <c r="G305" s="103" t="s">
        <v>174</v>
      </c>
      <c r="H305" s="143">
        <v>4200</v>
      </c>
      <c r="I305" s="143">
        <f>O305</f>
        <v>3323.1499999999996</v>
      </c>
      <c r="J305" s="143">
        <f t="shared" si="70"/>
        <v>876.85000000000036</v>
      </c>
      <c r="K305" s="140">
        <f t="shared" si="63"/>
        <v>79.12</v>
      </c>
      <c r="L305" s="143"/>
      <c r="M305" s="144">
        <v>2268.6799999999998</v>
      </c>
      <c r="N305" s="143">
        <v>1054.47</v>
      </c>
      <c r="O305" s="212">
        <f t="shared" si="71"/>
        <v>3323.1499999999996</v>
      </c>
      <c r="P305" s="145">
        <f t="shared" si="62"/>
        <v>-3323.1499999999996</v>
      </c>
      <c r="Q305" s="142" t="e">
        <f t="shared" ref="Q305:Q368" si="72">ROUND(O305/L305*100,2)</f>
        <v>#DIV/0!</v>
      </c>
      <c r="R305" s="43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</row>
    <row r="306" spans="1:154" ht="40.5" x14ac:dyDescent="0.2">
      <c r="A306" s="100"/>
      <c r="B306" s="99"/>
      <c r="C306" s="99"/>
      <c r="D306" s="99"/>
      <c r="E306" s="99"/>
      <c r="F306" s="99" t="s">
        <v>38</v>
      </c>
      <c r="G306" s="103" t="s">
        <v>147</v>
      </c>
      <c r="H306" s="143">
        <v>35000</v>
      </c>
      <c r="I306" s="143">
        <f>O306</f>
        <v>33428.550000000003</v>
      </c>
      <c r="J306" s="143">
        <f t="shared" si="70"/>
        <v>1571.4499999999971</v>
      </c>
      <c r="K306" s="140">
        <f t="shared" si="63"/>
        <v>95.51</v>
      </c>
      <c r="L306" s="143"/>
      <c r="M306" s="144">
        <v>22955.45</v>
      </c>
      <c r="N306" s="143">
        <v>10473.1</v>
      </c>
      <c r="O306" s="212">
        <f t="shared" si="71"/>
        <v>33428.550000000003</v>
      </c>
      <c r="P306" s="145">
        <f t="shared" si="62"/>
        <v>-33428.550000000003</v>
      </c>
      <c r="Q306" s="142" t="e">
        <f t="shared" si="72"/>
        <v>#DIV/0!</v>
      </c>
      <c r="R306" s="43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</row>
    <row r="307" spans="1:154" ht="40.5" x14ac:dyDescent="0.2">
      <c r="A307" s="100"/>
      <c r="B307" s="99"/>
      <c r="C307" s="99"/>
      <c r="D307" s="99"/>
      <c r="E307" s="99"/>
      <c r="F307" s="99" t="s">
        <v>90</v>
      </c>
      <c r="G307" s="103" t="s">
        <v>148</v>
      </c>
      <c r="H307" s="143">
        <v>1200</v>
      </c>
      <c r="I307" s="143">
        <f>O307</f>
        <v>1191.4099999999999</v>
      </c>
      <c r="J307" s="143">
        <f t="shared" si="70"/>
        <v>8.5900000000001455</v>
      </c>
      <c r="K307" s="140">
        <f t="shared" si="63"/>
        <v>99.28</v>
      </c>
      <c r="L307" s="143"/>
      <c r="M307" s="144">
        <v>185</v>
      </c>
      <c r="N307" s="143">
        <v>1006.41</v>
      </c>
      <c r="O307" s="145">
        <f t="shared" si="71"/>
        <v>1191.4099999999999</v>
      </c>
      <c r="P307" s="145">
        <f t="shared" si="62"/>
        <v>-1191.4099999999999</v>
      </c>
      <c r="Q307" s="142" t="e">
        <f t="shared" si="72"/>
        <v>#DIV/0!</v>
      </c>
      <c r="R307" s="43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</row>
    <row r="308" spans="1:154" ht="20.25" x14ac:dyDescent="0.2">
      <c r="A308" s="100"/>
      <c r="B308" s="99"/>
      <c r="C308" s="99"/>
      <c r="D308" s="99"/>
      <c r="E308" s="99" t="s">
        <v>30</v>
      </c>
      <c r="F308" s="99"/>
      <c r="G308" s="103" t="s">
        <v>149</v>
      </c>
      <c r="H308" s="143"/>
      <c r="I308" s="143"/>
      <c r="J308" s="143">
        <f t="shared" si="70"/>
        <v>0</v>
      </c>
      <c r="K308" s="140" t="e">
        <f t="shared" si="63"/>
        <v>#DIV/0!</v>
      </c>
      <c r="L308" s="143"/>
      <c r="M308" s="144"/>
      <c r="N308" s="143"/>
      <c r="O308" s="145">
        <f t="shared" si="71"/>
        <v>0</v>
      </c>
      <c r="P308" s="145">
        <f t="shared" si="62"/>
        <v>0</v>
      </c>
      <c r="Q308" s="142" t="e">
        <f t="shared" si="72"/>
        <v>#DIV/0!</v>
      </c>
      <c r="R308" s="43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</row>
    <row r="309" spans="1:154" s="18" customFormat="1" ht="20.25" x14ac:dyDescent="0.25">
      <c r="A309" s="88"/>
      <c r="B309" s="89"/>
      <c r="C309" s="89"/>
      <c r="D309" s="89"/>
      <c r="E309" s="89" t="s">
        <v>114</v>
      </c>
      <c r="F309" s="89"/>
      <c r="G309" s="101" t="s">
        <v>150</v>
      </c>
      <c r="H309" s="139">
        <f>H310+H311+H312</f>
        <v>0</v>
      </c>
      <c r="I309" s="139">
        <f>I310+I311+I312</f>
        <v>0</v>
      </c>
      <c r="J309" s="143">
        <f t="shared" si="70"/>
        <v>0</v>
      </c>
      <c r="K309" s="140"/>
      <c r="L309" s="139">
        <f>L310+L311+L312</f>
        <v>0</v>
      </c>
      <c r="M309" s="121">
        <f>M310+M311+M312</f>
        <v>0</v>
      </c>
      <c r="N309" s="139">
        <f>N310+N311+N312</f>
        <v>0</v>
      </c>
      <c r="O309" s="141">
        <f>O310+O311+O312</f>
        <v>0</v>
      </c>
      <c r="P309" s="141">
        <f t="shared" si="62"/>
        <v>0</v>
      </c>
      <c r="Q309" s="142"/>
      <c r="R309" s="43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7"/>
      <c r="DD309" s="17"/>
      <c r="DE309" s="17"/>
      <c r="DF309" s="17"/>
      <c r="DG309" s="17"/>
      <c r="DH309" s="17"/>
      <c r="DI309" s="17"/>
      <c r="DJ309" s="17"/>
      <c r="DK309" s="17"/>
      <c r="DL309" s="17"/>
      <c r="DM309" s="17"/>
      <c r="DN309" s="17"/>
      <c r="DO309" s="17"/>
      <c r="DP309" s="17"/>
      <c r="DQ309" s="17"/>
      <c r="DR309" s="17"/>
      <c r="DS309" s="17"/>
      <c r="DT309" s="17"/>
      <c r="DU309" s="17"/>
      <c r="DV309" s="17"/>
      <c r="DW309" s="17"/>
      <c r="DX309" s="17"/>
      <c r="DY309" s="17"/>
      <c r="DZ309" s="17"/>
      <c r="EA309" s="17"/>
      <c r="EB309" s="17"/>
      <c r="EC309" s="17"/>
      <c r="ED309" s="17"/>
      <c r="EE309" s="17"/>
      <c r="EF309" s="17"/>
      <c r="EG309" s="17"/>
      <c r="EH309" s="17"/>
      <c r="EI309" s="17"/>
      <c r="EJ309" s="17"/>
      <c r="EK309" s="17"/>
      <c r="EL309" s="17"/>
      <c r="EM309" s="17"/>
      <c r="EN309" s="17"/>
      <c r="EO309" s="17"/>
      <c r="EP309" s="17"/>
      <c r="EQ309" s="17"/>
      <c r="ER309" s="17"/>
      <c r="ES309" s="17"/>
      <c r="ET309" s="17"/>
      <c r="EU309" s="17"/>
      <c r="EV309" s="17"/>
      <c r="EW309" s="17"/>
      <c r="EX309" s="17"/>
    </row>
    <row r="310" spans="1:154" ht="20.25" hidden="1" x14ac:dyDescent="0.2">
      <c r="A310" s="100"/>
      <c r="B310" s="99"/>
      <c r="C310" s="99"/>
      <c r="D310" s="99"/>
      <c r="E310" s="99"/>
      <c r="F310" s="99" t="s">
        <v>32</v>
      </c>
      <c r="G310" s="103" t="s">
        <v>270</v>
      </c>
      <c r="H310" s="143"/>
      <c r="I310" s="143"/>
      <c r="J310" s="143">
        <f t="shared" si="70"/>
        <v>0</v>
      </c>
      <c r="K310" s="140"/>
      <c r="L310" s="143"/>
      <c r="M310" s="144"/>
      <c r="N310" s="143"/>
      <c r="O310" s="145">
        <f t="shared" ref="O310:O312" si="73">M310+N310</f>
        <v>0</v>
      </c>
      <c r="P310" s="145">
        <f t="shared" si="62"/>
        <v>0</v>
      </c>
      <c r="Q310" s="142"/>
      <c r="R310" s="43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</row>
    <row r="311" spans="1:154" ht="20.25" hidden="1" x14ac:dyDescent="0.2">
      <c r="A311" s="100"/>
      <c r="B311" s="99"/>
      <c r="C311" s="99"/>
      <c r="D311" s="99"/>
      <c r="E311" s="99"/>
      <c r="F311" s="99" t="s">
        <v>43</v>
      </c>
      <c r="G311" s="103" t="s">
        <v>271</v>
      </c>
      <c r="H311" s="143"/>
      <c r="I311" s="143"/>
      <c r="J311" s="143">
        <f t="shared" si="70"/>
        <v>0</v>
      </c>
      <c r="K311" s="140"/>
      <c r="L311" s="143"/>
      <c r="M311" s="144"/>
      <c r="N311" s="143"/>
      <c r="O311" s="145">
        <f t="shared" si="73"/>
        <v>0</v>
      </c>
      <c r="P311" s="145">
        <f t="shared" si="62"/>
        <v>0</v>
      </c>
      <c r="Q311" s="142"/>
      <c r="R311" s="43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</row>
    <row r="312" spans="1:154" ht="20.25" x14ac:dyDescent="0.2">
      <c r="A312" s="100"/>
      <c r="B312" s="99"/>
      <c r="C312" s="99"/>
      <c r="D312" s="99"/>
      <c r="E312" s="99"/>
      <c r="F312" s="99" t="s">
        <v>90</v>
      </c>
      <c r="G312" s="103" t="s">
        <v>175</v>
      </c>
      <c r="H312" s="143"/>
      <c r="I312" s="143"/>
      <c r="J312" s="143">
        <f t="shared" si="70"/>
        <v>0</v>
      </c>
      <c r="K312" s="140"/>
      <c r="L312" s="143"/>
      <c r="M312" s="144"/>
      <c r="N312" s="143"/>
      <c r="O312" s="145">
        <f t="shared" si="73"/>
        <v>0</v>
      </c>
      <c r="P312" s="145">
        <f t="shared" si="62"/>
        <v>0</v>
      </c>
      <c r="Q312" s="142"/>
      <c r="R312" s="43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</row>
    <row r="313" spans="1:154" s="18" customFormat="1" ht="20.25" x14ac:dyDescent="0.25">
      <c r="A313" s="88"/>
      <c r="B313" s="89"/>
      <c r="C313" s="89"/>
      <c r="D313" s="89"/>
      <c r="E313" s="89" t="s">
        <v>33</v>
      </c>
      <c r="F313" s="89"/>
      <c r="G313" s="101" t="s">
        <v>176</v>
      </c>
      <c r="H313" s="139">
        <f>H314+H315</f>
        <v>1700</v>
      </c>
      <c r="I313" s="139">
        <f>I314+I315</f>
        <v>517.64</v>
      </c>
      <c r="J313" s="143">
        <f t="shared" si="70"/>
        <v>1182.3600000000001</v>
      </c>
      <c r="K313" s="140">
        <f t="shared" ref="K313:K376" si="74">ROUND(I313/H313*100,2)</f>
        <v>30.45</v>
      </c>
      <c r="L313" s="139">
        <f>L314+L315</f>
        <v>0</v>
      </c>
      <c r="M313" s="121">
        <f>M314+M315</f>
        <v>517.64</v>
      </c>
      <c r="N313" s="139">
        <f>N314+N315</f>
        <v>0</v>
      </c>
      <c r="O313" s="141">
        <f>O314+O315</f>
        <v>517.64</v>
      </c>
      <c r="P313" s="141">
        <f t="shared" si="62"/>
        <v>-517.64</v>
      </c>
      <c r="Q313" s="142" t="e">
        <f t="shared" si="72"/>
        <v>#DIV/0!</v>
      </c>
      <c r="R313" s="43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7"/>
      <c r="DD313" s="17"/>
      <c r="DE313" s="17"/>
      <c r="DF313" s="17"/>
      <c r="DG313" s="17"/>
      <c r="DH313" s="17"/>
      <c r="DI313" s="17"/>
      <c r="DJ313" s="17"/>
      <c r="DK313" s="17"/>
      <c r="DL313" s="17"/>
      <c r="DM313" s="17"/>
      <c r="DN313" s="17"/>
      <c r="DO313" s="17"/>
      <c r="DP313" s="17"/>
      <c r="DQ313" s="17"/>
      <c r="DR313" s="17"/>
      <c r="DS313" s="17"/>
      <c r="DT313" s="17"/>
      <c r="DU313" s="17"/>
      <c r="DV313" s="17"/>
      <c r="DW313" s="17"/>
      <c r="DX313" s="17"/>
      <c r="DY313" s="17"/>
      <c r="DZ313" s="17"/>
      <c r="EA313" s="17"/>
      <c r="EB313" s="17"/>
      <c r="EC313" s="17"/>
      <c r="ED313" s="17"/>
      <c r="EE313" s="17"/>
      <c r="EF313" s="17"/>
      <c r="EG313" s="17"/>
      <c r="EH313" s="17"/>
      <c r="EI313" s="17"/>
      <c r="EJ313" s="17"/>
      <c r="EK313" s="17"/>
      <c r="EL313" s="17"/>
      <c r="EM313" s="17"/>
      <c r="EN313" s="17"/>
      <c r="EO313" s="17"/>
      <c r="EP313" s="17"/>
      <c r="EQ313" s="17"/>
      <c r="ER313" s="17"/>
      <c r="ES313" s="17"/>
      <c r="ET313" s="17"/>
      <c r="EU313" s="17"/>
      <c r="EV313" s="17"/>
      <c r="EW313" s="17"/>
      <c r="EX313" s="17"/>
    </row>
    <row r="314" spans="1:154" ht="20.25" x14ac:dyDescent="0.2">
      <c r="A314" s="100"/>
      <c r="B314" s="99"/>
      <c r="C314" s="99"/>
      <c r="D314" s="99"/>
      <c r="E314" s="99"/>
      <c r="F314" s="99" t="s">
        <v>32</v>
      </c>
      <c r="G314" s="103" t="s">
        <v>177</v>
      </c>
      <c r="H314" s="143">
        <v>1700</v>
      </c>
      <c r="I314" s="143">
        <f>O314</f>
        <v>517.64</v>
      </c>
      <c r="J314" s="143">
        <f t="shared" si="70"/>
        <v>1182.3600000000001</v>
      </c>
      <c r="K314" s="140">
        <f t="shared" si="74"/>
        <v>30.45</v>
      </c>
      <c r="L314" s="143"/>
      <c r="M314" s="144">
        <v>517.64</v>
      </c>
      <c r="N314" s="143">
        <v>0</v>
      </c>
      <c r="O314" s="145">
        <f t="shared" ref="O314:O321" si="75">M314+N314</f>
        <v>517.64</v>
      </c>
      <c r="P314" s="145">
        <f t="shared" si="62"/>
        <v>-517.64</v>
      </c>
      <c r="Q314" s="142" t="e">
        <f t="shared" si="72"/>
        <v>#DIV/0!</v>
      </c>
      <c r="R314" s="43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</row>
    <row r="315" spans="1:154" ht="20.25" x14ac:dyDescent="0.2">
      <c r="A315" s="100"/>
      <c r="B315" s="99"/>
      <c r="C315" s="99"/>
      <c r="D315" s="99"/>
      <c r="E315" s="99"/>
      <c r="F315" s="99" t="s">
        <v>30</v>
      </c>
      <c r="G315" s="103" t="s">
        <v>269</v>
      </c>
      <c r="H315" s="143"/>
      <c r="I315" s="143"/>
      <c r="J315" s="143">
        <f t="shared" si="70"/>
        <v>0</v>
      </c>
      <c r="K315" s="140"/>
      <c r="L315" s="143"/>
      <c r="M315" s="144"/>
      <c r="N315" s="143"/>
      <c r="O315" s="145">
        <f t="shared" si="75"/>
        <v>0</v>
      </c>
      <c r="P315" s="145">
        <f t="shared" si="62"/>
        <v>0</v>
      </c>
      <c r="Q315" s="142"/>
      <c r="R315" s="43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</row>
    <row r="316" spans="1:154" ht="20.25" x14ac:dyDescent="0.2">
      <c r="A316" s="100"/>
      <c r="B316" s="99"/>
      <c r="C316" s="99"/>
      <c r="D316" s="99"/>
      <c r="E316" s="99">
        <v>11</v>
      </c>
      <c r="F316" s="99"/>
      <c r="G316" s="103" t="s">
        <v>178</v>
      </c>
      <c r="H316" s="143"/>
      <c r="I316" s="143"/>
      <c r="J316" s="143">
        <f t="shared" si="70"/>
        <v>0</v>
      </c>
      <c r="K316" s="140" t="e">
        <f t="shared" si="74"/>
        <v>#DIV/0!</v>
      </c>
      <c r="L316" s="143"/>
      <c r="M316" s="144"/>
      <c r="N316" s="143"/>
      <c r="O316" s="145">
        <f t="shared" si="75"/>
        <v>0</v>
      </c>
      <c r="P316" s="145">
        <f t="shared" si="62"/>
        <v>0</v>
      </c>
      <c r="Q316" s="142" t="e">
        <f t="shared" si="72"/>
        <v>#DIV/0!</v>
      </c>
      <c r="R316" s="43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</row>
    <row r="317" spans="1:154" ht="20.25" x14ac:dyDescent="0.2">
      <c r="A317" s="100"/>
      <c r="B317" s="99"/>
      <c r="C317" s="99"/>
      <c r="D317" s="99"/>
      <c r="E317" s="99">
        <v>12</v>
      </c>
      <c r="F317" s="99"/>
      <c r="G317" s="103" t="s">
        <v>268</v>
      </c>
      <c r="H317" s="143"/>
      <c r="I317" s="143"/>
      <c r="J317" s="143">
        <f t="shared" si="70"/>
        <v>0</v>
      </c>
      <c r="K317" s="140"/>
      <c r="L317" s="143"/>
      <c r="M317" s="144"/>
      <c r="N317" s="143"/>
      <c r="O317" s="145">
        <f t="shared" si="75"/>
        <v>0</v>
      </c>
      <c r="P317" s="145">
        <f t="shared" si="62"/>
        <v>0</v>
      </c>
      <c r="Q317" s="142"/>
      <c r="R317" s="43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</row>
    <row r="318" spans="1:154" ht="20.25" x14ac:dyDescent="0.2">
      <c r="A318" s="100"/>
      <c r="B318" s="99"/>
      <c r="C318" s="99"/>
      <c r="D318" s="99"/>
      <c r="E318" s="99">
        <v>13</v>
      </c>
      <c r="F318" s="99"/>
      <c r="G318" s="103" t="s">
        <v>179</v>
      </c>
      <c r="H318" s="143"/>
      <c r="I318" s="143"/>
      <c r="J318" s="143">
        <f t="shared" si="70"/>
        <v>0</v>
      </c>
      <c r="K318" s="140" t="e">
        <f t="shared" si="74"/>
        <v>#DIV/0!</v>
      </c>
      <c r="L318" s="143"/>
      <c r="M318" s="144"/>
      <c r="N318" s="143"/>
      <c r="O318" s="145">
        <f t="shared" si="75"/>
        <v>0</v>
      </c>
      <c r="P318" s="145">
        <f t="shared" si="62"/>
        <v>0</v>
      </c>
      <c r="Q318" s="142" t="e">
        <f t="shared" si="72"/>
        <v>#DIV/0!</v>
      </c>
      <c r="R318" s="43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</row>
    <row r="319" spans="1:154" ht="20.25" x14ac:dyDescent="0.2">
      <c r="A319" s="100"/>
      <c r="B319" s="99"/>
      <c r="C319" s="99"/>
      <c r="D319" s="99"/>
      <c r="E319" s="99">
        <v>14</v>
      </c>
      <c r="F319" s="99"/>
      <c r="G319" s="103" t="s">
        <v>180</v>
      </c>
      <c r="H319" s="143"/>
      <c r="I319" s="143"/>
      <c r="J319" s="143">
        <f t="shared" si="70"/>
        <v>0</v>
      </c>
      <c r="K319" s="140"/>
      <c r="L319" s="143"/>
      <c r="M319" s="144"/>
      <c r="N319" s="143"/>
      <c r="O319" s="145">
        <f t="shared" si="75"/>
        <v>0</v>
      </c>
      <c r="P319" s="145">
        <f t="shared" si="62"/>
        <v>0</v>
      </c>
      <c r="Q319" s="142"/>
      <c r="R319" s="43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</row>
    <row r="320" spans="1:154" ht="20.25" hidden="1" x14ac:dyDescent="0.2">
      <c r="A320" s="100"/>
      <c r="B320" s="99"/>
      <c r="C320" s="99"/>
      <c r="D320" s="99"/>
      <c r="E320" s="99">
        <v>16</v>
      </c>
      <c r="F320" s="99"/>
      <c r="G320" s="103" t="s">
        <v>317</v>
      </c>
      <c r="H320" s="143"/>
      <c r="I320" s="143"/>
      <c r="J320" s="143">
        <f t="shared" si="70"/>
        <v>0</v>
      </c>
      <c r="K320" s="140"/>
      <c r="L320" s="143"/>
      <c r="M320" s="144"/>
      <c r="N320" s="143"/>
      <c r="O320" s="145">
        <f t="shared" si="75"/>
        <v>0</v>
      </c>
      <c r="P320" s="145">
        <f t="shared" si="62"/>
        <v>0</v>
      </c>
      <c r="Q320" s="142"/>
      <c r="R320" s="43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</row>
    <row r="321" spans="1:154" ht="60.75" x14ac:dyDescent="0.2">
      <c r="A321" s="100"/>
      <c r="B321" s="99"/>
      <c r="C321" s="99"/>
      <c r="D321" s="99"/>
      <c r="E321" s="99">
        <v>25</v>
      </c>
      <c r="F321" s="99"/>
      <c r="G321" s="90" t="s">
        <v>364</v>
      </c>
      <c r="H321" s="143"/>
      <c r="I321" s="143"/>
      <c r="J321" s="143">
        <f t="shared" si="70"/>
        <v>0</v>
      </c>
      <c r="K321" s="140"/>
      <c r="L321" s="143"/>
      <c r="M321" s="144"/>
      <c r="N321" s="143"/>
      <c r="O321" s="145">
        <f t="shared" si="75"/>
        <v>0</v>
      </c>
      <c r="P321" s="145">
        <f t="shared" si="62"/>
        <v>0</v>
      </c>
      <c r="Q321" s="142"/>
      <c r="R321" s="43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</row>
    <row r="322" spans="1:154" s="18" customFormat="1" ht="20.25" x14ac:dyDescent="0.25">
      <c r="A322" s="88"/>
      <c r="B322" s="89"/>
      <c r="C322" s="89"/>
      <c r="D322" s="89"/>
      <c r="E322" s="89" t="s">
        <v>90</v>
      </c>
      <c r="F322" s="89"/>
      <c r="G322" s="138" t="s">
        <v>181</v>
      </c>
      <c r="H322" s="139">
        <f>+H323+H324+H325+H326+H327+H328</f>
        <v>38000</v>
      </c>
      <c r="I322" s="139">
        <f>+I323+I324+I325+I326+I327+I328</f>
        <v>34877.760000000002</v>
      </c>
      <c r="J322" s="139">
        <f>+J323+J324+J325+J326+J327+J328</f>
        <v>3122.2399999999993</v>
      </c>
      <c r="K322" s="140">
        <f t="shared" si="74"/>
        <v>91.78</v>
      </c>
      <c r="L322" s="139">
        <f>+L323+L324+L325+L326+L327+L328</f>
        <v>0</v>
      </c>
      <c r="M322" s="121">
        <f>+M323+M324+M325+M326+M327+M328</f>
        <v>23210.34</v>
      </c>
      <c r="N322" s="139">
        <f>+N323+N324+N325+N326+N327+N328</f>
        <v>11667.42</v>
      </c>
      <c r="O322" s="206">
        <f>+O323+O324+O325+O326+O327+O328</f>
        <v>34877.760000000002</v>
      </c>
      <c r="P322" s="141">
        <f t="shared" si="62"/>
        <v>-34877.760000000002</v>
      </c>
      <c r="Q322" s="142" t="e">
        <f t="shared" si="72"/>
        <v>#DIV/0!</v>
      </c>
      <c r="R322" s="43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7"/>
      <c r="DD322" s="17"/>
      <c r="DE322" s="17"/>
      <c r="DF322" s="17"/>
      <c r="DG322" s="17"/>
      <c r="DH322" s="17"/>
      <c r="DI322" s="17"/>
      <c r="DJ322" s="17"/>
      <c r="DK322" s="17"/>
      <c r="DL322" s="17"/>
      <c r="DM322" s="17"/>
      <c r="DN322" s="17"/>
      <c r="DO322" s="17"/>
      <c r="DP322" s="17"/>
      <c r="DQ322" s="17"/>
      <c r="DR322" s="17"/>
      <c r="DS322" s="17"/>
      <c r="DT322" s="17"/>
      <c r="DU322" s="17"/>
      <c r="DV322" s="17"/>
      <c r="DW322" s="17"/>
      <c r="DX322" s="17"/>
      <c r="DY322" s="17"/>
      <c r="DZ322" s="17"/>
      <c r="EA322" s="17"/>
      <c r="EB322" s="17"/>
      <c r="EC322" s="17"/>
      <c r="ED322" s="17"/>
      <c r="EE322" s="17"/>
      <c r="EF322" s="17"/>
      <c r="EG322" s="17"/>
      <c r="EH322" s="17"/>
      <c r="EI322" s="17"/>
      <c r="EJ322" s="17"/>
      <c r="EK322" s="17"/>
      <c r="EL322" s="17"/>
      <c r="EM322" s="17"/>
      <c r="EN322" s="17"/>
      <c r="EO322" s="17"/>
      <c r="EP322" s="17"/>
      <c r="EQ322" s="17"/>
      <c r="ER322" s="17"/>
      <c r="ES322" s="17"/>
      <c r="ET322" s="17"/>
      <c r="EU322" s="17"/>
      <c r="EV322" s="17"/>
      <c r="EW322" s="17"/>
      <c r="EX322" s="17"/>
    </row>
    <row r="323" spans="1:154" ht="20.25" x14ac:dyDescent="0.2">
      <c r="A323" s="100"/>
      <c r="B323" s="99"/>
      <c r="C323" s="99"/>
      <c r="D323" s="99"/>
      <c r="E323" s="99"/>
      <c r="F323" s="99" t="s">
        <v>30</v>
      </c>
      <c r="G323" s="103" t="s">
        <v>318</v>
      </c>
      <c r="H323" s="143"/>
      <c r="I323" s="143"/>
      <c r="J323" s="143">
        <f t="shared" si="70"/>
        <v>0</v>
      </c>
      <c r="K323" s="140"/>
      <c r="L323" s="143"/>
      <c r="M323" s="144"/>
      <c r="N323" s="143"/>
      <c r="O323" s="145">
        <f t="shared" ref="O323:O328" si="76">M323+N323</f>
        <v>0</v>
      </c>
      <c r="P323" s="145">
        <f t="shared" si="62"/>
        <v>0</v>
      </c>
      <c r="Q323" s="142"/>
      <c r="R323" s="43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</row>
    <row r="324" spans="1:154" ht="20.25" x14ac:dyDescent="0.2">
      <c r="A324" s="100"/>
      <c r="B324" s="99"/>
      <c r="C324" s="99"/>
      <c r="D324" s="99"/>
      <c r="E324" s="99"/>
      <c r="F324" s="99" t="s">
        <v>43</v>
      </c>
      <c r="G324" s="90" t="s">
        <v>325</v>
      </c>
      <c r="H324" s="143">
        <v>0</v>
      </c>
      <c r="I324" s="143"/>
      <c r="J324" s="143">
        <f t="shared" si="70"/>
        <v>0</v>
      </c>
      <c r="K324" s="140" t="e">
        <f t="shared" si="74"/>
        <v>#DIV/0!</v>
      </c>
      <c r="L324" s="143"/>
      <c r="M324" s="144"/>
      <c r="N324" s="143">
        <v>0</v>
      </c>
      <c r="O324" s="145">
        <f t="shared" si="76"/>
        <v>0</v>
      </c>
      <c r="P324" s="145">
        <f t="shared" ref="P324:P359" si="77">L324-O324</f>
        <v>0</v>
      </c>
      <c r="Q324" s="142"/>
      <c r="R324" s="43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</row>
    <row r="325" spans="1:154" ht="20.25" x14ac:dyDescent="0.2">
      <c r="A325" s="100"/>
      <c r="B325" s="99"/>
      <c r="C325" s="99"/>
      <c r="D325" s="99"/>
      <c r="E325" s="99"/>
      <c r="F325" s="99" t="s">
        <v>22</v>
      </c>
      <c r="G325" s="103" t="s">
        <v>153</v>
      </c>
      <c r="H325" s="143">
        <v>7500</v>
      </c>
      <c r="I325" s="143">
        <f>O325</f>
        <v>6915.78</v>
      </c>
      <c r="J325" s="143">
        <f t="shared" si="70"/>
        <v>584.22000000000025</v>
      </c>
      <c r="K325" s="140">
        <f t="shared" si="74"/>
        <v>92.21</v>
      </c>
      <c r="L325" s="143"/>
      <c r="M325" s="144">
        <v>4577.57</v>
      </c>
      <c r="N325" s="143">
        <v>2338.21</v>
      </c>
      <c r="O325" s="212">
        <f t="shared" si="76"/>
        <v>6915.78</v>
      </c>
      <c r="P325" s="145">
        <f t="shared" si="77"/>
        <v>-6915.78</v>
      </c>
      <c r="Q325" s="142" t="e">
        <f t="shared" si="72"/>
        <v>#DIV/0!</v>
      </c>
      <c r="R325" s="43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</row>
    <row r="326" spans="1:154" ht="40.5" x14ac:dyDescent="0.2">
      <c r="A326" s="100"/>
      <c r="B326" s="99"/>
      <c r="C326" s="99"/>
      <c r="D326" s="99"/>
      <c r="E326" s="99"/>
      <c r="F326" s="99" t="s">
        <v>33</v>
      </c>
      <c r="G326" s="103" t="s">
        <v>182</v>
      </c>
      <c r="H326" s="143">
        <v>30000</v>
      </c>
      <c r="I326" s="143">
        <f>O326</f>
        <v>27707.200000000001</v>
      </c>
      <c r="J326" s="143">
        <f t="shared" si="70"/>
        <v>2292.7999999999993</v>
      </c>
      <c r="K326" s="140">
        <f t="shared" si="74"/>
        <v>92.36</v>
      </c>
      <c r="L326" s="143"/>
      <c r="M326" s="144">
        <v>18632.77</v>
      </c>
      <c r="N326" s="143">
        <v>9074.43</v>
      </c>
      <c r="O326" s="212">
        <f t="shared" si="76"/>
        <v>27707.200000000001</v>
      </c>
      <c r="P326" s="145">
        <f t="shared" si="77"/>
        <v>-27707.200000000001</v>
      </c>
      <c r="Q326" s="142" t="e">
        <f t="shared" si="72"/>
        <v>#DIV/0!</v>
      </c>
      <c r="R326" s="43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</row>
    <row r="327" spans="1:154" ht="20.25" x14ac:dyDescent="0.2">
      <c r="A327" s="100"/>
      <c r="B327" s="99"/>
      <c r="C327" s="99"/>
      <c r="D327" s="99"/>
      <c r="E327" s="99"/>
      <c r="F327" s="99" t="s">
        <v>38</v>
      </c>
      <c r="G327" s="103" t="s">
        <v>319</v>
      </c>
      <c r="H327" s="143"/>
      <c r="I327" s="143"/>
      <c r="J327" s="143">
        <f t="shared" si="70"/>
        <v>0</v>
      </c>
      <c r="K327" s="140"/>
      <c r="L327" s="143"/>
      <c r="M327" s="144"/>
      <c r="N327" s="143"/>
      <c r="O327" s="145">
        <f t="shared" si="76"/>
        <v>0</v>
      </c>
      <c r="P327" s="145">
        <f t="shared" si="77"/>
        <v>0</v>
      </c>
      <c r="Q327" s="142"/>
      <c r="R327" s="43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</row>
    <row r="328" spans="1:154" ht="20.25" x14ac:dyDescent="0.2">
      <c r="A328" s="100"/>
      <c r="B328" s="99"/>
      <c r="C328" s="99"/>
      <c r="D328" s="99"/>
      <c r="E328" s="99"/>
      <c r="F328" s="99" t="s">
        <v>90</v>
      </c>
      <c r="G328" s="103" t="s">
        <v>154</v>
      </c>
      <c r="H328" s="143">
        <v>500</v>
      </c>
      <c r="I328" s="143">
        <f>O328</f>
        <v>254.78</v>
      </c>
      <c r="J328" s="143">
        <f t="shared" si="70"/>
        <v>245.22</v>
      </c>
      <c r="K328" s="140">
        <f t="shared" si="74"/>
        <v>50.96</v>
      </c>
      <c r="L328" s="143"/>
      <c r="M328" s="144"/>
      <c r="N328" s="143">
        <v>254.78</v>
      </c>
      <c r="O328" s="145">
        <f t="shared" si="76"/>
        <v>254.78</v>
      </c>
      <c r="P328" s="145">
        <f t="shared" si="77"/>
        <v>-254.78</v>
      </c>
      <c r="Q328" s="142" t="e">
        <f t="shared" si="72"/>
        <v>#DIV/0!</v>
      </c>
      <c r="R328" s="43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</row>
    <row r="329" spans="1:154" ht="20.25" x14ac:dyDescent="0.2">
      <c r="A329" s="88"/>
      <c r="B329" s="89"/>
      <c r="C329" s="89"/>
      <c r="D329" s="89" t="s">
        <v>90</v>
      </c>
      <c r="E329" s="89"/>
      <c r="F329" s="89"/>
      <c r="G329" s="138" t="s">
        <v>346</v>
      </c>
      <c r="H329" s="139">
        <f>H330</f>
        <v>0</v>
      </c>
      <c r="I329" s="139">
        <f>I330</f>
        <v>0</v>
      </c>
      <c r="J329" s="143">
        <f t="shared" si="70"/>
        <v>0</v>
      </c>
      <c r="K329" s="140"/>
      <c r="L329" s="139">
        <f t="shared" ref="L329:O330" si="78">L330</f>
        <v>0</v>
      </c>
      <c r="M329" s="121">
        <f t="shared" si="78"/>
        <v>0</v>
      </c>
      <c r="N329" s="139">
        <f t="shared" si="78"/>
        <v>0</v>
      </c>
      <c r="O329" s="141">
        <f t="shared" si="78"/>
        <v>0</v>
      </c>
      <c r="P329" s="141">
        <f t="shared" si="77"/>
        <v>0</v>
      </c>
      <c r="Q329" s="142"/>
      <c r="R329" s="43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</row>
    <row r="330" spans="1:154" ht="20.25" x14ac:dyDescent="0.2">
      <c r="A330" s="88"/>
      <c r="B330" s="89"/>
      <c r="C330" s="89"/>
      <c r="D330" s="89"/>
      <c r="E330" s="104" t="s">
        <v>26</v>
      </c>
      <c r="F330" s="89"/>
      <c r="G330" s="101" t="s">
        <v>345</v>
      </c>
      <c r="H330" s="139">
        <f>H331</f>
        <v>0</v>
      </c>
      <c r="I330" s="139">
        <f>I331</f>
        <v>0</v>
      </c>
      <c r="J330" s="143">
        <f t="shared" si="70"/>
        <v>0</v>
      </c>
      <c r="K330" s="140"/>
      <c r="L330" s="139">
        <f t="shared" si="78"/>
        <v>0</v>
      </c>
      <c r="M330" s="121">
        <f t="shared" si="78"/>
        <v>0</v>
      </c>
      <c r="N330" s="139">
        <f t="shared" si="78"/>
        <v>0</v>
      </c>
      <c r="O330" s="141">
        <f t="shared" si="78"/>
        <v>0</v>
      </c>
      <c r="P330" s="141">
        <f t="shared" si="77"/>
        <v>0</v>
      </c>
      <c r="Q330" s="142"/>
      <c r="R330" s="43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</row>
    <row r="331" spans="1:154" ht="20.25" x14ac:dyDescent="0.2">
      <c r="A331" s="100"/>
      <c r="B331" s="99"/>
      <c r="C331" s="99"/>
      <c r="D331" s="99"/>
      <c r="E331" s="99"/>
      <c r="F331" s="99" t="s">
        <v>30</v>
      </c>
      <c r="G331" s="103" t="s">
        <v>344</v>
      </c>
      <c r="H331" s="143"/>
      <c r="I331" s="143"/>
      <c r="J331" s="143">
        <f t="shared" si="70"/>
        <v>0</v>
      </c>
      <c r="K331" s="140"/>
      <c r="L331" s="143"/>
      <c r="M331" s="144"/>
      <c r="N331" s="143"/>
      <c r="O331" s="145">
        <f t="shared" ref="O331" si="79">M331+N331</f>
        <v>0</v>
      </c>
      <c r="P331" s="145">
        <f t="shared" si="77"/>
        <v>0</v>
      </c>
      <c r="Q331" s="142"/>
      <c r="R331" s="43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</row>
    <row r="332" spans="1:154" s="18" customFormat="1" ht="40.5" x14ac:dyDescent="0.25">
      <c r="A332" s="88"/>
      <c r="B332" s="89"/>
      <c r="C332" s="89"/>
      <c r="D332" s="89">
        <v>51</v>
      </c>
      <c r="E332" s="89"/>
      <c r="F332" s="89"/>
      <c r="G332" s="138" t="s">
        <v>72</v>
      </c>
      <c r="H332" s="139">
        <f>H333</f>
        <v>1213000</v>
      </c>
      <c r="I332" s="139">
        <f>I333</f>
        <v>1149897</v>
      </c>
      <c r="J332" s="139">
        <f>J333</f>
        <v>63103</v>
      </c>
      <c r="K332" s="140">
        <f t="shared" si="74"/>
        <v>94.8</v>
      </c>
      <c r="L332" s="139">
        <f>L333</f>
        <v>0</v>
      </c>
      <c r="M332" s="121">
        <f>M333</f>
        <v>772605</v>
      </c>
      <c r="N332" s="139">
        <f>N333</f>
        <v>377292</v>
      </c>
      <c r="O332" s="204">
        <f>O333</f>
        <v>1149897</v>
      </c>
      <c r="P332" s="141">
        <f t="shared" si="77"/>
        <v>-1149897</v>
      </c>
      <c r="Q332" s="142" t="e">
        <f t="shared" si="72"/>
        <v>#DIV/0!</v>
      </c>
      <c r="R332" s="43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/>
      <c r="DP332" s="17"/>
      <c r="DQ332" s="17"/>
      <c r="DR332" s="17"/>
      <c r="DS332" s="17"/>
      <c r="DT332" s="17"/>
      <c r="DU332" s="17"/>
      <c r="DV332" s="17"/>
      <c r="DW332" s="17"/>
      <c r="DX332" s="17"/>
      <c r="DY332" s="17"/>
      <c r="DZ332" s="17"/>
      <c r="EA332" s="17"/>
      <c r="EB332" s="17"/>
      <c r="EC332" s="17"/>
      <c r="ED332" s="17"/>
      <c r="EE332" s="17"/>
      <c r="EF332" s="17"/>
      <c r="EG332" s="17"/>
      <c r="EH332" s="17"/>
      <c r="EI332" s="17"/>
      <c r="EJ332" s="17"/>
      <c r="EK332" s="17"/>
      <c r="EL332" s="17"/>
      <c r="EM332" s="17"/>
      <c r="EN332" s="17"/>
      <c r="EO332" s="17"/>
      <c r="EP332" s="17"/>
      <c r="EQ332" s="17"/>
      <c r="ER332" s="17"/>
      <c r="ES332" s="17"/>
      <c r="ET332" s="17"/>
      <c r="EU332" s="17"/>
      <c r="EV332" s="17"/>
      <c r="EW332" s="17"/>
      <c r="EX332" s="17"/>
    </row>
    <row r="333" spans="1:154" s="18" customFormat="1" ht="20.25" x14ac:dyDescent="0.25">
      <c r="A333" s="88"/>
      <c r="B333" s="89"/>
      <c r="C333" s="89"/>
      <c r="D333" s="89"/>
      <c r="E333" s="89" t="s">
        <v>32</v>
      </c>
      <c r="F333" s="89"/>
      <c r="G333" s="101" t="s">
        <v>92</v>
      </c>
      <c r="H333" s="139">
        <f>H334+H335+H336</f>
        <v>1213000</v>
      </c>
      <c r="I333" s="139">
        <f>I334+I335+I336</f>
        <v>1149897</v>
      </c>
      <c r="J333" s="139">
        <f>J334+J335+J336</f>
        <v>63103</v>
      </c>
      <c r="K333" s="140">
        <f t="shared" si="74"/>
        <v>94.8</v>
      </c>
      <c r="L333" s="139">
        <f>L334+L335+L336</f>
        <v>0</v>
      </c>
      <c r="M333" s="121">
        <f>M334+M335+M336</f>
        <v>772605</v>
      </c>
      <c r="N333" s="139">
        <f>N334+N335+N336</f>
        <v>377292</v>
      </c>
      <c r="O333" s="141">
        <f>O334+O335+O336</f>
        <v>1149897</v>
      </c>
      <c r="P333" s="141">
        <f t="shared" si="77"/>
        <v>-1149897</v>
      </c>
      <c r="Q333" s="142" t="e">
        <f t="shared" si="72"/>
        <v>#DIV/0!</v>
      </c>
      <c r="R333" s="43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7"/>
      <c r="DD333" s="17"/>
      <c r="DE333" s="17"/>
      <c r="DF333" s="17"/>
      <c r="DG333" s="17"/>
      <c r="DH333" s="17"/>
      <c r="DI333" s="17"/>
      <c r="DJ333" s="17"/>
      <c r="DK333" s="17"/>
      <c r="DL333" s="17"/>
      <c r="DM333" s="17"/>
      <c r="DN333" s="17"/>
      <c r="DO333" s="17"/>
      <c r="DP333" s="17"/>
      <c r="DQ333" s="17"/>
      <c r="DR333" s="17"/>
      <c r="DS333" s="17"/>
      <c r="DT333" s="17"/>
      <c r="DU333" s="17"/>
      <c r="DV333" s="17"/>
      <c r="DW333" s="17"/>
      <c r="DX333" s="17"/>
      <c r="DY333" s="17"/>
      <c r="DZ333" s="17"/>
      <c r="EA333" s="17"/>
      <c r="EB333" s="17"/>
      <c r="EC333" s="17"/>
      <c r="ED333" s="17"/>
      <c r="EE333" s="17"/>
      <c r="EF333" s="17"/>
      <c r="EG333" s="17"/>
      <c r="EH333" s="17"/>
      <c r="EI333" s="17"/>
      <c r="EJ333" s="17"/>
      <c r="EK333" s="17"/>
      <c r="EL333" s="17"/>
      <c r="EM333" s="17"/>
      <c r="EN333" s="17"/>
      <c r="EO333" s="17"/>
      <c r="EP333" s="17"/>
      <c r="EQ333" s="17"/>
      <c r="ER333" s="17"/>
      <c r="ES333" s="17"/>
      <c r="ET333" s="17"/>
      <c r="EU333" s="17"/>
      <c r="EV333" s="17"/>
      <c r="EW333" s="17"/>
      <c r="EX333" s="17"/>
    </row>
    <row r="334" spans="1:154" ht="40.5" x14ac:dyDescent="0.2">
      <c r="A334" s="100"/>
      <c r="B334" s="99"/>
      <c r="C334" s="99"/>
      <c r="D334" s="99"/>
      <c r="E334" s="99"/>
      <c r="F334" s="99">
        <v>17</v>
      </c>
      <c r="G334" s="103" t="s">
        <v>94</v>
      </c>
      <c r="H334" s="143">
        <v>1213000</v>
      </c>
      <c r="I334" s="143">
        <f>O334</f>
        <v>1149897</v>
      </c>
      <c r="J334" s="143">
        <f t="shared" ref="J334:J386" si="80">H334-I334</f>
        <v>63103</v>
      </c>
      <c r="K334" s="140">
        <f t="shared" si="74"/>
        <v>94.8</v>
      </c>
      <c r="L334" s="143"/>
      <c r="M334" s="144">
        <v>772605</v>
      </c>
      <c r="N334" s="143">
        <v>377292</v>
      </c>
      <c r="O334" s="212">
        <f t="shared" ref="O334:O336" si="81">M334+N334</f>
        <v>1149897</v>
      </c>
      <c r="P334" s="145">
        <f t="shared" si="77"/>
        <v>-1149897</v>
      </c>
      <c r="Q334" s="142" t="e">
        <f t="shared" si="72"/>
        <v>#DIV/0!</v>
      </c>
      <c r="R334" s="43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</row>
    <row r="335" spans="1:154" ht="60.75" hidden="1" x14ac:dyDescent="0.2">
      <c r="A335" s="100"/>
      <c r="B335" s="99"/>
      <c r="C335" s="99"/>
      <c r="D335" s="99"/>
      <c r="E335" s="99"/>
      <c r="F335" s="99">
        <v>19</v>
      </c>
      <c r="G335" s="103" t="s">
        <v>96</v>
      </c>
      <c r="H335" s="143"/>
      <c r="I335" s="143"/>
      <c r="J335" s="143">
        <f t="shared" si="80"/>
        <v>0</v>
      </c>
      <c r="K335" s="140"/>
      <c r="L335" s="143"/>
      <c r="M335" s="144"/>
      <c r="N335" s="143"/>
      <c r="O335" s="145">
        <f t="shared" si="81"/>
        <v>0</v>
      </c>
      <c r="P335" s="145">
        <f t="shared" si="77"/>
        <v>0</v>
      </c>
      <c r="Q335" s="142"/>
      <c r="R335" s="43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</row>
    <row r="336" spans="1:154" ht="101.25" hidden="1" x14ac:dyDescent="0.2">
      <c r="A336" s="100"/>
      <c r="B336" s="99"/>
      <c r="C336" s="99"/>
      <c r="D336" s="99"/>
      <c r="E336" s="99"/>
      <c r="F336" s="99" t="s">
        <v>89</v>
      </c>
      <c r="G336" s="103" t="s">
        <v>97</v>
      </c>
      <c r="H336" s="143"/>
      <c r="I336" s="143"/>
      <c r="J336" s="143">
        <f t="shared" si="80"/>
        <v>0</v>
      </c>
      <c r="K336" s="140"/>
      <c r="L336" s="143"/>
      <c r="M336" s="144"/>
      <c r="N336" s="143"/>
      <c r="O336" s="145">
        <f t="shared" si="81"/>
        <v>0</v>
      </c>
      <c r="P336" s="145">
        <f t="shared" si="77"/>
        <v>0</v>
      </c>
      <c r="Q336" s="142"/>
      <c r="R336" s="43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</row>
    <row r="337" spans="1:154" s="18" customFormat="1" ht="20.25" x14ac:dyDescent="0.25">
      <c r="A337" s="88"/>
      <c r="B337" s="89"/>
      <c r="C337" s="89"/>
      <c r="D337" s="89">
        <v>57</v>
      </c>
      <c r="E337" s="89"/>
      <c r="F337" s="89"/>
      <c r="G337" s="138" t="s">
        <v>78</v>
      </c>
      <c r="H337" s="139">
        <f>H338+H357+H360+H361</f>
        <v>5637000</v>
      </c>
      <c r="I337" s="139">
        <f>I338+I357+I360+I361</f>
        <v>5523261</v>
      </c>
      <c r="J337" s="139">
        <f t="shared" ref="J337" si="82">J338+J357</f>
        <v>113739</v>
      </c>
      <c r="K337" s="140">
        <f t="shared" si="74"/>
        <v>97.98</v>
      </c>
      <c r="L337" s="139">
        <f>L338+L357+L360+L361</f>
        <v>0</v>
      </c>
      <c r="M337" s="139">
        <f>M338+M357+M360+M361</f>
        <v>3103859</v>
      </c>
      <c r="N337" s="139">
        <f>N338+N357+N360+N361</f>
        <v>2419402</v>
      </c>
      <c r="O337" s="205">
        <f>O338+O357+O360+O361</f>
        <v>5523261</v>
      </c>
      <c r="P337" s="141">
        <f t="shared" si="77"/>
        <v>-5523261</v>
      </c>
      <c r="Q337" s="142" t="e">
        <f t="shared" si="72"/>
        <v>#DIV/0!</v>
      </c>
      <c r="R337" s="43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7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/>
      <c r="DP337" s="17"/>
      <c r="DQ337" s="17"/>
      <c r="DR337" s="17"/>
      <c r="DS337" s="17"/>
      <c r="DT337" s="17"/>
      <c r="DU337" s="17"/>
      <c r="DV337" s="17"/>
      <c r="DW337" s="17"/>
      <c r="DX337" s="17"/>
      <c r="DY337" s="17"/>
      <c r="DZ337" s="17"/>
      <c r="EA337" s="17"/>
      <c r="EB337" s="17"/>
      <c r="EC337" s="17"/>
      <c r="ED337" s="17"/>
      <c r="EE337" s="17"/>
      <c r="EF337" s="17"/>
      <c r="EG337" s="17"/>
      <c r="EH337" s="17"/>
      <c r="EI337" s="17"/>
      <c r="EJ337" s="17"/>
      <c r="EK337" s="17"/>
      <c r="EL337" s="17"/>
      <c r="EM337" s="17"/>
      <c r="EN337" s="17"/>
      <c r="EO337" s="17"/>
      <c r="EP337" s="17"/>
      <c r="EQ337" s="17"/>
      <c r="ER337" s="17"/>
      <c r="ES337" s="17"/>
      <c r="ET337" s="17"/>
      <c r="EU337" s="17"/>
      <c r="EV337" s="17"/>
      <c r="EW337" s="17"/>
      <c r="EX337" s="17"/>
    </row>
    <row r="338" spans="1:154" s="18" customFormat="1" ht="20.25" x14ac:dyDescent="0.25">
      <c r="A338" s="88"/>
      <c r="B338" s="89"/>
      <c r="C338" s="89"/>
      <c r="D338" s="89"/>
      <c r="E338" s="89" t="s">
        <v>32</v>
      </c>
      <c r="F338" s="89"/>
      <c r="G338" s="101" t="s">
        <v>99</v>
      </c>
      <c r="H338" s="139">
        <f>+H339+H349+H352+H351</f>
        <v>5637000</v>
      </c>
      <c r="I338" s="139">
        <f>+I339+I349+I352+I351</f>
        <v>5523261</v>
      </c>
      <c r="J338" s="143">
        <f t="shared" si="80"/>
        <v>113739</v>
      </c>
      <c r="K338" s="140">
        <f t="shared" si="74"/>
        <v>97.98</v>
      </c>
      <c r="L338" s="139">
        <f>+L339+L349+L352+L351</f>
        <v>0</v>
      </c>
      <c r="M338" s="139">
        <f>+M339+M349+M352+M351</f>
        <v>3103859</v>
      </c>
      <c r="N338" s="139">
        <f>+N339+N349+N352+N351</f>
        <v>2419402</v>
      </c>
      <c r="O338" s="207">
        <f>+O339+O349+O352+O351</f>
        <v>5523261</v>
      </c>
      <c r="P338" s="141">
        <f>L338-O338</f>
        <v>-5523261</v>
      </c>
      <c r="Q338" s="142" t="e">
        <f t="shared" si="72"/>
        <v>#DIV/0!</v>
      </c>
      <c r="R338" s="43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7"/>
      <c r="DD338" s="17"/>
      <c r="DE338" s="17"/>
      <c r="DF338" s="17"/>
      <c r="DG338" s="17"/>
      <c r="DH338" s="17"/>
      <c r="DI338" s="17"/>
      <c r="DJ338" s="17"/>
      <c r="DK338" s="17"/>
      <c r="DL338" s="17"/>
      <c r="DM338" s="17"/>
      <c r="DN338" s="17"/>
      <c r="DO338" s="17"/>
      <c r="DP338" s="17"/>
      <c r="DQ338" s="17"/>
      <c r="DR338" s="17"/>
      <c r="DS338" s="17"/>
      <c r="DT338" s="17"/>
      <c r="DU338" s="17"/>
      <c r="DV338" s="17"/>
      <c r="DW338" s="17"/>
      <c r="DX338" s="17"/>
      <c r="DY338" s="17"/>
      <c r="DZ338" s="17"/>
      <c r="EA338" s="17"/>
      <c r="EB338" s="17"/>
      <c r="EC338" s="17"/>
      <c r="ED338" s="17"/>
      <c r="EE338" s="17"/>
      <c r="EF338" s="17"/>
      <c r="EG338" s="17"/>
      <c r="EH338" s="17"/>
      <c r="EI338" s="17"/>
      <c r="EJ338" s="17"/>
      <c r="EK338" s="17"/>
      <c r="EL338" s="17"/>
      <c r="EM338" s="17"/>
      <c r="EN338" s="17"/>
      <c r="EO338" s="17"/>
      <c r="EP338" s="17"/>
      <c r="EQ338" s="17"/>
      <c r="ER338" s="17"/>
      <c r="ES338" s="17"/>
      <c r="ET338" s="17"/>
      <c r="EU338" s="17"/>
      <c r="EV338" s="17"/>
      <c r="EW338" s="17"/>
      <c r="EX338" s="17"/>
    </row>
    <row r="339" spans="1:154" ht="20.25" x14ac:dyDescent="0.2">
      <c r="A339" s="100"/>
      <c r="B339" s="99"/>
      <c r="C339" s="99"/>
      <c r="D339" s="99"/>
      <c r="E339" s="99"/>
      <c r="F339" s="99"/>
      <c r="G339" s="103" t="s">
        <v>183</v>
      </c>
      <c r="H339" s="172">
        <f>+H340+H342+H343+H344+H345+H346+H347+H348</f>
        <v>5000000</v>
      </c>
      <c r="I339" s="172">
        <f>+I340+I342+I343+I344+I345+I346+I347+I348</f>
        <v>5361462</v>
      </c>
      <c r="J339" s="143">
        <f t="shared" si="80"/>
        <v>-361462</v>
      </c>
      <c r="K339" s="140"/>
      <c r="L339" s="172">
        <f>+L340+L342+L343+L344+L345+L346+L347+L348</f>
        <v>0</v>
      </c>
      <c r="M339" s="172">
        <f>+M340+M342+M343+M344+M345+M346+M347+M348</f>
        <v>2984647</v>
      </c>
      <c r="N339" s="172">
        <f>+N340+N342+N343+N344+N345+N346+N347+N348</f>
        <v>2376815</v>
      </c>
      <c r="O339" s="172">
        <f>+O340+O342+O343+O344+O345+O346+O347+O348</f>
        <v>5361462</v>
      </c>
      <c r="P339" s="172">
        <f t="shared" si="77"/>
        <v>-5361462</v>
      </c>
      <c r="Q339" s="142"/>
      <c r="R339" s="43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</row>
    <row r="340" spans="1:154" ht="20.25" x14ac:dyDescent="0.2">
      <c r="A340" s="100"/>
      <c r="B340" s="99"/>
      <c r="C340" s="99"/>
      <c r="D340" s="99"/>
      <c r="E340" s="99"/>
      <c r="F340" s="99"/>
      <c r="G340" s="103" t="s">
        <v>430</v>
      </c>
      <c r="H340" s="143">
        <v>5000000</v>
      </c>
      <c r="I340" s="143">
        <f>O340</f>
        <v>5361462</v>
      </c>
      <c r="J340" s="143">
        <f t="shared" si="80"/>
        <v>-361462</v>
      </c>
      <c r="K340" s="140"/>
      <c r="L340" s="143"/>
      <c r="M340" s="144">
        <v>2984647</v>
      </c>
      <c r="N340" s="143">
        <v>2376815</v>
      </c>
      <c r="O340" s="145">
        <f t="shared" ref="O340:O356" si="83">M340+N340</f>
        <v>5361462</v>
      </c>
      <c r="P340" s="145">
        <f t="shared" si="77"/>
        <v>-5361462</v>
      </c>
      <c r="Q340" s="142"/>
      <c r="R340" s="43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</row>
    <row r="341" spans="1:154" ht="20.25" x14ac:dyDescent="0.2">
      <c r="A341" s="100"/>
      <c r="B341" s="99"/>
      <c r="C341" s="99"/>
      <c r="D341" s="99"/>
      <c r="E341" s="99"/>
      <c r="F341" s="99"/>
      <c r="G341" s="173" t="s">
        <v>425</v>
      </c>
      <c r="H341" s="143"/>
      <c r="I341" s="143">
        <f>O341</f>
        <v>523929</v>
      </c>
      <c r="J341" s="143"/>
      <c r="K341" s="140"/>
      <c r="L341" s="143"/>
      <c r="M341" s="144">
        <v>296449</v>
      </c>
      <c r="N341" s="143">
        <v>227480</v>
      </c>
      <c r="O341" s="145">
        <f>M341+N341</f>
        <v>523929</v>
      </c>
      <c r="P341" s="145"/>
      <c r="Q341" s="142"/>
      <c r="R341" s="43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</row>
    <row r="342" spans="1:154" ht="20.25" x14ac:dyDescent="0.2">
      <c r="A342" s="100"/>
      <c r="B342" s="99"/>
      <c r="C342" s="99"/>
      <c r="D342" s="99"/>
      <c r="E342" s="99"/>
      <c r="F342" s="99"/>
      <c r="G342" s="103" t="s">
        <v>184</v>
      </c>
      <c r="H342" s="143"/>
      <c r="I342" s="143"/>
      <c r="J342" s="143">
        <f t="shared" si="80"/>
        <v>0</v>
      </c>
      <c r="K342" s="140"/>
      <c r="L342" s="143"/>
      <c r="M342" s="144"/>
      <c r="N342" s="143"/>
      <c r="O342" s="145">
        <f t="shared" si="83"/>
        <v>0</v>
      </c>
      <c r="P342" s="145">
        <f t="shared" si="77"/>
        <v>0</v>
      </c>
      <c r="Q342" s="142"/>
      <c r="R342" s="43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</row>
    <row r="343" spans="1:154" ht="20.25" x14ac:dyDescent="0.2">
      <c r="A343" s="100"/>
      <c r="B343" s="99"/>
      <c r="C343" s="99"/>
      <c r="D343" s="99"/>
      <c r="E343" s="99"/>
      <c r="F343" s="99"/>
      <c r="G343" s="103" t="s">
        <v>320</v>
      </c>
      <c r="H343" s="143"/>
      <c r="I343" s="143"/>
      <c r="J343" s="143">
        <f t="shared" si="80"/>
        <v>0</v>
      </c>
      <c r="K343" s="140"/>
      <c r="L343" s="143"/>
      <c r="M343" s="144"/>
      <c r="N343" s="143"/>
      <c r="O343" s="145">
        <f t="shared" si="83"/>
        <v>0</v>
      </c>
      <c r="P343" s="145">
        <f t="shared" si="77"/>
        <v>0</v>
      </c>
      <c r="Q343" s="142"/>
      <c r="R343" s="43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</row>
    <row r="344" spans="1:154" ht="20.25" x14ac:dyDescent="0.2">
      <c r="A344" s="100"/>
      <c r="B344" s="99"/>
      <c r="C344" s="99"/>
      <c r="D344" s="99"/>
      <c r="E344" s="99"/>
      <c r="F344" s="99"/>
      <c r="G344" s="103" t="s">
        <v>321</v>
      </c>
      <c r="H344" s="143"/>
      <c r="I344" s="143"/>
      <c r="J344" s="143">
        <f t="shared" si="80"/>
        <v>0</v>
      </c>
      <c r="K344" s="140"/>
      <c r="L344" s="143"/>
      <c r="M344" s="144"/>
      <c r="N344" s="143"/>
      <c r="O344" s="145">
        <f t="shared" si="83"/>
        <v>0</v>
      </c>
      <c r="P344" s="145">
        <f t="shared" si="77"/>
        <v>0</v>
      </c>
      <c r="Q344" s="142"/>
      <c r="R344" s="43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</row>
    <row r="345" spans="1:154" ht="20.25" x14ac:dyDescent="0.2">
      <c r="A345" s="100"/>
      <c r="B345" s="99"/>
      <c r="C345" s="99"/>
      <c r="D345" s="99"/>
      <c r="E345" s="99"/>
      <c r="F345" s="99"/>
      <c r="G345" s="103" t="s">
        <v>185</v>
      </c>
      <c r="H345" s="143"/>
      <c r="I345" s="143"/>
      <c r="J345" s="143">
        <f t="shared" si="80"/>
        <v>0</v>
      </c>
      <c r="K345" s="140"/>
      <c r="L345" s="143"/>
      <c r="M345" s="144"/>
      <c r="N345" s="143"/>
      <c r="O345" s="145">
        <f t="shared" si="83"/>
        <v>0</v>
      </c>
      <c r="P345" s="145">
        <f t="shared" si="77"/>
        <v>0</v>
      </c>
      <c r="Q345" s="142"/>
      <c r="R345" s="43"/>
      <c r="S345" s="14"/>
      <c r="T345" s="14"/>
      <c r="U345" s="14"/>
      <c r="V345" s="14"/>
      <c r="W345" s="14"/>
      <c r="X345" s="21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</row>
    <row r="346" spans="1:154" ht="20.25" x14ac:dyDescent="0.2">
      <c r="A346" s="100"/>
      <c r="B346" s="99"/>
      <c r="C346" s="99"/>
      <c r="D346" s="99"/>
      <c r="E346" s="99"/>
      <c r="F346" s="99"/>
      <c r="G346" s="103" t="s">
        <v>322</v>
      </c>
      <c r="H346" s="143"/>
      <c r="I346" s="143"/>
      <c r="J346" s="143">
        <f t="shared" si="80"/>
        <v>0</v>
      </c>
      <c r="K346" s="140"/>
      <c r="L346" s="143"/>
      <c r="M346" s="144"/>
      <c r="N346" s="143"/>
      <c r="O346" s="145">
        <f t="shared" si="83"/>
        <v>0</v>
      </c>
      <c r="P346" s="145">
        <f t="shared" si="77"/>
        <v>0</v>
      </c>
      <c r="Q346" s="142"/>
      <c r="R346" s="43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</row>
    <row r="347" spans="1:154" ht="20.25" x14ac:dyDescent="0.2">
      <c r="A347" s="100"/>
      <c r="B347" s="99"/>
      <c r="C347" s="99"/>
      <c r="D347" s="99"/>
      <c r="E347" s="99"/>
      <c r="F347" s="99"/>
      <c r="G347" s="174" t="s">
        <v>323</v>
      </c>
      <c r="H347" s="143"/>
      <c r="I347" s="143"/>
      <c r="J347" s="143">
        <f t="shared" si="80"/>
        <v>0</v>
      </c>
      <c r="K347" s="140"/>
      <c r="L347" s="143"/>
      <c r="M347" s="144"/>
      <c r="N347" s="143"/>
      <c r="O347" s="145">
        <f t="shared" si="83"/>
        <v>0</v>
      </c>
      <c r="P347" s="145">
        <f t="shared" si="77"/>
        <v>0</v>
      </c>
      <c r="Q347" s="142"/>
      <c r="R347" s="43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</row>
    <row r="348" spans="1:154" ht="20.25" x14ac:dyDescent="0.2">
      <c r="A348" s="100"/>
      <c r="B348" s="99"/>
      <c r="C348" s="99"/>
      <c r="D348" s="99"/>
      <c r="E348" s="99"/>
      <c r="F348" s="99"/>
      <c r="G348" s="174" t="s">
        <v>324</v>
      </c>
      <c r="H348" s="143"/>
      <c r="I348" s="143"/>
      <c r="J348" s="143">
        <f t="shared" si="80"/>
        <v>0</v>
      </c>
      <c r="K348" s="140"/>
      <c r="L348" s="143"/>
      <c r="M348" s="144"/>
      <c r="N348" s="143"/>
      <c r="O348" s="145">
        <f t="shared" si="83"/>
        <v>0</v>
      </c>
      <c r="P348" s="145">
        <f t="shared" si="77"/>
        <v>0</v>
      </c>
      <c r="Q348" s="142"/>
      <c r="R348" s="43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</row>
    <row r="349" spans="1:154" ht="20.25" x14ac:dyDescent="0.2">
      <c r="A349" s="100"/>
      <c r="B349" s="99"/>
      <c r="C349" s="99"/>
      <c r="D349" s="99"/>
      <c r="E349" s="99"/>
      <c r="F349" s="99"/>
      <c r="G349" s="103" t="s">
        <v>431</v>
      </c>
      <c r="H349" s="143">
        <v>500000</v>
      </c>
      <c r="I349" s="143">
        <f>O349</f>
        <v>149714</v>
      </c>
      <c r="J349" s="143">
        <f t="shared" si="80"/>
        <v>350286</v>
      </c>
      <c r="K349" s="140"/>
      <c r="L349" s="143"/>
      <c r="M349" s="144">
        <v>108823</v>
      </c>
      <c r="N349" s="143">
        <v>40891</v>
      </c>
      <c r="O349" s="145">
        <f t="shared" si="83"/>
        <v>149714</v>
      </c>
      <c r="P349" s="145">
        <f t="shared" si="77"/>
        <v>-149714</v>
      </c>
      <c r="Q349" s="142"/>
      <c r="R349" s="43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</row>
    <row r="350" spans="1:154" ht="20.25" x14ac:dyDescent="0.2">
      <c r="A350" s="100"/>
      <c r="B350" s="99"/>
      <c r="C350" s="99"/>
      <c r="D350" s="99"/>
      <c r="E350" s="99"/>
      <c r="F350" s="99"/>
      <c r="G350" s="173" t="s">
        <v>426</v>
      </c>
      <c r="H350" s="143"/>
      <c r="I350" s="143">
        <f>O350</f>
        <v>13370</v>
      </c>
      <c r="J350" s="143"/>
      <c r="K350" s="140"/>
      <c r="L350" s="143"/>
      <c r="M350" s="144">
        <v>10256</v>
      </c>
      <c r="N350" s="143">
        <v>3114</v>
      </c>
      <c r="O350" s="145">
        <f>M350+N350</f>
        <v>13370</v>
      </c>
      <c r="P350" s="145"/>
      <c r="Q350" s="142"/>
      <c r="R350" s="43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</row>
    <row r="351" spans="1:154" s="24" customFormat="1" ht="20.25" x14ac:dyDescent="0.2">
      <c r="A351" s="175"/>
      <c r="B351" s="176"/>
      <c r="C351" s="176"/>
      <c r="D351" s="176"/>
      <c r="E351" s="176"/>
      <c r="F351" s="176"/>
      <c r="G351" s="103" t="s">
        <v>186</v>
      </c>
      <c r="H351" s="177">
        <v>137000</v>
      </c>
      <c r="I351" s="177">
        <f>O351</f>
        <v>12085</v>
      </c>
      <c r="J351" s="143">
        <f t="shared" si="80"/>
        <v>124915</v>
      </c>
      <c r="K351" s="140"/>
      <c r="L351" s="177"/>
      <c r="M351" s="178">
        <v>10389</v>
      </c>
      <c r="N351" s="177">
        <v>1696</v>
      </c>
      <c r="O351" s="179">
        <f t="shared" si="83"/>
        <v>12085</v>
      </c>
      <c r="P351" s="179">
        <f t="shared" si="77"/>
        <v>-12085</v>
      </c>
      <c r="Q351" s="142"/>
      <c r="R351" s="43"/>
      <c r="S351" s="21"/>
      <c r="T351" s="21"/>
      <c r="U351" s="21"/>
      <c r="V351" s="21"/>
      <c r="W351" s="21"/>
      <c r="X351" s="14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3"/>
      <c r="DD351" s="23"/>
      <c r="DE351" s="23"/>
      <c r="DF351" s="23"/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23"/>
      <c r="EA351" s="23"/>
      <c r="EB351" s="23"/>
      <c r="EC351" s="23"/>
      <c r="ED351" s="23"/>
      <c r="EE351" s="23"/>
      <c r="EF351" s="23"/>
      <c r="EG351" s="23"/>
      <c r="EH351" s="23"/>
      <c r="EI351" s="23"/>
      <c r="EJ351" s="23"/>
      <c r="EK351" s="23"/>
      <c r="EL351" s="23"/>
      <c r="EM351" s="23"/>
      <c r="EN351" s="23"/>
      <c r="EO351" s="23"/>
      <c r="EP351" s="23"/>
      <c r="EQ351" s="23"/>
      <c r="ER351" s="23"/>
      <c r="ES351" s="23"/>
      <c r="ET351" s="23"/>
      <c r="EU351" s="23"/>
      <c r="EV351" s="23"/>
      <c r="EW351" s="23"/>
      <c r="EX351" s="23"/>
    </row>
    <row r="352" spans="1:154" ht="20.25" x14ac:dyDescent="0.2">
      <c r="A352" s="88"/>
      <c r="B352" s="89"/>
      <c r="C352" s="89"/>
      <c r="D352" s="89"/>
      <c r="E352" s="89"/>
      <c r="F352" s="89"/>
      <c r="G352" s="101" t="s">
        <v>187</v>
      </c>
      <c r="H352" s="139">
        <f>+H353+H354+H355+H356</f>
        <v>0</v>
      </c>
      <c r="I352" s="139">
        <f>+I353+I354+I355+I356</f>
        <v>0</v>
      </c>
      <c r="J352" s="143">
        <f t="shared" si="80"/>
        <v>0</v>
      </c>
      <c r="K352" s="140"/>
      <c r="L352" s="139">
        <f>+L353+L354+L355+L356</f>
        <v>0</v>
      </c>
      <c r="M352" s="121">
        <f>+M353+M354+M355+M356</f>
        <v>0</v>
      </c>
      <c r="N352" s="139">
        <f>+N353+N354+N355+N356</f>
        <v>0</v>
      </c>
      <c r="O352" s="139">
        <f>+O353+O354+O355+O356</f>
        <v>0</v>
      </c>
      <c r="P352" s="141">
        <f t="shared" si="77"/>
        <v>0</v>
      </c>
      <c r="Q352" s="142"/>
      <c r="R352" s="43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</row>
    <row r="353" spans="1:154" ht="20.25" x14ac:dyDescent="0.2">
      <c r="A353" s="100"/>
      <c r="B353" s="99"/>
      <c r="C353" s="99"/>
      <c r="D353" s="99"/>
      <c r="E353" s="99"/>
      <c r="F353" s="99"/>
      <c r="G353" s="103" t="s">
        <v>188</v>
      </c>
      <c r="H353" s="143"/>
      <c r="I353" s="143"/>
      <c r="J353" s="143">
        <f t="shared" si="80"/>
        <v>0</v>
      </c>
      <c r="K353" s="140"/>
      <c r="L353" s="143"/>
      <c r="M353" s="144"/>
      <c r="N353" s="143"/>
      <c r="O353" s="145">
        <f t="shared" si="83"/>
        <v>0</v>
      </c>
      <c r="P353" s="145">
        <f t="shared" si="77"/>
        <v>0</v>
      </c>
      <c r="Q353" s="142"/>
      <c r="R353" s="43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</row>
    <row r="354" spans="1:154" ht="20.25" x14ac:dyDescent="0.2">
      <c r="A354" s="100"/>
      <c r="B354" s="99"/>
      <c r="C354" s="99"/>
      <c r="D354" s="99"/>
      <c r="E354" s="99"/>
      <c r="F354" s="99"/>
      <c r="G354" s="103" t="s">
        <v>189</v>
      </c>
      <c r="H354" s="143"/>
      <c r="I354" s="143"/>
      <c r="J354" s="143">
        <f t="shared" si="80"/>
        <v>0</v>
      </c>
      <c r="K354" s="140"/>
      <c r="L354" s="143"/>
      <c r="M354" s="144"/>
      <c r="N354" s="143"/>
      <c r="O354" s="145">
        <f t="shared" si="83"/>
        <v>0</v>
      </c>
      <c r="P354" s="145">
        <f t="shared" si="77"/>
        <v>0</v>
      </c>
      <c r="Q354" s="142"/>
      <c r="R354" s="43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</row>
    <row r="355" spans="1:154" ht="20.25" x14ac:dyDescent="0.2">
      <c r="A355" s="100"/>
      <c r="B355" s="99"/>
      <c r="C355" s="99"/>
      <c r="D355" s="99"/>
      <c r="E355" s="99"/>
      <c r="F355" s="99"/>
      <c r="G355" s="103" t="s">
        <v>190</v>
      </c>
      <c r="H355" s="143"/>
      <c r="I355" s="143"/>
      <c r="J355" s="143">
        <f t="shared" si="80"/>
        <v>0</v>
      </c>
      <c r="K355" s="140"/>
      <c r="L355" s="143"/>
      <c r="M355" s="144"/>
      <c r="N355" s="143"/>
      <c r="O355" s="145">
        <f t="shared" si="83"/>
        <v>0</v>
      </c>
      <c r="P355" s="145">
        <f t="shared" si="77"/>
        <v>0</v>
      </c>
      <c r="Q355" s="142"/>
      <c r="R355" s="43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</row>
    <row r="356" spans="1:154" ht="20.25" x14ac:dyDescent="0.2">
      <c r="A356" s="100"/>
      <c r="B356" s="99"/>
      <c r="C356" s="99"/>
      <c r="D356" s="99"/>
      <c r="E356" s="99"/>
      <c r="F356" s="99"/>
      <c r="G356" s="103" t="s">
        <v>191</v>
      </c>
      <c r="H356" s="143"/>
      <c r="I356" s="143"/>
      <c r="J356" s="143">
        <f t="shared" si="80"/>
        <v>0</v>
      </c>
      <c r="K356" s="140"/>
      <c r="L356" s="143"/>
      <c r="M356" s="144"/>
      <c r="N356" s="143"/>
      <c r="O356" s="145">
        <f t="shared" si="83"/>
        <v>0</v>
      </c>
      <c r="P356" s="145">
        <f t="shared" si="77"/>
        <v>0</v>
      </c>
      <c r="Q356" s="142"/>
      <c r="R356" s="43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</row>
    <row r="357" spans="1:154" ht="20.25" x14ac:dyDescent="0.2">
      <c r="A357" s="88"/>
      <c r="B357" s="89"/>
      <c r="C357" s="89"/>
      <c r="D357" s="89"/>
      <c r="E357" s="89" t="s">
        <v>30</v>
      </c>
      <c r="F357" s="89"/>
      <c r="G357" s="101" t="s">
        <v>100</v>
      </c>
      <c r="H357" s="180">
        <f>H358</f>
        <v>0</v>
      </c>
      <c r="I357" s="180">
        <f>I358</f>
        <v>0</v>
      </c>
      <c r="J357" s="143">
        <f t="shared" si="80"/>
        <v>0</v>
      </c>
      <c r="K357" s="140" t="e">
        <f t="shared" si="74"/>
        <v>#DIV/0!</v>
      </c>
      <c r="L357" s="180">
        <f>L358</f>
        <v>0</v>
      </c>
      <c r="M357" s="121">
        <f>M358</f>
        <v>0</v>
      </c>
      <c r="N357" s="180">
        <f>N358</f>
        <v>0</v>
      </c>
      <c r="O357" s="121">
        <f>O358</f>
        <v>0</v>
      </c>
      <c r="P357" s="121">
        <f t="shared" si="77"/>
        <v>0</v>
      </c>
      <c r="Q357" s="142" t="e">
        <f t="shared" si="72"/>
        <v>#DIV/0!</v>
      </c>
      <c r="R357" s="43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</row>
    <row r="358" spans="1:154" ht="20.25" x14ac:dyDescent="0.2">
      <c r="A358" s="100"/>
      <c r="B358" s="99"/>
      <c r="C358" s="99"/>
      <c r="D358" s="99"/>
      <c r="E358" s="99"/>
      <c r="F358" s="99" t="s">
        <v>32</v>
      </c>
      <c r="G358" s="103" t="s">
        <v>192</v>
      </c>
      <c r="H358" s="143">
        <f>H359</f>
        <v>0</v>
      </c>
      <c r="I358" s="143">
        <f>I359</f>
        <v>0</v>
      </c>
      <c r="J358" s="143">
        <f t="shared" si="80"/>
        <v>0</v>
      </c>
      <c r="K358" s="140" t="e">
        <f t="shared" si="74"/>
        <v>#DIV/0!</v>
      </c>
      <c r="L358" s="143">
        <f>L359</f>
        <v>0</v>
      </c>
      <c r="M358" s="143">
        <f>M359</f>
        <v>0</v>
      </c>
      <c r="N358" s="143">
        <f>N359</f>
        <v>0</v>
      </c>
      <c r="O358" s="143">
        <f t="shared" ref="O358" si="84">O359</f>
        <v>0</v>
      </c>
      <c r="P358" s="143">
        <f t="shared" si="77"/>
        <v>0</v>
      </c>
      <c r="Q358" s="142" t="e">
        <f t="shared" si="72"/>
        <v>#DIV/0!</v>
      </c>
      <c r="R358" s="43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</row>
    <row r="359" spans="1:154" ht="20.25" x14ac:dyDescent="0.2">
      <c r="A359" s="100"/>
      <c r="B359" s="99"/>
      <c r="C359" s="181"/>
      <c r="D359" s="99"/>
      <c r="E359" s="99"/>
      <c r="F359" s="147"/>
      <c r="G359" s="103" t="s">
        <v>193</v>
      </c>
      <c r="H359" s="143"/>
      <c r="I359" s="143"/>
      <c r="J359" s="143">
        <f t="shared" si="80"/>
        <v>0</v>
      </c>
      <c r="K359" s="140" t="e">
        <f t="shared" si="74"/>
        <v>#DIV/0!</v>
      </c>
      <c r="L359" s="143"/>
      <c r="M359" s="144"/>
      <c r="N359" s="143">
        <v>0</v>
      </c>
      <c r="O359" s="145">
        <f t="shared" ref="O359" si="85">M359+N359</f>
        <v>0</v>
      </c>
      <c r="P359" s="145">
        <f t="shared" si="77"/>
        <v>0</v>
      </c>
      <c r="Q359" s="142" t="e">
        <f t="shared" si="72"/>
        <v>#DIV/0!</v>
      </c>
      <c r="R359" s="43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</row>
    <row r="360" spans="1:154" ht="60.75" x14ac:dyDescent="0.2">
      <c r="A360" s="100"/>
      <c r="B360" s="99"/>
      <c r="C360" s="181"/>
      <c r="D360" s="99"/>
      <c r="E360" s="173" t="s">
        <v>103</v>
      </c>
      <c r="F360" s="182"/>
      <c r="G360" s="173" t="s">
        <v>423</v>
      </c>
      <c r="H360" s="143"/>
      <c r="I360" s="143"/>
      <c r="J360" s="143"/>
      <c r="K360" s="140"/>
      <c r="L360" s="143"/>
      <c r="M360" s="172"/>
      <c r="N360" s="143"/>
      <c r="O360" s="145"/>
      <c r="P360" s="145"/>
      <c r="Q360" s="142"/>
      <c r="R360" s="43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</row>
    <row r="361" spans="1:154" ht="60.75" x14ac:dyDescent="0.2">
      <c r="A361" s="100"/>
      <c r="B361" s="99"/>
      <c r="C361" s="181"/>
      <c r="D361" s="99"/>
      <c r="E361" s="173" t="s">
        <v>104</v>
      </c>
      <c r="F361" s="182"/>
      <c r="G361" s="173" t="s">
        <v>424</v>
      </c>
      <c r="H361" s="143"/>
      <c r="I361" s="143"/>
      <c r="J361" s="143"/>
      <c r="K361" s="140"/>
      <c r="L361" s="143"/>
      <c r="M361" s="172"/>
      <c r="N361" s="143"/>
      <c r="O361" s="145"/>
      <c r="P361" s="145"/>
      <c r="Q361" s="142"/>
      <c r="R361" s="43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</row>
    <row r="362" spans="1:154" ht="20.25" x14ac:dyDescent="0.2">
      <c r="A362" s="100"/>
      <c r="B362" s="99"/>
      <c r="C362" s="99"/>
      <c r="D362" s="89">
        <v>59</v>
      </c>
      <c r="E362" s="99"/>
      <c r="F362" s="99"/>
      <c r="G362" s="138" t="s">
        <v>80</v>
      </c>
      <c r="H362" s="143">
        <f>+H363+H364</f>
        <v>0</v>
      </c>
      <c r="I362" s="143">
        <f>+I363+I364</f>
        <v>0</v>
      </c>
      <c r="J362" s="143">
        <f t="shared" si="80"/>
        <v>0</v>
      </c>
      <c r="K362" s="140" t="e">
        <f t="shared" si="74"/>
        <v>#DIV/0!</v>
      </c>
      <c r="L362" s="143">
        <f>+L363+L364</f>
        <v>0</v>
      </c>
      <c r="M362" s="143">
        <f>+M363+M364</f>
        <v>0</v>
      </c>
      <c r="N362" s="143">
        <f>+N363+N364</f>
        <v>0</v>
      </c>
      <c r="O362" s="145">
        <f>+O363+O364</f>
        <v>0</v>
      </c>
      <c r="P362" s="145">
        <f t="shared" ref="P362:P433" si="86">L362-O362</f>
        <v>0</v>
      </c>
      <c r="Q362" s="142" t="e">
        <f t="shared" si="72"/>
        <v>#DIV/0!</v>
      </c>
      <c r="R362" s="43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</row>
    <row r="363" spans="1:154" ht="20.25" x14ac:dyDescent="0.2">
      <c r="A363" s="100"/>
      <c r="B363" s="99"/>
      <c r="C363" s="99"/>
      <c r="D363" s="99"/>
      <c r="E363" s="99">
        <v>17</v>
      </c>
      <c r="F363" s="99"/>
      <c r="G363" s="103" t="s">
        <v>194</v>
      </c>
      <c r="H363" s="143"/>
      <c r="I363" s="143"/>
      <c r="J363" s="143">
        <f t="shared" si="80"/>
        <v>0</v>
      </c>
      <c r="K363" s="140" t="e">
        <f t="shared" si="74"/>
        <v>#DIV/0!</v>
      </c>
      <c r="L363" s="143"/>
      <c r="M363" s="144"/>
      <c r="N363" s="143"/>
      <c r="O363" s="145">
        <f t="shared" ref="O363:O364" si="87">M363+N363</f>
        <v>0</v>
      </c>
      <c r="P363" s="145">
        <f t="shared" si="86"/>
        <v>0</v>
      </c>
      <c r="Q363" s="142" t="e">
        <f t="shared" si="72"/>
        <v>#DIV/0!</v>
      </c>
      <c r="R363" s="43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</row>
    <row r="364" spans="1:154" ht="40.5" x14ac:dyDescent="0.2">
      <c r="A364" s="100"/>
      <c r="B364" s="99"/>
      <c r="C364" s="99"/>
      <c r="D364" s="99"/>
      <c r="E364" s="183">
        <v>40</v>
      </c>
      <c r="F364" s="183"/>
      <c r="G364" s="184" t="s">
        <v>262</v>
      </c>
      <c r="H364" s="143"/>
      <c r="I364" s="143"/>
      <c r="J364" s="143">
        <f t="shared" si="80"/>
        <v>0</v>
      </c>
      <c r="K364" s="140" t="e">
        <f t="shared" si="74"/>
        <v>#DIV/0!</v>
      </c>
      <c r="L364" s="143"/>
      <c r="M364" s="144"/>
      <c r="N364" s="143"/>
      <c r="O364" s="145">
        <f t="shared" si="87"/>
        <v>0</v>
      </c>
      <c r="P364" s="145">
        <f t="shared" si="86"/>
        <v>0</v>
      </c>
      <c r="Q364" s="142" t="e">
        <f t="shared" si="72"/>
        <v>#DIV/0!</v>
      </c>
      <c r="R364" s="43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</row>
    <row r="365" spans="1:154" ht="20.25" x14ac:dyDescent="0.2">
      <c r="A365" s="88"/>
      <c r="B365" s="89"/>
      <c r="C365" s="89"/>
      <c r="D365" s="89" t="s">
        <v>105</v>
      </c>
      <c r="E365" s="89"/>
      <c r="F365" s="89"/>
      <c r="G365" s="138" t="s">
        <v>83</v>
      </c>
      <c r="H365" s="139">
        <f>H366</f>
        <v>0</v>
      </c>
      <c r="I365" s="139">
        <f>I366</f>
        <v>0</v>
      </c>
      <c r="J365" s="143">
        <f t="shared" si="80"/>
        <v>0</v>
      </c>
      <c r="K365" s="140" t="e">
        <f t="shared" si="74"/>
        <v>#DIV/0!</v>
      </c>
      <c r="L365" s="139">
        <f>L366</f>
        <v>0</v>
      </c>
      <c r="M365" s="121">
        <f>M366</f>
        <v>0</v>
      </c>
      <c r="N365" s="139">
        <f>N366</f>
        <v>0</v>
      </c>
      <c r="O365" s="141">
        <f>O366</f>
        <v>0</v>
      </c>
      <c r="P365" s="141">
        <f t="shared" si="86"/>
        <v>0</v>
      </c>
      <c r="Q365" s="142" t="e">
        <f t="shared" si="72"/>
        <v>#DIV/0!</v>
      </c>
      <c r="R365" s="43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</row>
    <row r="366" spans="1:154" ht="20.25" x14ac:dyDescent="0.2">
      <c r="A366" s="88"/>
      <c r="B366" s="89"/>
      <c r="C366" s="89"/>
      <c r="D366" s="89">
        <v>71</v>
      </c>
      <c r="E366" s="89"/>
      <c r="F366" s="89"/>
      <c r="G366" s="138" t="s">
        <v>343</v>
      </c>
      <c r="H366" s="139">
        <f>H367+H372</f>
        <v>0</v>
      </c>
      <c r="I366" s="139">
        <f>I367+I372</f>
        <v>0</v>
      </c>
      <c r="J366" s="143">
        <f t="shared" si="80"/>
        <v>0</v>
      </c>
      <c r="K366" s="140" t="e">
        <f t="shared" si="74"/>
        <v>#DIV/0!</v>
      </c>
      <c r="L366" s="139">
        <f>L367+L372</f>
        <v>0</v>
      </c>
      <c r="M366" s="121">
        <f>M367+M372</f>
        <v>0</v>
      </c>
      <c r="N366" s="139">
        <f>N367+N372</f>
        <v>0</v>
      </c>
      <c r="O366" s="141">
        <f>O367+O372</f>
        <v>0</v>
      </c>
      <c r="P366" s="141">
        <f t="shared" si="86"/>
        <v>0</v>
      </c>
      <c r="Q366" s="142" t="e">
        <f t="shared" si="72"/>
        <v>#DIV/0!</v>
      </c>
      <c r="R366" s="43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</row>
    <row r="367" spans="1:154" ht="20.25" x14ac:dyDescent="0.2">
      <c r="A367" s="88"/>
      <c r="B367" s="89"/>
      <c r="C367" s="89"/>
      <c r="D367" s="89"/>
      <c r="E367" s="89" t="s">
        <v>32</v>
      </c>
      <c r="F367" s="89"/>
      <c r="G367" s="101" t="s">
        <v>363</v>
      </c>
      <c r="H367" s="139">
        <f>H368+H369+H370+H371</f>
        <v>0</v>
      </c>
      <c r="I367" s="139">
        <f>I368+I369+I370+I371</f>
        <v>0</v>
      </c>
      <c r="J367" s="143">
        <f t="shared" si="80"/>
        <v>0</v>
      </c>
      <c r="K367" s="140" t="e">
        <f t="shared" si="74"/>
        <v>#DIV/0!</v>
      </c>
      <c r="L367" s="139">
        <f>L368+L369+L370+L371</f>
        <v>0</v>
      </c>
      <c r="M367" s="121">
        <f>M368+M369+M370+M371</f>
        <v>0</v>
      </c>
      <c r="N367" s="139">
        <f>N368+N369+N370+N371</f>
        <v>0</v>
      </c>
      <c r="O367" s="141">
        <f>O368+O369+O370+O371</f>
        <v>0</v>
      </c>
      <c r="P367" s="141">
        <f t="shared" si="86"/>
        <v>0</v>
      </c>
      <c r="Q367" s="142" t="e">
        <f t="shared" si="72"/>
        <v>#DIV/0!</v>
      </c>
      <c r="R367" s="43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</row>
    <row r="368" spans="1:154" ht="20.25" hidden="1" x14ac:dyDescent="0.2">
      <c r="A368" s="100"/>
      <c r="B368" s="99"/>
      <c r="C368" s="99"/>
      <c r="D368" s="99"/>
      <c r="E368" s="99"/>
      <c r="F368" s="99" t="s">
        <v>32</v>
      </c>
      <c r="G368" s="103" t="s">
        <v>326</v>
      </c>
      <c r="H368" s="143"/>
      <c r="I368" s="143"/>
      <c r="J368" s="143">
        <f t="shared" si="80"/>
        <v>0</v>
      </c>
      <c r="K368" s="140" t="e">
        <f t="shared" si="74"/>
        <v>#DIV/0!</v>
      </c>
      <c r="L368" s="143"/>
      <c r="M368" s="144"/>
      <c r="N368" s="143"/>
      <c r="O368" s="145">
        <f t="shared" ref="O368:O372" si="88">M368+N368</f>
        <v>0</v>
      </c>
      <c r="P368" s="145">
        <f t="shared" si="86"/>
        <v>0</v>
      </c>
      <c r="Q368" s="142" t="e">
        <f t="shared" si="72"/>
        <v>#DIV/0!</v>
      </c>
      <c r="R368" s="43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</row>
    <row r="369" spans="1:154" ht="20.25" x14ac:dyDescent="0.2">
      <c r="A369" s="100"/>
      <c r="B369" s="99"/>
      <c r="C369" s="99"/>
      <c r="D369" s="99"/>
      <c r="E369" s="99"/>
      <c r="F369" s="99" t="s">
        <v>30</v>
      </c>
      <c r="G369" s="103" t="s">
        <v>327</v>
      </c>
      <c r="H369" s="143"/>
      <c r="I369" s="143"/>
      <c r="J369" s="143">
        <f t="shared" si="80"/>
        <v>0</v>
      </c>
      <c r="K369" s="140" t="e">
        <f t="shared" si="74"/>
        <v>#DIV/0!</v>
      </c>
      <c r="L369" s="143"/>
      <c r="M369" s="144"/>
      <c r="N369" s="143"/>
      <c r="O369" s="145">
        <f t="shared" si="88"/>
        <v>0</v>
      </c>
      <c r="P369" s="145">
        <f t="shared" si="86"/>
        <v>0</v>
      </c>
      <c r="Q369" s="142" t="e">
        <f t="shared" ref="Q369:Q420" si="89">ROUND(O369/L369*100,2)</f>
        <v>#DIV/0!</v>
      </c>
      <c r="R369" s="43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</row>
    <row r="370" spans="1:154" ht="40.5" x14ac:dyDescent="0.2">
      <c r="A370" s="100"/>
      <c r="B370" s="99"/>
      <c r="C370" s="99"/>
      <c r="D370" s="99"/>
      <c r="E370" s="99"/>
      <c r="F370" s="99" t="s">
        <v>43</v>
      </c>
      <c r="G370" s="103" t="s">
        <v>328</v>
      </c>
      <c r="H370" s="143"/>
      <c r="I370" s="143"/>
      <c r="J370" s="143">
        <f t="shared" si="80"/>
        <v>0</v>
      </c>
      <c r="K370" s="140" t="e">
        <f t="shared" si="74"/>
        <v>#DIV/0!</v>
      </c>
      <c r="L370" s="143"/>
      <c r="M370" s="144"/>
      <c r="N370" s="143"/>
      <c r="O370" s="145">
        <f t="shared" si="88"/>
        <v>0</v>
      </c>
      <c r="P370" s="145">
        <f t="shared" si="86"/>
        <v>0</v>
      </c>
      <c r="Q370" s="142" t="e">
        <f t="shared" si="89"/>
        <v>#DIV/0!</v>
      </c>
      <c r="R370" s="43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</row>
    <row r="371" spans="1:154" ht="20.25" x14ac:dyDescent="0.2">
      <c r="A371" s="100"/>
      <c r="B371" s="99"/>
      <c r="C371" s="99"/>
      <c r="D371" s="99"/>
      <c r="E371" s="99"/>
      <c r="F371" s="99" t="s">
        <v>90</v>
      </c>
      <c r="G371" s="103" t="s">
        <v>329</v>
      </c>
      <c r="H371" s="143"/>
      <c r="I371" s="143"/>
      <c r="J371" s="143">
        <f t="shared" si="80"/>
        <v>0</v>
      </c>
      <c r="K371" s="140" t="e">
        <f t="shared" si="74"/>
        <v>#DIV/0!</v>
      </c>
      <c r="L371" s="143"/>
      <c r="M371" s="144"/>
      <c r="N371" s="143"/>
      <c r="O371" s="145">
        <f t="shared" si="88"/>
        <v>0</v>
      </c>
      <c r="P371" s="145">
        <f t="shared" si="86"/>
        <v>0</v>
      </c>
      <c r="Q371" s="142" t="e">
        <f t="shared" si="89"/>
        <v>#DIV/0!</v>
      </c>
      <c r="R371" s="43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</row>
    <row r="372" spans="1:154" ht="20.25" x14ac:dyDescent="0.2">
      <c r="A372" s="100"/>
      <c r="B372" s="99"/>
      <c r="C372" s="99"/>
      <c r="D372" s="99"/>
      <c r="E372" s="99" t="s">
        <v>43</v>
      </c>
      <c r="F372" s="99"/>
      <c r="G372" s="103" t="s">
        <v>330</v>
      </c>
      <c r="H372" s="143"/>
      <c r="I372" s="143"/>
      <c r="J372" s="143">
        <f t="shared" si="80"/>
        <v>0</v>
      </c>
      <c r="K372" s="140" t="e">
        <f t="shared" si="74"/>
        <v>#DIV/0!</v>
      </c>
      <c r="L372" s="143"/>
      <c r="M372" s="144"/>
      <c r="N372" s="143"/>
      <c r="O372" s="145">
        <f t="shared" si="88"/>
        <v>0</v>
      </c>
      <c r="P372" s="145">
        <f t="shared" si="86"/>
        <v>0</v>
      </c>
      <c r="Q372" s="142" t="e">
        <f t="shared" si="89"/>
        <v>#DIV/0!</v>
      </c>
      <c r="R372" s="43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</row>
    <row r="373" spans="1:154" ht="20.25" x14ac:dyDescent="0.2">
      <c r="A373" s="88"/>
      <c r="B373" s="89"/>
      <c r="C373" s="89"/>
      <c r="D373" s="89">
        <v>79</v>
      </c>
      <c r="E373" s="89"/>
      <c r="F373" s="89"/>
      <c r="G373" s="138" t="s">
        <v>342</v>
      </c>
      <c r="H373" s="139">
        <f t="shared" ref="H373:I375" si="90">H374</f>
        <v>0</v>
      </c>
      <c r="I373" s="139">
        <f t="shared" si="90"/>
        <v>0</v>
      </c>
      <c r="J373" s="143">
        <f t="shared" si="80"/>
        <v>0</v>
      </c>
      <c r="K373" s="140" t="e">
        <f t="shared" si="74"/>
        <v>#DIV/0!</v>
      </c>
      <c r="L373" s="139">
        <f t="shared" ref="L373:O375" si="91">L374</f>
        <v>0</v>
      </c>
      <c r="M373" s="121">
        <f t="shared" si="91"/>
        <v>0</v>
      </c>
      <c r="N373" s="139">
        <f t="shared" si="91"/>
        <v>0</v>
      </c>
      <c r="O373" s="141">
        <f t="shared" si="91"/>
        <v>0</v>
      </c>
      <c r="P373" s="141">
        <f t="shared" si="86"/>
        <v>0</v>
      </c>
      <c r="Q373" s="142" t="e">
        <f t="shared" si="89"/>
        <v>#DIV/0!</v>
      </c>
      <c r="R373" s="43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</row>
    <row r="374" spans="1:154" ht="20.25" hidden="1" x14ac:dyDescent="0.2">
      <c r="A374" s="88"/>
      <c r="B374" s="89"/>
      <c r="C374" s="89"/>
      <c r="D374" s="89">
        <v>81</v>
      </c>
      <c r="E374" s="89"/>
      <c r="F374" s="89"/>
      <c r="G374" s="138" t="s">
        <v>341</v>
      </c>
      <c r="H374" s="139">
        <f t="shared" si="90"/>
        <v>0</v>
      </c>
      <c r="I374" s="139">
        <f t="shared" si="90"/>
        <v>0</v>
      </c>
      <c r="J374" s="143">
        <f t="shared" si="80"/>
        <v>0</v>
      </c>
      <c r="K374" s="140" t="e">
        <f t="shared" si="74"/>
        <v>#DIV/0!</v>
      </c>
      <c r="L374" s="139">
        <f t="shared" si="91"/>
        <v>0</v>
      </c>
      <c r="M374" s="121">
        <f t="shared" si="91"/>
        <v>0</v>
      </c>
      <c r="N374" s="139">
        <f t="shared" si="91"/>
        <v>0</v>
      </c>
      <c r="O374" s="141">
        <f t="shared" si="91"/>
        <v>0</v>
      </c>
      <c r="P374" s="141">
        <f t="shared" si="86"/>
        <v>0</v>
      </c>
      <c r="Q374" s="142" t="e">
        <f t="shared" si="89"/>
        <v>#DIV/0!</v>
      </c>
      <c r="R374" s="43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</row>
    <row r="375" spans="1:154" ht="20.25" hidden="1" x14ac:dyDescent="0.2">
      <c r="A375" s="88"/>
      <c r="B375" s="89"/>
      <c r="C375" s="89"/>
      <c r="D375" s="89"/>
      <c r="E375" s="89" t="s">
        <v>32</v>
      </c>
      <c r="F375" s="89"/>
      <c r="G375" s="101" t="s">
        <v>340</v>
      </c>
      <c r="H375" s="139">
        <f t="shared" si="90"/>
        <v>0</v>
      </c>
      <c r="I375" s="139">
        <f t="shared" si="90"/>
        <v>0</v>
      </c>
      <c r="J375" s="143">
        <f t="shared" si="80"/>
        <v>0</v>
      </c>
      <c r="K375" s="140" t="e">
        <f t="shared" si="74"/>
        <v>#DIV/0!</v>
      </c>
      <c r="L375" s="139">
        <f t="shared" si="91"/>
        <v>0</v>
      </c>
      <c r="M375" s="121">
        <f t="shared" si="91"/>
        <v>0</v>
      </c>
      <c r="N375" s="139">
        <f t="shared" si="91"/>
        <v>0</v>
      </c>
      <c r="O375" s="141">
        <f t="shared" si="91"/>
        <v>0</v>
      </c>
      <c r="P375" s="141">
        <f t="shared" si="86"/>
        <v>0</v>
      </c>
      <c r="Q375" s="142" t="e">
        <f t="shared" si="89"/>
        <v>#DIV/0!</v>
      </c>
      <c r="R375" s="43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</row>
    <row r="376" spans="1:154" ht="40.5" hidden="1" x14ac:dyDescent="0.2">
      <c r="A376" s="100"/>
      <c r="B376" s="99"/>
      <c r="C376" s="99"/>
      <c r="D376" s="99"/>
      <c r="E376" s="99"/>
      <c r="F376" s="99" t="s">
        <v>32</v>
      </c>
      <c r="G376" s="103" t="s">
        <v>339</v>
      </c>
      <c r="H376" s="143"/>
      <c r="I376" s="143"/>
      <c r="J376" s="143">
        <f t="shared" si="80"/>
        <v>0</v>
      </c>
      <c r="K376" s="140" t="e">
        <f t="shared" si="74"/>
        <v>#DIV/0!</v>
      </c>
      <c r="L376" s="143"/>
      <c r="M376" s="144"/>
      <c r="N376" s="143"/>
      <c r="O376" s="145">
        <f t="shared" ref="O376:O377" si="92">M376+N376</f>
        <v>0</v>
      </c>
      <c r="P376" s="145">
        <f t="shared" si="86"/>
        <v>0</v>
      </c>
      <c r="Q376" s="142" t="e">
        <f t="shared" si="89"/>
        <v>#DIV/0!</v>
      </c>
      <c r="R376" s="43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</row>
    <row r="377" spans="1:154" ht="20.25" x14ac:dyDescent="0.2">
      <c r="A377" s="148"/>
      <c r="B377" s="149"/>
      <c r="C377" s="149"/>
      <c r="D377" s="149">
        <v>85</v>
      </c>
      <c r="E377" s="149"/>
      <c r="F377" s="149"/>
      <c r="G377" s="151" t="s">
        <v>86</v>
      </c>
      <c r="H377" s="152"/>
      <c r="I377" s="152">
        <f>O377</f>
        <v>-19951.62</v>
      </c>
      <c r="J377" s="152">
        <f t="shared" si="80"/>
        <v>19951.62</v>
      </c>
      <c r="K377" s="153"/>
      <c r="L377" s="152"/>
      <c r="M377" s="154">
        <v>-17591</v>
      </c>
      <c r="N377" s="152">
        <v>-2360.62</v>
      </c>
      <c r="O377" s="155">
        <f t="shared" si="92"/>
        <v>-19951.62</v>
      </c>
      <c r="P377" s="155">
        <f t="shared" si="86"/>
        <v>19951.62</v>
      </c>
      <c r="Q377" s="156"/>
      <c r="R377" s="43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</row>
    <row r="378" spans="1:154" ht="20.25" x14ac:dyDescent="0.2">
      <c r="A378" s="100"/>
      <c r="B378" s="99"/>
      <c r="C378" s="99"/>
      <c r="D378" s="99"/>
      <c r="E378" s="99"/>
      <c r="F378" s="99"/>
      <c r="G378" s="103" t="s">
        <v>195</v>
      </c>
      <c r="H378" s="143"/>
      <c r="I378" s="143"/>
      <c r="J378" s="143">
        <f t="shared" si="80"/>
        <v>0</v>
      </c>
      <c r="K378" s="140"/>
      <c r="L378" s="143"/>
      <c r="M378" s="144"/>
      <c r="N378" s="143"/>
      <c r="O378" s="170"/>
      <c r="P378" s="170">
        <f t="shared" si="86"/>
        <v>0</v>
      </c>
      <c r="Q378" s="142"/>
      <c r="R378" s="43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</row>
    <row r="379" spans="1:154" ht="20.25" x14ac:dyDescent="0.2">
      <c r="A379" s="88" t="s">
        <v>165</v>
      </c>
      <c r="B379" s="89" t="s">
        <v>124</v>
      </c>
      <c r="C379" s="89"/>
      <c r="D379" s="89"/>
      <c r="E379" s="89"/>
      <c r="F379" s="89"/>
      <c r="G379" s="138" t="s">
        <v>196</v>
      </c>
      <c r="H379" s="139">
        <f>H333+H338</f>
        <v>6850000</v>
      </c>
      <c r="I379" s="139">
        <f>I333+I338</f>
        <v>6673158</v>
      </c>
      <c r="J379" s="143">
        <f>J333+J338</f>
        <v>176842</v>
      </c>
      <c r="K379" s="140">
        <f t="shared" ref="K379:K385" si="93">ROUND(I379/H379*100,2)</f>
        <v>97.42</v>
      </c>
      <c r="L379" s="139">
        <f>L333+L338</f>
        <v>0</v>
      </c>
      <c r="M379" s="139">
        <f>M333+M338</f>
        <v>3876464</v>
      </c>
      <c r="N379" s="139">
        <f>N333+N338</f>
        <v>2796694</v>
      </c>
      <c r="O379" s="139">
        <f>O333+O338</f>
        <v>6673158</v>
      </c>
      <c r="P379" s="141">
        <f t="shared" si="86"/>
        <v>-6673158</v>
      </c>
      <c r="Q379" s="142">
        <f t="shared" ref="Q379:Q385" si="94">ROUND(O379/N379*100,2)</f>
        <v>238.61</v>
      </c>
      <c r="R379" s="43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</row>
    <row r="380" spans="1:154" ht="20.25" x14ac:dyDescent="0.2">
      <c r="A380" s="88"/>
      <c r="B380" s="89">
        <v>15</v>
      </c>
      <c r="C380" s="89"/>
      <c r="D380" s="89"/>
      <c r="E380" s="89"/>
      <c r="F380" s="89"/>
      <c r="G380" s="138" t="s">
        <v>197</v>
      </c>
      <c r="H380" s="139">
        <f>H381</f>
        <v>0</v>
      </c>
      <c r="I380" s="139">
        <f>I381</f>
        <v>0</v>
      </c>
      <c r="J380" s="143">
        <f t="shared" si="80"/>
        <v>0</v>
      </c>
      <c r="K380" s="140" t="e">
        <f t="shared" si="93"/>
        <v>#DIV/0!</v>
      </c>
      <c r="L380" s="139">
        <f>L381</f>
        <v>0</v>
      </c>
      <c r="M380" s="139">
        <f>M381</f>
        <v>0</v>
      </c>
      <c r="N380" s="139">
        <f>N381</f>
        <v>0</v>
      </c>
      <c r="O380" s="139">
        <f>O381</f>
        <v>0</v>
      </c>
      <c r="P380" s="141">
        <f t="shared" si="86"/>
        <v>0</v>
      </c>
      <c r="Q380" s="142" t="e">
        <f t="shared" si="94"/>
        <v>#DIV/0!</v>
      </c>
      <c r="R380" s="43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</row>
    <row r="381" spans="1:154" ht="40.5" x14ac:dyDescent="0.2">
      <c r="A381" s="88"/>
      <c r="B381" s="89"/>
      <c r="C381" s="89" t="s">
        <v>48</v>
      </c>
      <c r="D381" s="89"/>
      <c r="E381" s="89"/>
      <c r="F381" s="89"/>
      <c r="G381" s="138" t="s">
        <v>198</v>
      </c>
      <c r="H381" s="139">
        <f>H358</f>
        <v>0</v>
      </c>
      <c r="I381" s="139">
        <f>I358</f>
        <v>0</v>
      </c>
      <c r="J381" s="143">
        <f t="shared" si="80"/>
        <v>0</v>
      </c>
      <c r="K381" s="140" t="e">
        <f t="shared" si="93"/>
        <v>#DIV/0!</v>
      </c>
      <c r="L381" s="139">
        <f>L358</f>
        <v>0</v>
      </c>
      <c r="M381" s="139">
        <f>M358</f>
        <v>0</v>
      </c>
      <c r="N381" s="139">
        <f>N358</f>
        <v>0</v>
      </c>
      <c r="O381" s="139">
        <f>O358</f>
        <v>0</v>
      </c>
      <c r="P381" s="141">
        <f t="shared" si="86"/>
        <v>0</v>
      </c>
      <c r="Q381" s="142" t="e">
        <f t="shared" si="94"/>
        <v>#DIV/0!</v>
      </c>
      <c r="R381" s="43"/>
      <c r="S381" s="14"/>
      <c r="T381" s="14"/>
      <c r="U381" s="14"/>
      <c r="V381" s="14"/>
      <c r="W381" s="14"/>
      <c r="X381" s="25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</row>
    <row r="382" spans="1:154" ht="40.5" x14ac:dyDescent="0.2">
      <c r="A382" s="88"/>
      <c r="B382" s="89" t="s">
        <v>48</v>
      </c>
      <c r="C382" s="89"/>
      <c r="D382" s="89"/>
      <c r="E382" s="89"/>
      <c r="F382" s="89"/>
      <c r="G382" s="138" t="s">
        <v>199</v>
      </c>
      <c r="H382" s="139">
        <f>H383+H384</f>
        <v>1224600</v>
      </c>
      <c r="I382" s="139">
        <f>I383+I384</f>
        <v>1191231.75</v>
      </c>
      <c r="J382" s="143">
        <f t="shared" si="80"/>
        <v>33368.25</v>
      </c>
      <c r="K382" s="140">
        <f t="shared" si="93"/>
        <v>97.28</v>
      </c>
      <c r="L382" s="139">
        <f>L383+L384</f>
        <v>0</v>
      </c>
      <c r="M382" s="139">
        <f>M383+M384</f>
        <v>796832.18999999948</v>
      </c>
      <c r="N382" s="139">
        <f>N383+N384</f>
        <v>394399.55999999959</v>
      </c>
      <c r="O382" s="139">
        <f>O383+O384</f>
        <v>1191231.75</v>
      </c>
      <c r="P382" s="141">
        <f t="shared" si="86"/>
        <v>-1191231.75</v>
      </c>
      <c r="Q382" s="142">
        <f t="shared" si="94"/>
        <v>302.04000000000002</v>
      </c>
      <c r="R382" s="43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</row>
    <row r="383" spans="1:154" ht="20.25" x14ac:dyDescent="0.2">
      <c r="A383" s="88"/>
      <c r="B383" s="89"/>
      <c r="C383" s="89" t="s">
        <v>30</v>
      </c>
      <c r="D383" s="89"/>
      <c r="E383" s="89"/>
      <c r="F383" s="89"/>
      <c r="G383" s="138" t="s">
        <v>130</v>
      </c>
      <c r="H383" s="139">
        <f>+H326</f>
        <v>30000</v>
      </c>
      <c r="I383" s="139">
        <f>+I326</f>
        <v>27707.200000000001</v>
      </c>
      <c r="J383" s="143">
        <f t="shared" si="80"/>
        <v>2292.7999999999993</v>
      </c>
      <c r="K383" s="140">
        <f t="shared" si="93"/>
        <v>92.36</v>
      </c>
      <c r="L383" s="139">
        <f>+L326</f>
        <v>0</v>
      </c>
      <c r="M383" s="139">
        <f>+M326</f>
        <v>18632.77</v>
      </c>
      <c r="N383" s="139">
        <f>+N326</f>
        <v>9074.43</v>
      </c>
      <c r="O383" s="139">
        <f>+O326</f>
        <v>27707.200000000001</v>
      </c>
      <c r="P383" s="141">
        <f t="shared" si="86"/>
        <v>-27707.200000000001</v>
      </c>
      <c r="Q383" s="142">
        <f t="shared" si="94"/>
        <v>305.33</v>
      </c>
      <c r="R383" s="43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</row>
    <row r="384" spans="1:154" ht="20.25" x14ac:dyDescent="0.2">
      <c r="A384" s="88"/>
      <c r="B384" s="89"/>
      <c r="C384" s="89" t="s">
        <v>43</v>
      </c>
      <c r="D384" s="89"/>
      <c r="E384" s="89"/>
      <c r="F384" s="89"/>
      <c r="G384" s="138" t="s">
        <v>200</v>
      </c>
      <c r="H384" s="139">
        <f>H262-H379-H380-H383</f>
        <v>1194600</v>
      </c>
      <c r="I384" s="139">
        <f>I262-I379-I380-I383</f>
        <v>1163524.55</v>
      </c>
      <c r="J384" s="143">
        <f t="shared" si="80"/>
        <v>31075.449999999953</v>
      </c>
      <c r="K384" s="140">
        <f t="shared" si="93"/>
        <v>97.4</v>
      </c>
      <c r="L384" s="139">
        <f>L262-L379-L380-L383</f>
        <v>0</v>
      </c>
      <c r="M384" s="139">
        <f>M262-M379-M380-M383</f>
        <v>778199.41999999946</v>
      </c>
      <c r="N384" s="139">
        <f>N262-N379-N380-N383</f>
        <v>385325.1299999996</v>
      </c>
      <c r="O384" s="139">
        <f>O262-O379-O380-O383</f>
        <v>1163524.55</v>
      </c>
      <c r="P384" s="141">
        <f t="shared" si="86"/>
        <v>-1163524.55</v>
      </c>
      <c r="Q384" s="142">
        <f t="shared" si="94"/>
        <v>301.95999999999998</v>
      </c>
      <c r="R384" s="43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</row>
    <row r="385" spans="1:154" ht="20.25" x14ac:dyDescent="0.2">
      <c r="A385" s="88" t="s">
        <v>201</v>
      </c>
      <c r="B385" s="89" t="s">
        <v>103</v>
      </c>
      <c r="C385" s="89"/>
      <c r="D385" s="89"/>
      <c r="E385" s="89"/>
      <c r="F385" s="89"/>
      <c r="G385" s="138" t="s">
        <v>202</v>
      </c>
      <c r="H385" s="139">
        <f>H387</f>
        <v>652300</v>
      </c>
      <c r="I385" s="139">
        <f>I387</f>
        <v>562519.91</v>
      </c>
      <c r="J385" s="143">
        <f t="shared" si="80"/>
        <v>89780.089999999967</v>
      </c>
      <c r="K385" s="140">
        <f t="shared" si="93"/>
        <v>86.24</v>
      </c>
      <c r="L385" s="139">
        <f>L387</f>
        <v>0</v>
      </c>
      <c r="M385" s="139">
        <f>M387</f>
        <v>377057</v>
      </c>
      <c r="N385" s="139">
        <f>N387</f>
        <v>185462.91</v>
      </c>
      <c r="O385" s="139">
        <f>O387</f>
        <v>562519.91</v>
      </c>
      <c r="P385" s="141">
        <f t="shared" si="86"/>
        <v>-562519.91</v>
      </c>
      <c r="Q385" s="142">
        <f t="shared" si="94"/>
        <v>303.31</v>
      </c>
      <c r="R385" s="43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</row>
    <row r="386" spans="1:154" ht="81" x14ac:dyDescent="0.2">
      <c r="A386" s="88"/>
      <c r="B386" s="89"/>
      <c r="C386" s="89"/>
      <c r="D386" s="89" t="s">
        <v>81</v>
      </c>
      <c r="E386" s="89"/>
      <c r="F386" s="89"/>
      <c r="G386" s="138" t="s">
        <v>203</v>
      </c>
      <c r="H386" s="139">
        <f>H448</f>
        <v>0</v>
      </c>
      <c r="I386" s="139">
        <f>I448</f>
        <v>0</v>
      </c>
      <c r="J386" s="143">
        <f t="shared" si="80"/>
        <v>0</v>
      </c>
      <c r="K386" s="180"/>
      <c r="L386" s="139">
        <f>L448</f>
        <v>0</v>
      </c>
      <c r="M386" s="163">
        <f>M448</f>
        <v>0</v>
      </c>
      <c r="N386" s="139">
        <f>N448</f>
        <v>0</v>
      </c>
      <c r="O386" s="141">
        <f>O448</f>
        <v>0</v>
      </c>
      <c r="P386" s="141">
        <f t="shared" si="86"/>
        <v>0</v>
      </c>
      <c r="Q386" s="142"/>
      <c r="R386" s="43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</row>
    <row r="387" spans="1:154" s="18" customFormat="1" ht="40.5" x14ac:dyDescent="0.25">
      <c r="A387" s="475" t="s">
        <v>204</v>
      </c>
      <c r="B387" s="476"/>
      <c r="C387" s="476"/>
      <c r="D387" s="476"/>
      <c r="E387" s="476"/>
      <c r="F387" s="476"/>
      <c r="G387" s="157" t="s">
        <v>205</v>
      </c>
      <c r="H387" s="158">
        <f>+H388+H451</f>
        <v>652300</v>
      </c>
      <c r="I387" s="158">
        <f>+I388+I451</f>
        <v>562519.91</v>
      </c>
      <c r="J387" s="158">
        <f>+J388</f>
        <v>89432</v>
      </c>
      <c r="K387" s="185">
        <f t="shared" ref="K387:K420" si="95">ROUND(I387/H387*100,2)</f>
        <v>86.24</v>
      </c>
      <c r="L387" s="158">
        <f>+L388+L451</f>
        <v>0</v>
      </c>
      <c r="M387" s="160">
        <f>+M388+M451</f>
        <v>377057</v>
      </c>
      <c r="N387" s="158">
        <f>+N388+N451</f>
        <v>185462.91</v>
      </c>
      <c r="O387" s="161">
        <f>+O388+O451</f>
        <v>562519.91</v>
      </c>
      <c r="P387" s="161">
        <f t="shared" si="86"/>
        <v>-562519.91</v>
      </c>
      <c r="Q387" s="162" t="e">
        <f t="shared" si="89"/>
        <v>#DIV/0!</v>
      </c>
      <c r="R387" s="43"/>
      <c r="S387" s="25"/>
      <c r="T387" s="25"/>
      <c r="U387" s="25"/>
      <c r="V387" s="25"/>
      <c r="W387" s="25"/>
      <c r="X387" s="14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  <c r="AQ387" s="25"/>
      <c r="AR387" s="25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  <c r="CR387" s="17"/>
      <c r="CS387" s="17"/>
      <c r="CT387" s="17"/>
      <c r="CU387" s="17"/>
      <c r="CV387" s="17"/>
      <c r="CW387" s="17"/>
      <c r="CX387" s="17"/>
      <c r="CY387" s="17"/>
      <c r="CZ387" s="17"/>
      <c r="DA387" s="17"/>
      <c r="DB387" s="17"/>
      <c r="DC387" s="17"/>
      <c r="DD387" s="17"/>
      <c r="DE387" s="17"/>
      <c r="DF387" s="17"/>
      <c r="DG387" s="17"/>
      <c r="DH387" s="17"/>
      <c r="DI387" s="17"/>
      <c r="DJ387" s="17"/>
      <c r="DK387" s="17"/>
      <c r="DL387" s="17"/>
      <c r="DM387" s="17"/>
      <c r="DN387" s="17"/>
      <c r="DO387" s="17"/>
      <c r="DP387" s="17"/>
      <c r="DQ387" s="17"/>
      <c r="DR387" s="17"/>
      <c r="DS387" s="17"/>
      <c r="DT387" s="17"/>
      <c r="DU387" s="17"/>
      <c r="DV387" s="17"/>
      <c r="DW387" s="17"/>
      <c r="DX387" s="17"/>
      <c r="DY387" s="17"/>
      <c r="DZ387" s="17"/>
      <c r="EA387" s="17"/>
      <c r="EB387" s="17"/>
      <c r="EC387" s="17"/>
      <c r="ED387" s="17"/>
      <c r="EE387" s="17"/>
      <c r="EF387" s="17"/>
      <c r="EG387" s="17"/>
      <c r="EH387" s="17"/>
      <c r="EI387" s="17"/>
      <c r="EJ387" s="17"/>
      <c r="EK387" s="17"/>
      <c r="EL387" s="17"/>
      <c r="EM387" s="17"/>
      <c r="EN387" s="17"/>
      <c r="EO387" s="17"/>
      <c r="EP387" s="17"/>
      <c r="EQ387" s="17"/>
      <c r="ER387" s="17"/>
      <c r="ES387" s="17"/>
      <c r="ET387" s="17"/>
      <c r="EU387" s="17"/>
      <c r="EV387" s="17"/>
      <c r="EW387" s="17"/>
      <c r="EX387" s="17"/>
    </row>
    <row r="388" spans="1:154" ht="20.25" x14ac:dyDescent="0.2">
      <c r="A388" s="88"/>
      <c r="B388" s="89"/>
      <c r="C388" s="89"/>
      <c r="D388" s="89" t="s">
        <v>32</v>
      </c>
      <c r="E388" s="89"/>
      <c r="F388" s="89"/>
      <c r="G388" s="138" t="s">
        <v>62</v>
      </c>
      <c r="H388" s="139">
        <f>H389+H392+H395+H398+H404+H418</f>
        <v>652300</v>
      </c>
      <c r="I388" s="139">
        <f>I389+I392+I395+I398+I404+I418</f>
        <v>562868</v>
      </c>
      <c r="J388" s="139">
        <f>J389+J392+J395+J398+J404+J418</f>
        <v>89432</v>
      </c>
      <c r="K388" s="180">
        <f t="shared" si="95"/>
        <v>86.29</v>
      </c>
      <c r="L388" s="139">
        <f>L389+L392+L395+L398+L404+L418</f>
        <v>0</v>
      </c>
      <c r="M388" s="121">
        <f>M389+M392+M395+M398+M404+M418</f>
        <v>377355</v>
      </c>
      <c r="N388" s="139">
        <f>N389+N392+N395+N398+N404+N418</f>
        <v>185513</v>
      </c>
      <c r="O388" s="141">
        <f>O389+O392+O395+O398+O404+O418</f>
        <v>562868</v>
      </c>
      <c r="P388" s="141">
        <f t="shared" si="86"/>
        <v>-562868</v>
      </c>
      <c r="Q388" s="142" t="e">
        <f t="shared" si="89"/>
        <v>#DIV/0!</v>
      </c>
      <c r="R388" s="43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</row>
    <row r="389" spans="1:154" ht="20.25" x14ac:dyDescent="0.2">
      <c r="A389" s="88"/>
      <c r="B389" s="89"/>
      <c r="C389" s="89"/>
      <c r="D389" s="89" t="s">
        <v>89</v>
      </c>
      <c r="E389" s="89"/>
      <c r="F389" s="89"/>
      <c r="G389" s="138" t="s">
        <v>66</v>
      </c>
      <c r="H389" s="139">
        <f>H390</f>
        <v>0</v>
      </c>
      <c r="I389" s="139">
        <f>I390</f>
        <v>0</v>
      </c>
      <c r="J389" s="139">
        <f t="shared" ref="J389:J390" si="96">J390</f>
        <v>0</v>
      </c>
      <c r="K389" s="180" t="e">
        <f t="shared" si="95"/>
        <v>#DIV/0!</v>
      </c>
      <c r="L389" s="139">
        <f t="shared" ref="L389:O390" si="97">L390</f>
        <v>0</v>
      </c>
      <c r="M389" s="121">
        <f t="shared" si="97"/>
        <v>0</v>
      </c>
      <c r="N389" s="139">
        <f t="shared" si="97"/>
        <v>0</v>
      </c>
      <c r="O389" s="206">
        <f t="shared" si="97"/>
        <v>0</v>
      </c>
      <c r="P389" s="141">
        <f t="shared" si="86"/>
        <v>0</v>
      </c>
      <c r="Q389" s="142" t="e">
        <f t="shared" si="89"/>
        <v>#DIV/0!</v>
      </c>
      <c r="R389" s="43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</row>
    <row r="390" spans="1:154" ht="20.25" x14ac:dyDescent="0.2">
      <c r="A390" s="88"/>
      <c r="B390" s="89"/>
      <c r="C390" s="89"/>
      <c r="D390" s="89"/>
      <c r="E390" s="89" t="s">
        <v>90</v>
      </c>
      <c r="F390" s="89"/>
      <c r="G390" s="101" t="s">
        <v>181</v>
      </c>
      <c r="H390" s="139">
        <f>H391</f>
        <v>0</v>
      </c>
      <c r="I390" s="139">
        <f>I391</f>
        <v>0</v>
      </c>
      <c r="J390" s="139">
        <f t="shared" si="96"/>
        <v>0</v>
      </c>
      <c r="K390" s="180" t="e">
        <f t="shared" si="95"/>
        <v>#DIV/0!</v>
      </c>
      <c r="L390" s="139">
        <f t="shared" si="97"/>
        <v>0</v>
      </c>
      <c r="M390" s="121">
        <f t="shared" si="97"/>
        <v>0</v>
      </c>
      <c r="N390" s="139">
        <f t="shared" si="97"/>
        <v>0</v>
      </c>
      <c r="O390" s="141">
        <f t="shared" si="97"/>
        <v>0</v>
      </c>
      <c r="P390" s="141">
        <f t="shared" si="86"/>
        <v>0</v>
      </c>
      <c r="Q390" s="142" t="e">
        <f t="shared" si="89"/>
        <v>#DIV/0!</v>
      </c>
      <c r="R390" s="43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</row>
    <row r="391" spans="1:154" ht="20.25" x14ac:dyDescent="0.2">
      <c r="A391" s="100"/>
      <c r="B391" s="99"/>
      <c r="C391" s="99"/>
      <c r="D391" s="99"/>
      <c r="E391" s="99"/>
      <c r="F391" s="99" t="s">
        <v>90</v>
      </c>
      <c r="G391" s="103" t="s">
        <v>154</v>
      </c>
      <c r="H391" s="143">
        <v>0</v>
      </c>
      <c r="I391" s="143">
        <f>O391</f>
        <v>0</v>
      </c>
      <c r="J391" s="143">
        <f t="shared" ref="J391:J446" si="98">H391-I391</f>
        <v>0</v>
      </c>
      <c r="K391" s="180" t="e">
        <f t="shared" si="95"/>
        <v>#DIV/0!</v>
      </c>
      <c r="L391" s="143"/>
      <c r="M391" s="144"/>
      <c r="N391" s="143">
        <v>0</v>
      </c>
      <c r="O391" s="145">
        <f t="shared" ref="O391" si="99">M391+N391</f>
        <v>0</v>
      </c>
      <c r="P391" s="145">
        <f t="shared" si="86"/>
        <v>0</v>
      </c>
      <c r="Q391" s="142" t="e">
        <f t="shared" si="89"/>
        <v>#DIV/0!</v>
      </c>
      <c r="R391" s="43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</row>
    <row r="392" spans="1:154" ht="20.25" hidden="1" x14ac:dyDescent="0.2">
      <c r="A392" s="88"/>
      <c r="B392" s="89"/>
      <c r="C392" s="89"/>
      <c r="D392" s="89" t="s">
        <v>91</v>
      </c>
      <c r="E392" s="89"/>
      <c r="F392" s="89"/>
      <c r="G392" s="138" t="s">
        <v>70</v>
      </c>
      <c r="H392" s="139">
        <f>H393+H394</f>
        <v>0</v>
      </c>
      <c r="I392" s="139">
        <f>I393+I394</f>
        <v>0</v>
      </c>
      <c r="J392" s="143">
        <f t="shared" si="98"/>
        <v>0</v>
      </c>
      <c r="K392" s="180" t="e">
        <f t="shared" si="95"/>
        <v>#DIV/0!</v>
      </c>
      <c r="L392" s="139">
        <f>L393+L394</f>
        <v>0</v>
      </c>
      <c r="M392" s="121">
        <f>M393+M394</f>
        <v>0</v>
      </c>
      <c r="N392" s="139">
        <f>N393+N394</f>
        <v>0</v>
      </c>
      <c r="O392" s="141">
        <f>O393+O394</f>
        <v>0</v>
      </c>
      <c r="P392" s="141">
        <f t="shared" si="86"/>
        <v>0</v>
      </c>
      <c r="Q392" s="142" t="e">
        <f t="shared" si="89"/>
        <v>#DIV/0!</v>
      </c>
      <c r="R392" s="43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</row>
    <row r="393" spans="1:154" ht="20.25" hidden="1" x14ac:dyDescent="0.2">
      <c r="A393" s="100"/>
      <c r="B393" s="99"/>
      <c r="C393" s="99"/>
      <c r="D393" s="99"/>
      <c r="E393" s="99" t="s">
        <v>38</v>
      </c>
      <c r="F393" s="99"/>
      <c r="G393" s="103" t="s">
        <v>338</v>
      </c>
      <c r="H393" s="143"/>
      <c r="I393" s="143"/>
      <c r="J393" s="143">
        <f t="shared" si="98"/>
        <v>0</v>
      </c>
      <c r="K393" s="180" t="e">
        <f t="shared" si="95"/>
        <v>#DIV/0!</v>
      </c>
      <c r="L393" s="143"/>
      <c r="M393" s="144"/>
      <c r="N393" s="143"/>
      <c r="O393" s="145">
        <f t="shared" ref="O393:O394" si="100">M393+N393</f>
        <v>0</v>
      </c>
      <c r="P393" s="145">
        <f t="shared" si="86"/>
        <v>0</v>
      </c>
      <c r="Q393" s="142" t="e">
        <f t="shared" si="89"/>
        <v>#DIV/0!</v>
      </c>
      <c r="R393" s="43"/>
      <c r="S393" s="19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</row>
    <row r="394" spans="1:154" ht="40.5" hidden="1" x14ac:dyDescent="0.2">
      <c r="A394" s="100"/>
      <c r="B394" s="99"/>
      <c r="C394" s="99"/>
      <c r="D394" s="99"/>
      <c r="E394" s="99">
        <v>10</v>
      </c>
      <c r="F394" s="99"/>
      <c r="G394" s="103" t="s">
        <v>337</v>
      </c>
      <c r="H394" s="143"/>
      <c r="I394" s="143"/>
      <c r="J394" s="143">
        <f t="shared" si="98"/>
        <v>0</v>
      </c>
      <c r="K394" s="180" t="e">
        <f t="shared" si="95"/>
        <v>#DIV/0!</v>
      </c>
      <c r="L394" s="143"/>
      <c r="M394" s="144"/>
      <c r="N394" s="143"/>
      <c r="O394" s="145">
        <f t="shared" si="100"/>
        <v>0</v>
      </c>
      <c r="P394" s="145">
        <f t="shared" si="86"/>
        <v>0</v>
      </c>
      <c r="Q394" s="142" t="e">
        <f t="shared" si="89"/>
        <v>#DIV/0!</v>
      </c>
      <c r="R394" s="43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</row>
    <row r="395" spans="1:154" ht="40.5" hidden="1" x14ac:dyDescent="0.2">
      <c r="A395" s="88"/>
      <c r="B395" s="89"/>
      <c r="C395" s="89"/>
      <c r="D395" s="89">
        <v>51</v>
      </c>
      <c r="E395" s="89"/>
      <c r="F395" s="89"/>
      <c r="G395" s="138" t="s">
        <v>72</v>
      </c>
      <c r="H395" s="139">
        <f>H396</f>
        <v>0</v>
      </c>
      <c r="I395" s="139">
        <f>I396</f>
        <v>0</v>
      </c>
      <c r="J395" s="143">
        <f t="shared" si="98"/>
        <v>0</v>
      </c>
      <c r="K395" s="180" t="e">
        <f t="shared" si="95"/>
        <v>#DIV/0!</v>
      </c>
      <c r="L395" s="139">
        <f t="shared" ref="L395:O396" si="101">L396</f>
        <v>0</v>
      </c>
      <c r="M395" s="121">
        <f t="shared" si="101"/>
        <v>0</v>
      </c>
      <c r="N395" s="139">
        <f t="shared" si="101"/>
        <v>0</v>
      </c>
      <c r="O395" s="141">
        <f t="shared" si="101"/>
        <v>0</v>
      </c>
      <c r="P395" s="141">
        <f t="shared" si="86"/>
        <v>0</v>
      </c>
      <c r="Q395" s="142" t="e">
        <f t="shared" si="89"/>
        <v>#DIV/0!</v>
      </c>
      <c r="R395" s="43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</row>
    <row r="396" spans="1:154" ht="20.25" hidden="1" x14ac:dyDescent="0.2">
      <c r="A396" s="88"/>
      <c r="B396" s="89"/>
      <c r="C396" s="89"/>
      <c r="D396" s="89"/>
      <c r="E396" s="89" t="s">
        <v>32</v>
      </c>
      <c r="F396" s="89"/>
      <c r="G396" s="101" t="s">
        <v>92</v>
      </c>
      <c r="H396" s="139">
        <f>H397</f>
        <v>0</v>
      </c>
      <c r="I396" s="139">
        <f>I397</f>
        <v>0</v>
      </c>
      <c r="J396" s="143">
        <f t="shared" si="98"/>
        <v>0</v>
      </c>
      <c r="K396" s="180" t="e">
        <f t="shared" si="95"/>
        <v>#DIV/0!</v>
      </c>
      <c r="L396" s="139">
        <f t="shared" si="101"/>
        <v>0</v>
      </c>
      <c r="M396" s="121">
        <f t="shared" si="101"/>
        <v>0</v>
      </c>
      <c r="N396" s="139">
        <f t="shared" si="101"/>
        <v>0</v>
      </c>
      <c r="O396" s="141">
        <f t="shared" si="101"/>
        <v>0</v>
      </c>
      <c r="P396" s="141">
        <f t="shared" si="86"/>
        <v>0</v>
      </c>
      <c r="Q396" s="142" t="e">
        <f t="shared" si="89"/>
        <v>#DIV/0!</v>
      </c>
      <c r="R396" s="43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</row>
    <row r="397" spans="1:154" ht="81" hidden="1" x14ac:dyDescent="0.2">
      <c r="A397" s="100"/>
      <c r="B397" s="99"/>
      <c r="C397" s="99"/>
      <c r="D397" s="99"/>
      <c r="E397" s="99"/>
      <c r="F397" s="99">
        <v>18</v>
      </c>
      <c r="G397" s="103" t="s">
        <v>95</v>
      </c>
      <c r="H397" s="143"/>
      <c r="I397" s="143"/>
      <c r="J397" s="143">
        <f t="shared" si="98"/>
        <v>0</v>
      </c>
      <c r="K397" s="180" t="e">
        <f t="shared" si="95"/>
        <v>#DIV/0!</v>
      </c>
      <c r="L397" s="143"/>
      <c r="M397" s="144"/>
      <c r="N397" s="143"/>
      <c r="O397" s="145">
        <f t="shared" ref="O397" si="102">M397+N397</f>
        <v>0</v>
      </c>
      <c r="P397" s="145">
        <f t="shared" si="86"/>
        <v>0</v>
      </c>
      <c r="Q397" s="142" t="e">
        <f t="shared" si="89"/>
        <v>#DIV/0!</v>
      </c>
      <c r="R397" s="43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</row>
    <row r="398" spans="1:154" ht="20.25" x14ac:dyDescent="0.2">
      <c r="A398" s="88"/>
      <c r="B398" s="89"/>
      <c r="C398" s="89"/>
      <c r="D398" s="89">
        <v>55</v>
      </c>
      <c r="E398" s="89"/>
      <c r="F398" s="89"/>
      <c r="G398" s="138" t="s">
        <v>336</v>
      </c>
      <c r="H398" s="139">
        <f>H399+H402</f>
        <v>0</v>
      </c>
      <c r="I398" s="139">
        <f>I399+I402</f>
        <v>0</v>
      </c>
      <c r="J398" s="143">
        <f t="shared" si="98"/>
        <v>0</v>
      </c>
      <c r="K398" s="180" t="e">
        <f t="shared" si="95"/>
        <v>#DIV/0!</v>
      </c>
      <c r="L398" s="139">
        <f>L399+L402</f>
        <v>0</v>
      </c>
      <c r="M398" s="121">
        <f>M399+M402</f>
        <v>0</v>
      </c>
      <c r="N398" s="139">
        <f>N399+N402</f>
        <v>0</v>
      </c>
      <c r="O398" s="141">
        <f>O399+O402</f>
        <v>0</v>
      </c>
      <c r="P398" s="141">
        <f t="shared" si="86"/>
        <v>0</v>
      </c>
      <c r="Q398" s="142" t="e">
        <f t="shared" si="89"/>
        <v>#DIV/0!</v>
      </c>
      <c r="R398" s="43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</row>
    <row r="399" spans="1:154" ht="20.25" x14ac:dyDescent="0.2">
      <c r="A399" s="88"/>
      <c r="B399" s="89"/>
      <c r="C399" s="89"/>
      <c r="D399" s="89"/>
      <c r="E399" s="89" t="s">
        <v>32</v>
      </c>
      <c r="F399" s="89"/>
      <c r="G399" s="138" t="s">
        <v>335</v>
      </c>
      <c r="H399" s="139">
        <f>H400+H401</f>
        <v>0</v>
      </c>
      <c r="I399" s="139">
        <f>I400+I401</f>
        <v>0</v>
      </c>
      <c r="J399" s="143">
        <f t="shared" si="98"/>
        <v>0</v>
      </c>
      <c r="K399" s="180" t="e">
        <f t="shared" si="95"/>
        <v>#DIV/0!</v>
      </c>
      <c r="L399" s="139">
        <f>L400+L401</f>
        <v>0</v>
      </c>
      <c r="M399" s="121">
        <f>M400+M401</f>
        <v>0</v>
      </c>
      <c r="N399" s="139">
        <f>N400+N401</f>
        <v>0</v>
      </c>
      <c r="O399" s="141">
        <f>O400+O401</f>
        <v>0</v>
      </c>
      <c r="P399" s="141">
        <f t="shared" si="86"/>
        <v>0</v>
      </c>
      <c r="Q399" s="142" t="e">
        <f t="shared" si="89"/>
        <v>#DIV/0!</v>
      </c>
      <c r="R399" s="43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</row>
    <row r="400" spans="1:154" ht="40.5" hidden="1" x14ac:dyDescent="0.2">
      <c r="A400" s="100"/>
      <c r="B400" s="99"/>
      <c r="C400" s="99"/>
      <c r="D400" s="99"/>
      <c r="E400" s="99"/>
      <c r="F400" s="99" t="s">
        <v>115</v>
      </c>
      <c r="G400" s="103" t="s">
        <v>334</v>
      </c>
      <c r="H400" s="143"/>
      <c r="I400" s="143"/>
      <c r="J400" s="143">
        <f t="shared" si="98"/>
        <v>0</v>
      </c>
      <c r="K400" s="180" t="e">
        <f t="shared" si="95"/>
        <v>#DIV/0!</v>
      </c>
      <c r="L400" s="143"/>
      <c r="M400" s="144"/>
      <c r="N400" s="143"/>
      <c r="O400" s="145">
        <f t="shared" ref="O400:O401" si="103">M400+N400</f>
        <v>0</v>
      </c>
      <c r="P400" s="145">
        <f t="shared" si="86"/>
        <v>0</v>
      </c>
      <c r="Q400" s="142" t="e">
        <f t="shared" si="89"/>
        <v>#DIV/0!</v>
      </c>
      <c r="R400" s="43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</row>
    <row r="401" spans="1:154" ht="20.25" x14ac:dyDescent="0.2">
      <c r="A401" s="100"/>
      <c r="B401" s="99"/>
      <c r="C401" s="99"/>
      <c r="D401" s="99"/>
      <c r="E401" s="99"/>
      <c r="F401" s="99">
        <v>18</v>
      </c>
      <c r="G401" s="103" t="s">
        <v>206</v>
      </c>
      <c r="H401" s="143"/>
      <c r="I401" s="143"/>
      <c r="J401" s="143">
        <f t="shared" si="98"/>
        <v>0</v>
      </c>
      <c r="K401" s="180" t="e">
        <f t="shared" si="95"/>
        <v>#DIV/0!</v>
      </c>
      <c r="L401" s="143"/>
      <c r="M401" s="144"/>
      <c r="N401" s="143"/>
      <c r="O401" s="145">
        <f t="shared" si="103"/>
        <v>0</v>
      </c>
      <c r="P401" s="145">
        <f t="shared" si="86"/>
        <v>0</v>
      </c>
      <c r="Q401" s="142" t="e">
        <f t="shared" si="89"/>
        <v>#DIV/0!</v>
      </c>
      <c r="R401" s="43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</row>
    <row r="402" spans="1:154" ht="40.5" x14ac:dyDescent="0.2">
      <c r="A402" s="88"/>
      <c r="B402" s="89"/>
      <c r="C402" s="89"/>
      <c r="D402" s="89"/>
      <c r="E402" s="89" t="s">
        <v>30</v>
      </c>
      <c r="F402" s="89"/>
      <c r="G402" s="101" t="s">
        <v>333</v>
      </c>
      <c r="H402" s="139">
        <f>H403</f>
        <v>0</v>
      </c>
      <c r="I402" s="139">
        <f>I403</f>
        <v>0</v>
      </c>
      <c r="J402" s="143">
        <f t="shared" si="98"/>
        <v>0</v>
      </c>
      <c r="K402" s="180" t="e">
        <f t="shared" si="95"/>
        <v>#DIV/0!</v>
      </c>
      <c r="L402" s="139">
        <f>L403</f>
        <v>0</v>
      </c>
      <c r="M402" s="121">
        <f>M403</f>
        <v>0</v>
      </c>
      <c r="N402" s="139">
        <f>N403</f>
        <v>0</v>
      </c>
      <c r="O402" s="141">
        <f>O403</f>
        <v>0</v>
      </c>
      <c r="P402" s="141">
        <f t="shared" si="86"/>
        <v>0</v>
      </c>
      <c r="Q402" s="142" t="e">
        <f t="shared" si="89"/>
        <v>#DIV/0!</v>
      </c>
      <c r="R402" s="43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</row>
    <row r="403" spans="1:154" ht="40.5" x14ac:dyDescent="0.2">
      <c r="A403" s="100"/>
      <c r="B403" s="99"/>
      <c r="C403" s="99"/>
      <c r="D403" s="99"/>
      <c r="E403" s="99"/>
      <c r="F403" s="99" t="s">
        <v>32</v>
      </c>
      <c r="G403" s="103" t="s">
        <v>332</v>
      </c>
      <c r="H403" s="143"/>
      <c r="I403" s="143"/>
      <c r="J403" s="143">
        <f t="shared" si="98"/>
        <v>0</v>
      </c>
      <c r="K403" s="180" t="e">
        <f t="shared" si="95"/>
        <v>#DIV/0!</v>
      </c>
      <c r="L403" s="143"/>
      <c r="M403" s="144"/>
      <c r="N403" s="143"/>
      <c r="O403" s="145">
        <f t="shared" ref="O403" si="104">M403+N403</f>
        <v>0</v>
      </c>
      <c r="P403" s="145">
        <f t="shared" si="86"/>
        <v>0</v>
      </c>
      <c r="Q403" s="142" t="e">
        <f t="shared" si="89"/>
        <v>#DIV/0!</v>
      </c>
      <c r="R403" s="43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</row>
    <row r="404" spans="1:154" ht="60.75" x14ac:dyDescent="0.2">
      <c r="A404" s="88"/>
      <c r="B404" s="89"/>
      <c r="C404" s="89"/>
      <c r="D404" s="89">
        <v>56</v>
      </c>
      <c r="E404" s="89"/>
      <c r="F404" s="89"/>
      <c r="G404" s="101" t="s">
        <v>331</v>
      </c>
      <c r="H404" s="139">
        <f>+H405+H408+H411+H414</f>
        <v>447000</v>
      </c>
      <c r="I404" s="139">
        <f>+I405+I408+I411+I414</f>
        <v>398001</v>
      </c>
      <c r="J404" s="143">
        <f t="shared" si="98"/>
        <v>48999</v>
      </c>
      <c r="K404" s="180">
        <f t="shared" si="95"/>
        <v>89.04</v>
      </c>
      <c r="L404" s="139">
        <f>+L405+L408+L411+L414</f>
        <v>0</v>
      </c>
      <c r="M404" s="121">
        <f>+M405+M408+M411+M414</f>
        <v>273167</v>
      </c>
      <c r="N404" s="139">
        <f>+N405+N408+N411+N414</f>
        <v>124834</v>
      </c>
      <c r="O404" s="141">
        <f t="shared" ref="O404" si="105">+O405+O408+O411+O414</f>
        <v>398001</v>
      </c>
      <c r="P404" s="145">
        <f t="shared" si="86"/>
        <v>-398001</v>
      </c>
      <c r="Q404" s="142" t="e">
        <f t="shared" si="89"/>
        <v>#DIV/0!</v>
      </c>
      <c r="R404" s="43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</row>
    <row r="405" spans="1:154" ht="20.25" hidden="1" x14ac:dyDescent="0.2">
      <c r="A405" s="88"/>
      <c r="B405" s="89"/>
      <c r="C405" s="89"/>
      <c r="D405" s="183"/>
      <c r="E405" s="186" t="s">
        <v>249</v>
      </c>
      <c r="F405" s="183"/>
      <c r="G405" s="184" t="s">
        <v>406</v>
      </c>
      <c r="H405" s="139">
        <f>H406+H407</f>
        <v>0</v>
      </c>
      <c r="I405" s="139">
        <f>I406+I407</f>
        <v>0</v>
      </c>
      <c r="J405" s="143">
        <f t="shared" si="98"/>
        <v>0</v>
      </c>
      <c r="K405" s="180" t="e">
        <f t="shared" si="95"/>
        <v>#DIV/0!</v>
      </c>
      <c r="L405" s="139">
        <f>L406+L407</f>
        <v>0</v>
      </c>
      <c r="M405" s="121">
        <f>M406+M407</f>
        <v>0</v>
      </c>
      <c r="N405" s="139">
        <f>N406+N407</f>
        <v>0</v>
      </c>
      <c r="O405" s="141">
        <f>O406+O407</f>
        <v>0</v>
      </c>
      <c r="P405" s="141">
        <f>P406+P407</f>
        <v>0</v>
      </c>
      <c r="Q405" s="142" t="e">
        <f t="shared" si="89"/>
        <v>#DIV/0!</v>
      </c>
      <c r="R405" s="43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</row>
    <row r="406" spans="1:154" ht="20.25" hidden="1" x14ac:dyDescent="0.2">
      <c r="A406" s="88"/>
      <c r="B406" s="89"/>
      <c r="C406" s="89"/>
      <c r="D406" s="183"/>
      <c r="E406" s="187"/>
      <c r="F406" s="183" t="s">
        <v>54</v>
      </c>
      <c r="G406" s="184" t="s">
        <v>155</v>
      </c>
      <c r="H406" s="139"/>
      <c r="I406" s="139"/>
      <c r="J406" s="143">
        <f t="shared" si="98"/>
        <v>0</v>
      </c>
      <c r="K406" s="180" t="e">
        <f t="shared" si="95"/>
        <v>#DIV/0!</v>
      </c>
      <c r="L406" s="139"/>
      <c r="M406" s="121"/>
      <c r="N406" s="139"/>
      <c r="O406" s="141">
        <f t="shared" ref="O406:O407" si="106">M406+N406</f>
        <v>0</v>
      </c>
      <c r="P406" s="141"/>
      <c r="Q406" s="142" t="e">
        <f t="shared" si="89"/>
        <v>#DIV/0!</v>
      </c>
      <c r="R406" s="43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</row>
    <row r="407" spans="1:154" ht="20.25" hidden="1" x14ac:dyDescent="0.2">
      <c r="A407" s="88"/>
      <c r="B407" s="89"/>
      <c r="C407" s="89"/>
      <c r="D407" s="183"/>
      <c r="E407" s="187"/>
      <c r="F407" s="183" t="s">
        <v>55</v>
      </c>
      <c r="G407" s="184" t="s">
        <v>156</v>
      </c>
      <c r="H407" s="139"/>
      <c r="I407" s="139"/>
      <c r="J407" s="143">
        <f t="shared" si="98"/>
        <v>0</v>
      </c>
      <c r="K407" s="180" t="e">
        <f t="shared" si="95"/>
        <v>#DIV/0!</v>
      </c>
      <c r="L407" s="139"/>
      <c r="M407" s="121"/>
      <c r="N407" s="139"/>
      <c r="O407" s="141">
        <f t="shared" si="106"/>
        <v>0</v>
      </c>
      <c r="P407" s="141"/>
      <c r="Q407" s="142" t="e">
        <f t="shared" si="89"/>
        <v>#DIV/0!</v>
      </c>
      <c r="R407" s="43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</row>
    <row r="408" spans="1:154" ht="60.75" x14ac:dyDescent="0.2">
      <c r="A408" s="100"/>
      <c r="B408" s="99"/>
      <c r="C408" s="99"/>
      <c r="D408" s="183"/>
      <c r="E408" s="188">
        <v>48</v>
      </c>
      <c r="F408" s="188"/>
      <c r="G408" s="189" t="s">
        <v>263</v>
      </c>
      <c r="H408" s="143">
        <f>H409+H410</f>
        <v>0</v>
      </c>
      <c r="I408" s="143">
        <f>I409+I410</f>
        <v>0</v>
      </c>
      <c r="J408" s="143">
        <f t="shared" si="98"/>
        <v>0</v>
      </c>
      <c r="K408" s="180" t="e">
        <f t="shared" si="95"/>
        <v>#DIV/0!</v>
      </c>
      <c r="L408" s="143">
        <f>L409+L410</f>
        <v>0</v>
      </c>
      <c r="M408" s="144">
        <f>M409+M410</f>
        <v>0</v>
      </c>
      <c r="N408" s="143">
        <f>N409+N410</f>
        <v>0</v>
      </c>
      <c r="O408" s="145">
        <f>O409+O410</f>
        <v>0</v>
      </c>
      <c r="P408" s="145">
        <f>P409+P410</f>
        <v>0</v>
      </c>
      <c r="Q408" s="142" t="e">
        <f t="shared" si="89"/>
        <v>#DIV/0!</v>
      </c>
      <c r="R408" s="43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</row>
    <row r="409" spans="1:154" ht="20.25" x14ac:dyDescent="0.2">
      <c r="A409" s="100"/>
      <c r="B409" s="99"/>
      <c r="C409" s="99"/>
      <c r="D409" s="183"/>
      <c r="E409" s="188"/>
      <c r="F409" s="183" t="s">
        <v>54</v>
      </c>
      <c r="G409" s="190" t="s">
        <v>155</v>
      </c>
      <c r="H409" s="143"/>
      <c r="I409" s="143"/>
      <c r="J409" s="143">
        <f t="shared" si="98"/>
        <v>0</v>
      </c>
      <c r="K409" s="180" t="e">
        <f t="shared" si="95"/>
        <v>#DIV/0!</v>
      </c>
      <c r="L409" s="143"/>
      <c r="M409" s="144"/>
      <c r="N409" s="143"/>
      <c r="O409" s="145">
        <f t="shared" ref="O409:O410" si="107">M409+N409</f>
        <v>0</v>
      </c>
      <c r="P409" s="145"/>
      <c r="Q409" s="142" t="e">
        <f t="shared" si="89"/>
        <v>#DIV/0!</v>
      </c>
      <c r="R409" s="43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</row>
    <row r="410" spans="1:154" ht="20.25" x14ac:dyDescent="0.2">
      <c r="A410" s="100"/>
      <c r="B410" s="99"/>
      <c r="C410" s="99"/>
      <c r="D410" s="183"/>
      <c r="E410" s="188"/>
      <c r="F410" s="183" t="s">
        <v>55</v>
      </c>
      <c r="G410" s="190" t="s">
        <v>156</v>
      </c>
      <c r="H410" s="143"/>
      <c r="I410" s="143"/>
      <c r="J410" s="143">
        <f t="shared" si="98"/>
        <v>0</v>
      </c>
      <c r="K410" s="180" t="e">
        <f t="shared" si="95"/>
        <v>#DIV/0!</v>
      </c>
      <c r="L410" s="143"/>
      <c r="M410" s="144"/>
      <c r="N410" s="143"/>
      <c r="O410" s="145">
        <f t="shared" si="107"/>
        <v>0</v>
      </c>
      <c r="P410" s="145"/>
      <c r="Q410" s="142" t="e">
        <f t="shared" si="89"/>
        <v>#DIV/0!</v>
      </c>
      <c r="R410" s="43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</row>
    <row r="411" spans="1:154" ht="60.75" x14ac:dyDescent="0.2">
      <c r="A411" s="100"/>
      <c r="B411" s="99"/>
      <c r="C411" s="99"/>
      <c r="D411" s="183"/>
      <c r="E411" s="188">
        <v>49</v>
      </c>
      <c r="F411" s="188"/>
      <c r="G411" s="189" t="s">
        <v>264</v>
      </c>
      <c r="H411" s="143">
        <f>H412+H413</f>
        <v>447000</v>
      </c>
      <c r="I411" s="143">
        <f>I412+I413</f>
        <v>398001</v>
      </c>
      <c r="J411" s="143">
        <f t="shared" si="98"/>
        <v>48999</v>
      </c>
      <c r="K411" s="180">
        <f t="shared" si="95"/>
        <v>89.04</v>
      </c>
      <c r="L411" s="143">
        <f>L412+L413</f>
        <v>0</v>
      </c>
      <c r="M411" s="144">
        <f>M412+M413</f>
        <v>273167</v>
      </c>
      <c r="N411" s="143">
        <f>N412+N413</f>
        <v>124834</v>
      </c>
      <c r="O411" s="211">
        <f>O412+O413</f>
        <v>398001</v>
      </c>
      <c r="P411" s="145">
        <f>P412+P413</f>
        <v>-398001</v>
      </c>
      <c r="Q411" s="142" t="e">
        <f>ROUND(O411/L411*100,2)</f>
        <v>#DIV/0!</v>
      </c>
      <c r="R411" s="43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</row>
    <row r="412" spans="1:154" ht="20.25" x14ac:dyDescent="0.2">
      <c r="A412" s="100"/>
      <c r="B412" s="99"/>
      <c r="C412" s="99"/>
      <c r="D412" s="183"/>
      <c r="E412" s="188"/>
      <c r="F412" s="183" t="s">
        <v>54</v>
      </c>
      <c r="G412" s="190" t="s">
        <v>155</v>
      </c>
      <c r="H412" s="143">
        <v>92000</v>
      </c>
      <c r="I412" s="143">
        <f>O412</f>
        <v>80987.72</v>
      </c>
      <c r="J412" s="143">
        <f t="shared" si="98"/>
        <v>11012.279999999999</v>
      </c>
      <c r="K412" s="180">
        <f>ROUND(I412/H412*100,2)</f>
        <v>88.03</v>
      </c>
      <c r="L412" s="143"/>
      <c r="M412" s="144">
        <v>55999.97</v>
      </c>
      <c r="N412" s="143">
        <v>24987.75</v>
      </c>
      <c r="O412" s="212">
        <f t="shared" ref="O412:O417" si="108">M412+N412</f>
        <v>80987.72</v>
      </c>
      <c r="P412" s="145">
        <f t="shared" ref="P412:P413" si="109">L412-O412</f>
        <v>-80987.72</v>
      </c>
      <c r="Q412" s="142" t="e">
        <f t="shared" ref="Q412:Q413" si="110">ROUND(O412/L412*100,2)</f>
        <v>#DIV/0!</v>
      </c>
      <c r="R412" s="43"/>
      <c r="S412" s="14"/>
      <c r="T412" s="14"/>
      <c r="U412" s="14"/>
      <c r="V412" s="14"/>
      <c r="W412" s="14"/>
      <c r="X412" s="20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</row>
    <row r="413" spans="1:154" ht="20.25" x14ac:dyDescent="0.2">
      <c r="A413" s="100"/>
      <c r="B413" s="99"/>
      <c r="C413" s="99"/>
      <c r="D413" s="183"/>
      <c r="E413" s="188"/>
      <c r="F413" s="183" t="s">
        <v>55</v>
      </c>
      <c r="G413" s="190" t="s">
        <v>156</v>
      </c>
      <c r="H413" s="143">
        <v>355000</v>
      </c>
      <c r="I413" s="143">
        <f>O413</f>
        <v>317013.28000000003</v>
      </c>
      <c r="J413" s="143">
        <f t="shared" si="98"/>
        <v>37986.719999999972</v>
      </c>
      <c r="K413" s="180">
        <f>ROUND(I413/H413*100,2)</f>
        <v>89.3</v>
      </c>
      <c r="L413" s="143"/>
      <c r="M413" s="144">
        <v>217167.03</v>
      </c>
      <c r="N413" s="143">
        <v>99846.25</v>
      </c>
      <c r="O413" s="212">
        <f t="shared" si="108"/>
        <v>317013.28000000003</v>
      </c>
      <c r="P413" s="145">
        <f t="shared" si="109"/>
        <v>-317013.28000000003</v>
      </c>
      <c r="Q413" s="142" t="e">
        <f t="shared" si="110"/>
        <v>#DIV/0!</v>
      </c>
      <c r="R413" s="43"/>
      <c r="S413" s="14"/>
      <c r="T413" s="14"/>
      <c r="U413" s="14"/>
      <c r="V413" s="14"/>
      <c r="W413" s="14"/>
      <c r="X413" s="20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</row>
    <row r="414" spans="1:154" ht="60.75" x14ac:dyDescent="0.2">
      <c r="A414" s="100"/>
      <c r="B414" s="99"/>
      <c r="C414" s="99"/>
      <c r="D414" s="183"/>
      <c r="E414" s="188">
        <v>51</v>
      </c>
      <c r="F414" s="183"/>
      <c r="G414" s="190" t="s">
        <v>405</v>
      </c>
      <c r="H414" s="143">
        <f>H415+H416</f>
        <v>0</v>
      </c>
      <c r="I414" s="143">
        <f>I415+I416</f>
        <v>0</v>
      </c>
      <c r="J414" s="143">
        <f t="shared" si="98"/>
        <v>0</v>
      </c>
      <c r="K414" s="180" t="e">
        <f t="shared" si="95"/>
        <v>#DIV/0!</v>
      </c>
      <c r="L414" s="143">
        <f>L415+L416</f>
        <v>0</v>
      </c>
      <c r="M414" s="144">
        <f>M415+M416</f>
        <v>0</v>
      </c>
      <c r="N414" s="143">
        <f>N415+N416+N417</f>
        <v>0</v>
      </c>
      <c r="O414" s="145">
        <f t="shared" si="108"/>
        <v>0</v>
      </c>
      <c r="P414" s="145"/>
      <c r="Q414" s="142" t="e">
        <f t="shared" si="89"/>
        <v>#DIV/0!</v>
      </c>
      <c r="R414" s="43"/>
      <c r="S414" s="14"/>
      <c r="T414" s="14"/>
      <c r="U414" s="14"/>
      <c r="V414" s="14"/>
      <c r="W414" s="14"/>
      <c r="X414" s="20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</row>
    <row r="415" spans="1:154" ht="20.25" x14ac:dyDescent="0.2">
      <c r="A415" s="100"/>
      <c r="B415" s="99"/>
      <c r="C415" s="99"/>
      <c r="D415" s="183"/>
      <c r="E415" s="188"/>
      <c r="F415" s="183" t="s">
        <v>402</v>
      </c>
      <c r="G415" s="190" t="s">
        <v>155</v>
      </c>
      <c r="H415" s="143"/>
      <c r="I415" s="143"/>
      <c r="J415" s="143">
        <f t="shared" si="98"/>
        <v>0</v>
      </c>
      <c r="K415" s="180" t="e">
        <f t="shared" si="95"/>
        <v>#DIV/0!</v>
      </c>
      <c r="L415" s="143"/>
      <c r="M415" s="144"/>
      <c r="N415" s="143"/>
      <c r="O415" s="145">
        <f t="shared" si="108"/>
        <v>0</v>
      </c>
      <c r="P415" s="145"/>
      <c r="Q415" s="142" t="e">
        <f t="shared" si="89"/>
        <v>#DIV/0!</v>
      </c>
      <c r="R415" s="43"/>
      <c r="S415" s="14"/>
      <c r="T415" s="14"/>
      <c r="U415" s="14"/>
      <c r="V415" s="14"/>
      <c r="W415" s="14"/>
      <c r="X415" s="20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</row>
    <row r="416" spans="1:154" ht="20.25" x14ac:dyDescent="0.2">
      <c r="A416" s="100"/>
      <c r="B416" s="99"/>
      <c r="C416" s="99"/>
      <c r="D416" s="183"/>
      <c r="E416" s="188"/>
      <c r="F416" s="183" t="s">
        <v>403</v>
      </c>
      <c r="G416" s="190" t="s">
        <v>156</v>
      </c>
      <c r="H416" s="143"/>
      <c r="I416" s="143"/>
      <c r="J416" s="143">
        <f t="shared" si="98"/>
        <v>0</v>
      </c>
      <c r="K416" s="180" t="e">
        <f t="shared" si="95"/>
        <v>#DIV/0!</v>
      </c>
      <c r="L416" s="143"/>
      <c r="M416" s="144"/>
      <c r="N416" s="143"/>
      <c r="O416" s="145">
        <f t="shared" si="108"/>
        <v>0</v>
      </c>
      <c r="P416" s="145"/>
      <c r="Q416" s="142" t="e">
        <f t="shared" si="89"/>
        <v>#DIV/0!</v>
      </c>
      <c r="R416" s="43"/>
      <c r="S416" s="14"/>
      <c r="T416" s="14"/>
      <c r="U416" s="14"/>
      <c r="V416" s="14"/>
      <c r="W416" s="14"/>
      <c r="X416" s="20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</row>
    <row r="417" spans="1:154" ht="20.25" x14ac:dyDescent="0.2">
      <c r="A417" s="100"/>
      <c r="B417" s="99"/>
      <c r="C417" s="99"/>
      <c r="D417" s="183"/>
      <c r="E417" s="188"/>
      <c r="F417" s="183" t="s">
        <v>404</v>
      </c>
      <c r="G417" s="190" t="s">
        <v>230</v>
      </c>
      <c r="H417" s="143"/>
      <c r="I417" s="143"/>
      <c r="J417" s="143">
        <f t="shared" si="98"/>
        <v>0</v>
      </c>
      <c r="K417" s="180" t="e">
        <f t="shared" si="95"/>
        <v>#DIV/0!</v>
      </c>
      <c r="L417" s="143"/>
      <c r="M417" s="144"/>
      <c r="N417" s="143"/>
      <c r="O417" s="145">
        <f t="shared" si="108"/>
        <v>0</v>
      </c>
      <c r="P417" s="145"/>
      <c r="Q417" s="142" t="e">
        <f t="shared" si="89"/>
        <v>#DIV/0!</v>
      </c>
      <c r="R417" s="43"/>
      <c r="S417" s="14"/>
      <c r="T417" s="14"/>
      <c r="U417" s="14"/>
      <c r="V417" s="14"/>
      <c r="W417" s="14"/>
      <c r="X417" s="20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</row>
    <row r="418" spans="1:154" ht="20.25" x14ac:dyDescent="0.2">
      <c r="A418" s="88"/>
      <c r="B418" s="89"/>
      <c r="C418" s="89"/>
      <c r="D418" s="89">
        <v>57</v>
      </c>
      <c r="E418" s="89"/>
      <c r="F418" s="89"/>
      <c r="G418" s="101" t="s">
        <v>78</v>
      </c>
      <c r="H418" s="139">
        <f>H419+H447</f>
        <v>205300</v>
      </c>
      <c r="I418" s="139">
        <f>I419+I447</f>
        <v>164867</v>
      </c>
      <c r="J418" s="139">
        <f t="shared" si="98"/>
        <v>40433</v>
      </c>
      <c r="K418" s="180">
        <f t="shared" si="95"/>
        <v>80.31</v>
      </c>
      <c r="L418" s="139">
        <f>L419+L447</f>
        <v>0</v>
      </c>
      <c r="M418" s="121">
        <f>M419+M447</f>
        <v>104188</v>
      </c>
      <c r="N418" s="121">
        <f>N419+N447</f>
        <v>60679</v>
      </c>
      <c r="O418" s="204">
        <f>O419+O447</f>
        <v>164867</v>
      </c>
      <c r="P418" s="141">
        <f t="shared" si="86"/>
        <v>-164867</v>
      </c>
      <c r="Q418" s="142" t="e">
        <f t="shared" si="89"/>
        <v>#DIV/0!</v>
      </c>
      <c r="R418" s="43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</row>
    <row r="419" spans="1:154" ht="20.25" x14ac:dyDescent="0.2">
      <c r="A419" s="88"/>
      <c r="B419" s="89"/>
      <c r="C419" s="89"/>
      <c r="D419" s="89"/>
      <c r="E419" s="89" t="s">
        <v>30</v>
      </c>
      <c r="F419" s="89"/>
      <c r="G419" s="101" t="s">
        <v>207</v>
      </c>
      <c r="H419" s="139">
        <f>+H420+H446</f>
        <v>205300</v>
      </c>
      <c r="I419" s="139">
        <f>+I420+I446</f>
        <v>164867</v>
      </c>
      <c r="J419" s="143">
        <f t="shared" si="98"/>
        <v>40433</v>
      </c>
      <c r="K419" s="180">
        <f t="shared" si="95"/>
        <v>80.31</v>
      </c>
      <c r="L419" s="139">
        <f>+L420+L446</f>
        <v>0</v>
      </c>
      <c r="M419" s="121">
        <f>+M420+M446</f>
        <v>104188</v>
      </c>
      <c r="N419" s="139">
        <f>+N420+N446</f>
        <v>60679</v>
      </c>
      <c r="O419" s="207">
        <f>+O420+O446</f>
        <v>164867</v>
      </c>
      <c r="P419" s="141">
        <f t="shared" si="86"/>
        <v>-164867</v>
      </c>
      <c r="Q419" s="142" t="e">
        <f t="shared" si="89"/>
        <v>#DIV/0!</v>
      </c>
      <c r="R419" s="43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</row>
    <row r="420" spans="1:154" ht="20.25" x14ac:dyDescent="0.2">
      <c r="A420" s="88"/>
      <c r="B420" s="89"/>
      <c r="C420" s="89"/>
      <c r="D420" s="89"/>
      <c r="E420" s="89"/>
      <c r="F420" s="89" t="s">
        <v>32</v>
      </c>
      <c r="G420" s="101" t="s">
        <v>101</v>
      </c>
      <c r="H420" s="139">
        <f>H431+H433+H441+H442+H443+H436</f>
        <v>205300</v>
      </c>
      <c r="I420" s="139">
        <f>O420</f>
        <v>164867</v>
      </c>
      <c r="J420" s="143">
        <f t="shared" si="98"/>
        <v>40433</v>
      </c>
      <c r="K420" s="180">
        <f t="shared" si="95"/>
        <v>80.31</v>
      </c>
      <c r="L420" s="139">
        <f>L431+L433+L441+L442+L443+L436</f>
        <v>0</v>
      </c>
      <c r="M420" s="191">
        <f>+M421+M431+M433+M439+M440+M441+M442+M443+M444+M445+M436</f>
        <v>104188</v>
      </c>
      <c r="N420" s="139">
        <f>+N421+N431+N433+N439+N440+N441+N442+N443+N444+N445+N436</f>
        <v>60679</v>
      </c>
      <c r="O420" s="139">
        <f>+O421+O431+O433+O439+O440+O441+O442+O443+O444+O445+O436</f>
        <v>164867</v>
      </c>
      <c r="P420" s="191">
        <f t="shared" si="86"/>
        <v>-164867</v>
      </c>
      <c r="Q420" s="142" t="e">
        <f t="shared" si="89"/>
        <v>#DIV/0!</v>
      </c>
      <c r="R420" s="43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</row>
    <row r="421" spans="1:154" ht="40.5" x14ac:dyDescent="0.2">
      <c r="A421" s="88"/>
      <c r="B421" s="89"/>
      <c r="C421" s="89"/>
      <c r="D421" s="89"/>
      <c r="E421" s="89"/>
      <c r="F421" s="89"/>
      <c r="G421" s="101" t="s">
        <v>208</v>
      </c>
      <c r="H421" s="139">
        <f>+H422+H423</f>
        <v>0</v>
      </c>
      <c r="I421" s="139">
        <f>+I422+I423</f>
        <v>0</v>
      </c>
      <c r="J421" s="143">
        <f t="shared" si="98"/>
        <v>0</v>
      </c>
      <c r="K421" s="180"/>
      <c r="L421" s="139">
        <f>+L422+L423</f>
        <v>0</v>
      </c>
      <c r="M421" s="121">
        <f>+M422+M423</f>
        <v>0</v>
      </c>
      <c r="N421" s="139">
        <f>+N422+N423</f>
        <v>0</v>
      </c>
      <c r="O421" s="139">
        <f>+O422+O423</f>
        <v>0</v>
      </c>
      <c r="P421" s="141">
        <f t="shared" si="86"/>
        <v>0</v>
      </c>
      <c r="Q421" s="142"/>
      <c r="R421" s="43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</row>
    <row r="422" spans="1:154" ht="20.25" x14ac:dyDescent="0.2">
      <c r="A422" s="100"/>
      <c r="B422" s="99"/>
      <c r="C422" s="99"/>
      <c r="D422" s="99"/>
      <c r="E422" s="99"/>
      <c r="F422" s="99"/>
      <c r="G422" s="103" t="s">
        <v>209</v>
      </c>
      <c r="H422" s="143"/>
      <c r="I422" s="143"/>
      <c r="J422" s="143">
        <f t="shared" si="98"/>
        <v>0</v>
      </c>
      <c r="K422" s="180"/>
      <c r="L422" s="143"/>
      <c r="M422" s="144"/>
      <c r="N422" s="143"/>
      <c r="O422" s="145">
        <f t="shared" ref="O422:O430" si="111">M422+N422</f>
        <v>0</v>
      </c>
      <c r="P422" s="145">
        <f t="shared" si="86"/>
        <v>0</v>
      </c>
      <c r="Q422" s="142"/>
      <c r="R422" s="43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</row>
    <row r="423" spans="1:154" ht="20.25" x14ac:dyDescent="0.2">
      <c r="A423" s="100"/>
      <c r="B423" s="99"/>
      <c r="C423" s="99"/>
      <c r="D423" s="99"/>
      <c r="E423" s="99"/>
      <c r="F423" s="99"/>
      <c r="G423" s="103" t="s">
        <v>210</v>
      </c>
      <c r="H423" s="143"/>
      <c r="I423" s="143"/>
      <c r="J423" s="143">
        <f t="shared" si="98"/>
        <v>0</v>
      </c>
      <c r="K423" s="180"/>
      <c r="L423" s="143"/>
      <c r="M423" s="172">
        <f>M424+M425+M426+M427</f>
        <v>0</v>
      </c>
      <c r="N423" s="172">
        <f>N424+N425+N426+N427</f>
        <v>0</v>
      </c>
      <c r="O423" s="172">
        <f>M423+N423</f>
        <v>0</v>
      </c>
      <c r="P423" s="172">
        <f t="shared" si="86"/>
        <v>0</v>
      </c>
      <c r="Q423" s="142"/>
      <c r="R423" s="43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</row>
    <row r="424" spans="1:154" ht="20.25" x14ac:dyDescent="0.2">
      <c r="A424" s="100"/>
      <c r="B424" s="99"/>
      <c r="C424" s="99"/>
      <c r="D424" s="99"/>
      <c r="E424" s="99"/>
      <c r="F424" s="99"/>
      <c r="G424" s="103" t="s">
        <v>211</v>
      </c>
      <c r="H424" s="143"/>
      <c r="I424" s="143"/>
      <c r="J424" s="143">
        <f t="shared" si="98"/>
        <v>0</v>
      </c>
      <c r="K424" s="180"/>
      <c r="L424" s="143"/>
      <c r="M424" s="144"/>
      <c r="N424" s="143"/>
      <c r="O424" s="172">
        <f t="shared" si="111"/>
        <v>0</v>
      </c>
      <c r="P424" s="145">
        <f t="shared" si="86"/>
        <v>0</v>
      </c>
      <c r="Q424" s="142"/>
      <c r="R424" s="43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</row>
    <row r="425" spans="1:154" ht="20.25" x14ac:dyDescent="0.2">
      <c r="A425" s="100"/>
      <c r="B425" s="99"/>
      <c r="C425" s="99"/>
      <c r="D425" s="99"/>
      <c r="E425" s="99"/>
      <c r="F425" s="99"/>
      <c r="G425" s="103" t="s">
        <v>212</v>
      </c>
      <c r="H425" s="143"/>
      <c r="I425" s="143"/>
      <c r="J425" s="143">
        <f t="shared" si="98"/>
        <v>0</v>
      </c>
      <c r="K425" s="180"/>
      <c r="L425" s="143"/>
      <c r="M425" s="144"/>
      <c r="N425" s="143">
        <v>0</v>
      </c>
      <c r="O425" s="172">
        <f t="shared" si="111"/>
        <v>0</v>
      </c>
      <c r="P425" s="145">
        <f t="shared" si="86"/>
        <v>0</v>
      </c>
      <c r="Q425" s="142"/>
      <c r="R425" s="43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</row>
    <row r="426" spans="1:154" ht="20.25" x14ac:dyDescent="0.2">
      <c r="A426" s="100"/>
      <c r="B426" s="99"/>
      <c r="C426" s="99"/>
      <c r="D426" s="99"/>
      <c r="E426" s="99"/>
      <c r="F426" s="99"/>
      <c r="G426" s="103" t="s">
        <v>213</v>
      </c>
      <c r="H426" s="143"/>
      <c r="I426" s="143"/>
      <c r="J426" s="143">
        <f t="shared" si="98"/>
        <v>0</v>
      </c>
      <c r="K426" s="180"/>
      <c r="L426" s="143"/>
      <c r="M426" s="144">
        <v>0</v>
      </c>
      <c r="N426" s="143"/>
      <c r="O426" s="172">
        <f t="shared" si="111"/>
        <v>0</v>
      </c>
      <c r="P426" s="145">
        <f t="shared" si="86"/>
        <v>0</v>
      </c>
      <c r="Q426" s="142"/>
      <c r="R426" s="43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</row>
    <row r="427" spans="1:154" ht="20.25" x14ac:dyDescent="0.2">
      <c r="A427" s="100"/>
      <c r="B427" s="99"/>
      <c r="C427" s="99"/>
      <c r="D427" s="99"/>
      <c r="E427" s="99"/>
      <c r="F427" s="99"/>
      <c r="G427" s="103" t="s">
        <v>214</v>
      </c>
      <c r="H427" s="143">
        <f>+H428+H429+H430</f>
        <v>0</v>
      </c>
      <c r="I427" s="143">
        <f>+I428+I429+I430</f>
        <v>0</v>
      </c>
      <c r="J427" s="143">
        <f t="shared" si="98"/>
        <v>0</v>
      </c>
      <c r="K427" s="180"/>
      <c r="L427" s="143">
        <f>+L428+L429+L430</f>
        <v>0</v>
      </c>
      <c r="M427" s="172">
        <f>+M428+M429+M430</f>
        <v>0</v>
      </c>
      <c r="N427" s="143">
        <f>+N428+N429+N430</f>
        <v>0</v>
      </c>
      <c r="O427" s="172">
        <f t="shared" si="111"/>
        <v>0</v>
      </c>
      <c r="P427" s="172">
        <f t="shared" si="86"/>
        <v>0</v>
      </c>
      <c r="Q427" s="142"/>
      <c r="R427" s="43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</row>
    <row r="428" spans="1:154" ht="20.25" x14ac:dyDescent="0.2">
      <c r="A428" s="100"/>
      <c r="B428" s="99"/>
      <c r="C428" s="99"/>
      <c r="D428" s="99"/>
      <c r="E428" s="99"/>
      <c r="F428" s="99"/>
      <c r="G428" s="103" t="s">
        <v>215</v>
      </c>
      <c r="H428" s="143"/>
      <c r="I428" s="143"/>
      <c r="J428" s="143">
        <f t="shared" si="98"/>
        <v>0</v>
      </c>
      <c r="K428" s="180"/>
      <c r="L428" s="143"/>
      <c r="M428" s="144"/>
      <c r="N428" s="143"/>
      <c r="O428" s="172">
        <f t="shared" si="111"/>
        <v>0</v>
      </c>
      <c r="P428" s="145">
        <f t="shared" si="86"/>
        <v>0</v>
      </c>
      <c r="Q428" s="142"/>
      <c r="R428" s="43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</row>
    <row r="429" spans="1:154" ht="20.25" x14ac:dyDescent="0.2">
      <c r="A429" s="100"/>
      <c r="B429" s="99"/>
      <c r="C429" s="99"/>
      <c r="D429" s="99"/>
      <c r="E429" s="99"/>
      <c r="F429" s="99"/>
      <c r="G429" s="103" t="s">
        <v>216</v>
      </c>
      <c r="H429" s="143"/>
      <c r="I429" s="143"/>
      <c r="J429" s="143">
        <f t="shared" si="98"/>
        <v>0</v>
      </c>
      <c r="K429" s="180"/>
      <c r="L429" s="143"/>
      <c r="M429" s="144"/>
      <c r="N429" s="143"/>
      <c r="O429" s="172">
        <f t="shared" si="111"/>
        <v>0</v>
      </c>
      <c r="P429" s="145">
        <f t="shared" si="86"/>
        <v>0</v>
      </c>
      <c r="Q429" s="142"/>
      <c r="R429" s="43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</row>
    <row r="430" spans="1:154" ht="20.25" x14ac:dyDescent="0.2">
      <c r="A430" s="100"/>
      <c r="B430" s="99"/>
      <c r="C430" s="99"/>
      <c r="D430" s="99"/>
      <c r="E430" s="99"/>
      <c r="F430" s="99"/>
      <c r="G430" s="103" t="s">
        <v>217</v>
      </c>
      <c r="H430" s="143"/>
      <c r="I430" s="143"/>
      <c r="J430" s="143">
        <f t="shared" si="98"/>
        <v>0</v>
      </c>
      <c r="K430" s="180"/>
      <c r="L430" s="143"/>
      <c r="M430" s="144"/>
      <c r="N430" s="143"/>
      <c r="O430" s="172">
        <f t="shared" si="111"/>
        <v>0</v>
      </c>
      <c r="P430" s="145">
        <f t="shared" si="86"/>
        <v>0</v>
      </c>
      <c r="Q430" s="142"/>
      <c r="R430" s="43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</row>
    <row r="431" spans="1:154" ht="54.75" customHeight="1" x14ac:dyDescent="0.2">
      <c r="A431" s="88"/>
      <c r="B431" s="89"/>
      <c r="C431" s="89"/>
      <c r="D431" s="89"/>
      <c r="E431" s="89"/>
      <c r="F431" s="89"/>
      <c r="G431" s="101" t="s">
        <v>218</v>
      </c>
      <c r="H431" s="139">
        <f>H432</f>
        <v>0</v>
      </c>
      <c r="I431" s="139">
        <f>I432</f>
        <v>0</v>
      </c>
      <c r="J431" s="143">
        <f t="shared" si="98"/>
        <v>0</v>
      </c>
      <c r="K431" s="180"/>
      <c r="L431" s="139">
        <f>L432</f>
        <v>0</v>
      </c>
      <c r="M431" s="121">
        <f>M432</f>
        <v>0</v>
      </c>
      <c r="N431" s="139">
        <f>N432</f>
        <v>0</v>
      </c>
      <c r="O431" s="139">
        <f>O432</f>
        <v>0</v>
      </c>
      <c r="P431" s="192">
        <f t="shared" si="86"/>
        <v>0</v>
      </c>
      <c r="Q431" s="142"/>
      <c r="R431" s="43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</row>
    <row r="432" spans="1:154" ht="20.25" x14ac:dyDescent="0.2">
      <c r="A432" s="100"/>
      <c r="B432" s="99"/>
      <c r="C432" s="99"/>
      <c r="D432" s="99"/>
      <c r="E432" s="99"/>
      <c r="F432" s="99"/>
      <c r="G432" s="103" t="s">
        <v>219</v>
      </c>
      <c r="H432" s="143">
        <v>0</v>
      </c>
      <c r="I432" s="143">
        <f>O432</f>
        <v>0</v>
      </c>
      <c r="J432" s="143">
        <f t="shared" si="98"/>
        <v>0</v>
      </c>
      <c r="K432" s="180"/>
      <c r="L432" s="143"/>
      <c r="M432" s="144"/>
      <c r="N432" s="143"/>
      <c r="O432" s="145">
        <f t="shared" ref="O432" si="112">M432+N432</f>
        <v>0</v>
      </c>
      <c r="P432" s="145">
        <f t="shared" si="86"/>
        <v>0</v>
      </c>
      <c r="Q432" s="142"/>
      <c r="R432" s="43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</row>
    <row r="433" spans="1:154" ht="60.75" x14ac:dyDescent="0.2">
      <c r="A433" s="88"/>
      <c r="B433" s="89"/>
      <c r="C433" s="89"/>
      <c r="D433" s="89"/>
      <c r="E433" s="89"/>
      <c r="F433" s="89"/>
      <c r="G433" s="101" t="s">
        <v>220</v>
      </c>
      <c r="H433" s="139">
        <f>H434+H435</f>
        <v>0</v>
      </c>
      <c r="I433" s="139">
        <f>I434+I435</f>
        <v>0</v>
      </c>
      <c r="J433" s="143">
        <f t="shared" si="98"/>
        <v>0</v>
      </c>
      <c r="K433" s="180"/>
      <c r="L433" s="139">
        <f>L434+L435</f>
        <v>0</v>
      </c>
      <c r="M433" s="121">
        <f>M434+M435</f>
        <v>0</v>
      </c>
      <c r="N433" s="139">
        <f>N434+N435</f>
        <v>0</v>
      </c>
      <c r="O433" s="139">
        <f>O434+O435</f>
        <v>0</v>
      </c>
      <c r="P433" s="192">
        <f t="shared" si="86"/>
        <v>0</v>
      </c>
      <c r="Q433" s="142"/>
      <c r="R433" s="43"/>
      <c r="S433" s="20"/>
      <c r="T433" s="20"/>
      <c r="U433" s="20"/>
      <c r="V433" s="20"/>
      <c r="W433" s="20"/>
      <c r="X433" s="25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</row>
    <row r="434" spans="1:154" ht="20.25" x14ac:dyDescent="0.2">
      <c r="A434" s="100"/>
      <c r="B434" s="99"/>
      <c r="C434" s="99"/>
      <c r="D434" s="99"/>
      <c r="E434" s="99"/>
      <c r="F434" s="99"/>
      <c r="G434" s="103" t="s">
        <v>221</v>
      </c>
      <c r="H434" s="143">
        <v>0</v>
      </c>
      <c r="I434" s="143"/>
      <c r="J434" s="143">
        <f t="shared" si="98"/>
        <v>0</v>
      </c>
      <c r="K434" s="180"/>
      <c r="L434" s="143"/>
      <c r="M434" s="144"/>
      <c r="N434" s="143">
        <v>0</v>
      </c>
      <c r="O434" s="145">
        <f t="shared" ref="O434" si="113">M434+N434</f>
        <v>0</v>
      </c>
      <c r="P434" s="145">
        <f t="shared" ref="P434:P451" si="114">L434-O434</f>
        <v>0</v>
      </c>
      <c r="Q434" s="142"/>
      <c r="R434" s="43"/>
      <c r="S434" s="20"/>
      <c r="T434" s="20"/>
      <c r="U434" s="20"/>
      <c r="V434" s="20"/>
      <c r="W434" s="20"/>
      <c r="X434" s="25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</row>
    <row r="435" spans="1:154" ht="63" customHeight="1" x14ac:dyDescent="0.2">
      <c r="A435" s="100"/>
      <c r="B435" s="99"/>
      <c r="C435" s="99"/>
      <c r="D435" s="99"/>
      <c r="E435" s="99"/>
      <c r="F435" s="99"/>
      <c r="G435" s="173" t="s">
        <v>429</v>
      </c>
      <c r="H435" s="143"/>
      <c r="I435" s="143"/>
      <c r="J435" s="143"/>
      <c r="K435" s="180"/>
      <c r="L435" s="143"/>
      <c r="M435" s="172"/>
      <c r="N435" s="143"/>
      <c r="O435" s="193"/>
      <c r="P435" s="145"/>
      <c r="Q435" s="142"/>
      <c r="R435" s="43"/>
      <c r="S435" s="20"/>
      <c r="T435" s="20"/>
      <c r="U435" s="20"/>
      <c r="V435" s="20"/>
      <c r="W435" s="20"/>
      <c r="X435" s="25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</row>
    <row r="436" spans="1:154" ht="20.25" x14ac:dyDescent="0.2">
      <c r="A436" s="100"/>
      <c r="B436" s="99"/>
      <c r="C436" s="99"/>
      <c r="D436" s="99"/>
      <c r="E436" s="99"/>
      <c r="F436" s="99"/>
      <c r="G436" s="101" t="s">
        <v>222</v>
      </c>
      <c r="H436" s="139">
        <f>+H437+H438</f>
        <v>1300</v>
      </c>
      <c r="I436" s="139">
        <f>+I437+I438</f>
        <v>0</v>
      </c>
      <c r="J436" s="143">
        <f t="shared" si="98"/>
        <v>1300</v>
      </c>
      <c r="K436" s="180"/>
      <c r="L436" s="139">
        <f>+L437+L438</f>
        <v>0</v>
      </c>
      <c r="M436" s="139">
        <f>+M437+M438</f>
        <v>0</v>
      </c>
      <c r="N436" s="139">
        <f>+N437+N438</f>
        <v>0</v>
      </c>
      <c r="O436" s="139">
        <f t="shared" ref="O436" si="115">+O437+O438</f>
        <v>0</v>
      </c>
      <c r="P436" s="141">
        <f t="shared" si="114"/>
        <v>0</v>
      </c>
      <c r="Q436" s="142"/>
      <c r="R436" s="43"/>
      <c r="S436" s="20"/>
      <c r="T436" s="20"/>
      <c r="U436" s="20"/>
      <c r="V436" s="20"/>
      <c r="W436" s="20"/>
      <c r="X436" s="25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</row>
    <row r="437" spans="1:154" ht="20.25" x14ac:dyDescent="0.2">
      <c r="A437" s="100"/>
      <c r="B437" s="99"/>
      <c r="C437" s="99"/>
      <c r="D437" s="99"/>
      <c r="E437" s="99"/>
      <c r="F437" s="99"/>
      <c r="G437" s="103" t="s">
        <v>223</v>
      </c>
      <c r="H437" s="143">
        <v>1300</v>
      </c>
      <c r="I437" s="143"/>
      <c r="J437" s="143">
        <f t="shared" si="98"/>
        <v>1300</v>
      </c>
      <c r="K437" s="180"/>
      <c r="L437" s="143"/>
      <c r="M437" s="144"/>
      <c r="N437" s="143">
        <v>0</v>
      </c>
      <c r="O437" s="145">
        <f t="shared" ref="O437:O446" si="116">M437+N437</f>
        <v>0</v>
      </c>
      <c r="P437" s="145">
        <f t="shared" si="114"/>
        <v>0</v>
      </c>
      <c r="Q437" s="142"/>
      <c r="R437" s="43"/>
      <c r="S437" s="20"/>
      <c r="T437" s="20"/>
      <c r="U437" s="20"/>
      <c r="V437" s="20"/>
      <c r="W437" s="20"/>
      <c r="X437" s="25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</row>
    <row r="438" spans="1:154" ht="20.25" x14ac:dyDescent="0.2">
      <c r="A438" s="100"/>
      <c r="B438" s="99"/>
      <c r="C438" s="99"/>
      <c r="D438" s="99"/>
      <c r="E438" s="99"/>
      <c r="F438" s="99"/>
      <c r="G438" s="103" t="s">
        <v>422</v>
      </c>
      <c r="H438" s="143"/>
      <c r="I438" s="143"/>
      <c r="J438" s="143">
        <f t="shared" si="98"/>
        <v>0</v>
      </c>
      <c r="K438" s="180"/>
      <c r="L438" s="143"/>
      <c r="M438" s="144"/>
      <c r="N438" s="143"/>
      <c r="O438" s="145">
        <f t="shared" si="116"/>
        <v>0</v>
      </c>
      <c r="P438" s="145">
        <f t="shared" si="114"/>
        <v>0</v>
      </c>
      <c r="Q438" s="142"/>
      <c r="R438" s="43"/>
      <c r="S438" s="20"/>
      <c r="T438" s="20"/>
      <c r="U438" s="20"/>
      <c r="V438" s="20"/>
      <c r="W438" s="20"/>
      <c r="X438" s="25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</row>
    <row r="439" spans="1:154" s="18" customFormat="1" ht="20.25" x14ac:dyDescent="0.25">
      <c r="A439" s="88"/>
      <c r="B439" s="89"/>
      <c r="C439" s="89"/>
      <c r="D439" s="89"/>
      <c r="E439" s="89"/>
      <c r="F439" s="89"/>
      <c r="G439" s="101" t="s">
        <v>224</v>
      </c>
      <c r="H439" s="139"/>
      <c r="I439" s="139"/>
      <c r="J439" s="143">
        <f t="shared" si="98"/>
        <v>0</v>
      </c>
      <c r="K439" s="180"/>
      <c r="L439" s="139"/>
      <c r="M439" s="121">
        <v>0</v>
      </c>
      <c r="N439" s="139"/>
      <c r="O439" s="192">
        <f t="shared" si="116"/>
        <v>0</v>
      </c>
      <c r="P439" s="192">
        <f t="shared" si="114"/>
        <v>0</v>
      </c>
      <c r="Q439" s="142"/>
      <c r="R439" s="43"/>
      <c r="S439" s="25"/>
      <c r="T439" s="25"/>
      <c r="U439" s="25"/>
      <c r="V439" s="25"/>
      <c r="W439" s="25"/>
      <c r="X439" s="20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U439" s="17"/>
      <c r="CV439" s="17"/>
      <c r="CW439" s="17"/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  <c r="DJ439" s="17"/>
      <c r="DK439" s="17"/>
      <c r="DL439" s="17"/>
      <c r="DM439" s="17"/>
      <c r="DN439" s="17"/>
      <c r="DO439" s="17"/>
      <c r="DP439" s="17"/>
      <c r="DQ439" s="17"/>
      <c r="DR439" s="17"/>
      <c r="DS439" s="17"/>
      <c r="DT439" s="17"/>
      <c r="DU439" s="17"/>
      <c r="DV439" s="17"/>
      <c r="DW439" s="17"/>
      <c r="DX439" s="17"/>
      <c r="DY439" s="17"/>
      <c r="DZ439" s="17"/>
      <c r="EA439" s="17"/>
      <c r="EB439" s="17"/>
      <c r="EC439" s="17"/>
      <c r="ED439" s="17"/>
      <c r="EE439" s="17"/>
      <c r="EF439" s="17"/>
      <c r="EG439" s="17"/>
      <c r="EH439" s="17"/>
      <c r="EI439" s="17"/>
      <c r="EJ439" s="17"/>
      <c r="EK439" s="17"/>
      <c r="EL439" s="17"/>
      <c r="EM439" s="17"/>
      <c r="EN439" s="17"/>
      <c r="EO439" s="17"/>
      <c r="EP439" s="17"/>
      <c r="EQ439" s="17"/>
      <c r="ER439" s="17"/>
      <c r="ES439" s="17"/>
      <c r="ET439" s="17"/>
      <c r="EU439" s="17"/>
      <c r="EV439" s="17"/>
      <c r="EW439" s="17"/>
      <c r="EX439" s="17"/>
    </row>
    <row r="440" spans="1:154" s="18" customFormat="1" ht="40.5" x14ac:dyDescent="0.25">
      <c r="A440" s="88"/>
      <c r="B440" s="89"/>
      <c r="C440" s="89"/>
      <c r="D440" s="89"/>
      <c r="E440" s="89"/>
      <c r="F440" s="89"/>
      <c r="G440" s="101" t="s">
        <v>225</v>
      </c>
      <c r="H440" s="139"/>
      <c r="I440" s="139"/>
      <c r="J440" s="143">
        <f t="shared" si="98"/>
        <v>0</v>
      </c>
      <c r="K440" s="180"/>
      <c r="L440" s="139"/>
      <c r="M440" s="121"/>
      <c r="N440" s="139"/>
      <c r="O440" s="145">
        <f t="shared" si="116"/>
        <v>0</v>
      </c>
      <c r="P440" s="192">
        <f t="shared" si="114"/>
        <v>0</v>
      </c>
      <c r="Q440" s="142"/>
      <c r="R440" s="43"/>
      <c r="S440" s="25"/>
      <c r="T440" s="25"/>
      <c r="U440" s="25"/>
      <c r="V440" s="25"/>
      <c r="W440" s="25"/>
      <c r="X440" s="20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  <c r="CM440" s="17"/>
      <c r="CN440" s="17"/>
      <c r="CO440" s="17"/>
      <c r="CP440" s="17"/>
      <c r="CQ440" s="17"/>
      <c r="CR440" s="17"/>
      <c r="CS440" s="17"/>
      <c r="CT440" s="17"/>
      <c r="CU440" s="17"/>
      <c r="CV440" s="17"/>
      <c r="CW440" s="17"/>
      <c r="CX440" s="17"/>
      <c r="CY440" s="17"/>
      <c r="CZ440" s="17"/>
      <c r="DA440" s="17"/>
      <c r="DB440" s="17"/>
      <c r="DC440" s="17"/>
      <c r="DD440" s="17"/>
      <c r="DE440" s="17"/>
      <c r="DF440" s="17"/>
      <c r="DG440" s="17"/>
      <c r="DH440" s="17"/>
      <c r="DI440" s="17"/>
      <c r="DJ440" s="17"/>
      <c r="DK440" s="17"/>
      <c r="DL440" s="17"/>
      <c r="DM440" s="17"/>
      <c r="DN440" s="17"/>
      <c r="DO440" s="17"/>
      <c r="DP440" s="17"/>
      <c r="DQ440" s="17"/>
      <c r="DR440" s="17"/>
      <c r="DS440" s="17"/>
      <c r="DT440" s="17"/>
      <c r="DU440" s="17"/>
      <c r="DV440" s="17"/>
      <c r="DW440" s="17"/>
      <c r="DX440" s="17"/>
      <c r="DY440" s="17"/>
      <c r="DZ440" s="17"/>
      <c r="EA440" s="17"/>
      <c r="EB440" s="17"/>
      <c r="EC440" s="17"/>
      <c r="ED440" s="17"/>
      <c r="EE440" s="17"/>
      <c r="EF440" s="17"/>
      <c r="EG440" s="17"/>
      <c r="EH440" s="17"/>
      <c r="EI440" s="17"/>
      <c r="EJ440" s="17"/>
      <c r="EK440" s="17"/>
      <c r="EL440" s="17"/>
      <c r="EM440" s="17"/>
      <c r="EN440" s="17"/>
      <c r="EO440" s="17"/>
      <c r="EP440" s="17"/>
      <c r="EQ440" s="17"/>
      <c r="ER440" s="17"/>
      <c r="ES440" s="17"/>
      <c r="ET440" s="17"/>
      <c r="EU440" s="17"/>
      <c r="EV440" s="17"/>
      <c r="EW440" s="17"/>
      <c r="EX440" s="17"/>
    </row>
    <row r="441" spans="1:154" s="18" customFormat="1" ht="20.25" x14ac:dyDescent="0.25">
      <c r="A441" s="88"/>
      <c r="B441" s="89"/>
      <c r="C441" s="89"/>
      <c r="D441" s="89"/>
      <c r="E441" s="89"/>
      <c r="F441" s="89"/>
      <c r="G441" s="101" t="s">
        <v>226</v>
      </c>
      <c r="H441" s="139">
        <v>34000</v>
      </c>
      <c r="I441" s="139">
        <f>O441</f>
        <v>11000</v>
      </c>
      <c r="J441" s="143">
        <f t="shared" si="98"/>
        <v>23000</v>
      </c>
      <c r="K441" s="180"/>
      <c r="L441" s="139"/>
      <c r="M441" s="121">
        <v>6000</v>
      </c>
      <c r="N441" s="139">
        <v>5000</v>
      </c>
      <c r="O441" s="192">
        <f t="shared" si="116"/>
        <v>11000</v>
      </c>
      <c r="P441" s="192">
        <f t="shared" si="114"/>
        <v>-11000</v>
      </c>
      <c r="Q441" s="142"/>
      <c r="R441" s="43"/>
      <c r="S441" s="25"/>
      <c r="T441" s="25"/>
      <c r="U441" s="25"/>
      <c r="V441" s="25"/>
      <c r="W441" s="25"/>
      <c r="X441" s="20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7"/>
      <c r="DS441" s="17"/>
      <c r="DT441" s="17"/>
      <c r="DU441" s="17"/>
      <c r="DV441" s="17"/>
      <c r="DW441" s="17"/>
      <c r="DX441" s="17"/>
      <c r="DY441" s="17"/>
      <c r="DZ441" s="17"/>
      <c r="EA441" s="17"/>
      <c r="EB441" s="17"/>
      <c r="EC441" s="17"/>
      <c r="ED441" s="17"/>
      <c r="EE441" s="17"/>
      <c r="EF441" s="17"/>
      <c r="EG441" s="17"/>
      <c r="EH441" s="17"/>
      <c r="EI441" s="17"/>
      <c r="EJ441" s="17"/>
      <c r="EK441" s="17"/>
      <c r="EL441" s="17"/>
      <c r="EM441" s="17"/>
      <c r="EN441" s="17"/>
      <c r="EO441" s="17"/>
      <c r="EP441" s="17"/>
      <c r="EQ441" s="17"/>
      <c r="ER441" s="17"/>
      <c r="ES441" s="17"/>
      <c r="ET441" s="17"/>
      <c r="EU441" s="17"/>
      <c r="EV441" s="17"/>
      <c r="EW441" s="17"/>
      <c r="EX441" s="17"/>
    </row>
    <row r="442" spans="1:154" s="18" customFormat="1" ht="20.25" x14ac:dyDescent="0.25">
      <c r="A442" s="88"/>
      <c r="B442" s="89"/>
      <c r="C442" s="89"/>
      <c r="D442" s="89"/>
      <c r="E442" s="89"/>
      <c r="F442" s="89"/>
      <c r="G442" s="101" t="s">
        <v>227</v>
      </c>
      <c r="H442" s="139">
        <v>20000</v>
      </c>
      <c r="I442" s="139">
        <f>O442</f>
        <v>3600</v>
      </c>
      <c r="J442" s="143">
        <f t="shared" si="98"/>
        <v>16400</v>
      </c>
      <c r="K442" s="180"/>
      <c r="L442" s="139"/>
      <c r="M442" s="121">
        <v>1800</v>
      </c>
      <c r="N442" s="139">
        <v>1800</v>
      </c>
      <c r="O442" s="192">
        <f t="shared" si="116"/>
        <v>3600</v>
      </c>
      <c r="P442" s="192">
        <f t="shared" si="114"/>
        <v>-3600</v>
      </c>
      <c r="Q442" s="142"/>
      <c r="R442" s="40"/>
      <c r="S442" s="25"/>
      <c r="T442" s="25"/>
      <c r="U442" s="25"/>
      <c r="V442" s="25"/>
      <c r="W442" s="25"/>
      <c r="X442" s="14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  <c r="DK442" s="17"/>
      <c r="DL442" s="17"/>
      <c r="DM442" s="17"/>
      <c r="DN442" s="17"/>
      <c r="DO442" s="17"/>
      <c r="DP442" s="17"/>
      <c r="DQ442" s="17"/>
      <c r="DR442" s="17"/>
      <c r="DS442" s="17"/>
      <c r="DT442" s="17"/>
      <c r="DU442" s="17"/>
      <c r="DV442" s="17"/>
      <c r="DW442" s="17"/>
      <c r="DX442" s="17"/>
      <c r="DY442" s="17"/>
      <c r="DZ442" s="17"/>
      <c r="EA442" s="17"/>
      <c r="EB442" s="17"/>
      <c r="EC442" s="17"/>
      <c r="ED442" s="17"/>
      <c r="EE442" s="17"/>
      <c r="EF442" s="17"/>
      <c r="EG442" s="17"/>
      <c r="EH442" s="17"/>
      <c r="EI442" s="17"/>
      <c r="EJ442" s="17"/>
      <c r="EK442" s="17"/>
      <c r="EL442" s="17"/>
      <c r="EM442" s="17"/>
      <c r="EN442" s="17"/>
      <c r="EO442" s="17"/>
      <c r="EP442" s="17"/>
      <c r="EQ442" s="17"/>
      <c r="ER442" s="17"/>
      <c r="ES442" s="17"/>
      <c r="ET442" s="17"/>
      <c r="EU442" s="17"/>
      <c r="EV442" s="17"/>
      <c r="EW442" s="17"/>
      <c r="EX442" s="17"/>
    </row>
    <row r="443" spans="1:154" s="18" customFormat="1" ht="60.75" x14ac:dyDescent="0.25">
      <c r="A443" s="88"/>
      <c r="B443" s="89"/>
      <c r="C443" s="89"/>
      <c r="D443" s="89"/>
      <c r="E443" s="89"/>
      <c r="F443" s="89"/>
      <c r="G443" s="101" t="s">
        <v>228</v>
      </c>
      <c r="H443" s="139">
        <v>150000</v>
      </c>
      <c r="I443" s="139">
        <f>O443</f>
        <v>150267</v>
      </c>
      <c r="J443" s="143">
        <f t="shared" si="98"/>
        <v>-267</v>
      </c>
      <c r="K443" s="180"/>
      <c r="L443" s="139"/>
      <c r="M443" s="121">
        <v>96388</v>
      </c>
      <c r="N443" s="139">
        <v>53879</v>
      </c>
      <c r="O443" s="192">
        <f t="shared" si="116"/>
        <v>150267</v>
      </c>
      <c r="P443" s="192">
        <f t="shared" si="114"/>
        <v>-150267</v>
      </c>
      <c r="Q443" s="142"/>
      <c r="R443" s="40"/>
      <c r="S443" s="25"/>
      <c r="T443" s="25"/>
      <c r="U443" s="25"/>
      <c r="V443" s="25"/>
      <c r="W443" s="25"/>
      <c r="X443" s="14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U443" s="17"/>
      <c r="CV443" s="17"/>
      <c r="CW443" s="17"/>
      <c r="CX443" s="17"/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  <c r="DJ443" s="17"/>
      <c r="DK443" s="17"/>
      <c r="DL443" s="17"/>
      <c r="DM443" s="17"/>
      <c r="DN443" s="17"/>
      <c r="DO443" s="17"/>
      <c r="DP443" s="17"/>
      <c r="DQ443" s="17"/>
      <c r="DR443" s="17"/>
      <c r="DS443" s="17"/>
      <c r="DT443" s="17"/>
      <c r="DU443" s="17"/>
      <c r="DV443" s="17"/>
      <c r="DW443" s="17"/>
      <c r="DX443" s="17"/>
      <c r="DY443" s="17"/>
      <c r="DZ443" s="17"/>
      <c r="EA443" s="17"/>
      <c r="EB443" s="17"/>
      <c r="EC443" s="17"/>
      <c r="ED443" s="17"/>
      <c r="EE443" s="17"/>
      <c r="EF443" s="17"/>
      <c r="EG443" s="17"/>
      <c r="EH443" s="17"/>
      <c r="EI443" s="17"/>
      <c r="EJ443" s="17"/>
      <c r="EK443" s="17"/>
      <c r="EL443" s="17"/>
      <c r="EM443" s="17"/>
      <c r="EN443" s="17"/>
      <c r="EO443" s="17"/>
      <c r="EP443" s="17"/>
      <c r="EQ443" s="17"/>
      <c r="ER443" s="17"/>
      <c r="ES443" s="17"/>
      <c r="ET443" s="17"/>
      <c r="EU443" s="17"/>
      <c r="EV443" s="17"/>
      <c r="EW443" s="17"/>
      <c r="EX443" s="17"/>
    </row>
    <row r="444" spans="1:154" s="18" customFormat="1" ht="20.25" x14ac:dyDescent="0.25">
      <c r="A444" s="88"/>
      <c r="B444" s="89"/>
      <c r="C444" s="89"/>
      <c r="D444" s="89"/>
      <c r="E444" s="89"/>
      <c r="F444" s="89"/>
      <c r="G444" s="101" t="s">
        <v>421</v>
      </c>
      <c r="H444" s="139"/>
      <c r="I444" s="139"/>
      <c r="J444" s="143"/>
      <c r="K444" s="180"/>
      <c r="L444" s="139"/>
      <c r="M444" s="121"/>
      <c r="N444" s="139"/>
      <c r="O444" s="145"/>
      <c r="P444" s="192"/>
      <c r="Q444" s="142"/>
      <c r="R444" s="43"/>
      <c r="S444" s="25"/>
      <c r="T444" s="25"/>
      <c r="U444" s="25"/>
      <c r="V444" s="25"/>
      <c r="W444" s="25"/>
      <c r="X444" s="14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  <c r="CM444" s="17"/>
      <c r="CN444" s="17"/>
      <c r="CO444" s="17"/>
      <c r="CP444" s="17"/>
      <c r="CQ444" s="17"/>
      <c r="CR444" s="17"/>
      <c r="CS444" s="17"/>
      <c r="CT444" s="17"/>
      <c r="CU444" s="17"/>
      <c r="CV444" s="17"/>
      <c r="CW444" s="17"/>
      <c r="CX444" s="17"/>
      <c r="CY444" s="17"/>
      <c r="CZ444" s="17"/>
      <c r="DA444" s="17"/>
      <c r="DB444" s="17"/>
      <c r="DC444" s="17"/>
      <c r="DD444" s="17"/>
      <c r="DE444" s="17"/>
      <c r="DF444" s="17"/>
      <c r="DG444" s="17"/>
      <c r="DH444" s="17"/>
      <c r="DI444" s="17"/>
      <c r="DJ444" s="17"/>
      <c r="DK444" s="17"/>
      <c r="DL444" s="17"/>
      <c r="DM444" s="17"/>
      <c r="DN444" s="17"/>
      <c r="DO444" s="17"/>
      <c r="DP444" s="17"/>
      <c r="DQ444" s="17"/>
      <c r="DR444" s="17"/>
      <c r="DS444" s="17"/>
      <c r="DT444" s="17"/>
      <c r="DU444" s="17"/>
      <c r="DV444" s="17"/>
      <c r="DW444" s="17"/>
      <c r="DX444" s="17"/>
      <c r="DY444" s="17"/>
      <c r="DZ444" s="17"/>
      <c r="EA444" s="17"/>
      <c r="EB444" s="17"/>
      <c r="EC444" s="17"/>
      <c r="ED444" s="17"/>
      <c r="EE444" s="17"/>
      <c r="EF444" s="17"/>
      <c r="EG444" s="17"/>
      <c r="EH444" s="17"/>
      <c r="EI444" s="17"/>
      <c r="EJ444" s="17"/>
      <c r="EK444" s="17"/>
      <c r="EL444" s="17"/>
      <c r="EM444" s="17"/>
      <c r="EN444" s="17"/>
      <c r="EO444" s="17"/>
      <c r="EP444" s="17"/>
      <c r="EQ444" s="17"/>
      <c r="ER444" s="17"/>
      <c r="ES444" s="17"/>
      <c r="ET444" s="17"/>
      <c r="EU444" s="17"/>
      <c r="EV444" s="17"/>
      <c r="EW444" s="17"/>
      <c r="EX444" s="17"/>
    </row>
    <row r="445" spans="1:154" ht="20.25" x14ac:dyDescent="0.2">
      <c r="A445" s="100"/>
      <c r="B445" s="99"/>
      <c r="C445" s="99"/>
      <c r="D445" s="99"/>
      <c r="E445" s="99"/>
      <c r="F445" s="99"/>
      <c r="G445" s="101" t="s">
        <v>229</v>
      </c>
      <c r="H445" s="143"/>
      <c r="I445" s="143"/>
      <c r="J445" s="143">
        <f t="shared" si="98"/>
        <v>0</v>
      </c>
      <c r="K445" s="180"/>
      <c r="L445" s="143"/>
      <c r="M445" s="144"/>
      <c r="N445" s="143"/>
      <c r="O445" s="145">
        <f t="shared" si="116"/>
        <v>0</v>
      </c>
      <c r="P445" s="145">
        <f t="shared" si="114"/>
        <v>0</v>
      </c>
      <c r="Q445" s="142"/>
      <c r="R445" s="43"/>
      <c r="S445" s="20"/>
      <c r="T445" s="20"/>
      <c r="U445" s="20"/>
      <c r="V445" s="20"/>
      <c r="W445" s="20"/>
      <c r="X445" s="14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</row>
    <row r="446" spans="1:154" ht="20.25" x14ac:dyDescent="0.2">
      <c r="A446" s="100"/>
      <c r="B446" s="99"/>
      <c r="C446" s="99"/>
      <c r="D446" s="99"/>
      <c r="E446" s="99"/>
      <c r="F446" s="89" t="s">
        <v>30</v>
      </c>
      <c r="G446" s="101" t="s">
        <v>420</v>
      </c>
      <c r="H446" s="143"/>
      <c r="I446" s="143"/>
      <c r="J446" s="143">
        <f t="shared" si="98"/>
        <v>0</v>
      </c>
      <c r="K446" s="180"/>
      <c r="L446" s="143"/>
      <c r="M446" s="172"/>
      <c r="N446" s="143"/>
      <c r="O446" s="145">
        <f t="shared" si="116"/>
        <v>0</v>
      </c>
      <c r="P446" s="145">
        <f t="shared" si="114"/>
        <v>0</v>
      </c>
      <c r="Q446" s="142" t="e">
        <f t="shared" ref="Q446" si="117">ROUND(O446/L446*100,2)</f>
        <v>#DIV/0!</v>
      </c>
      <c r="R446" s="43"/>
      <c r="S446" s="20"/>
      <c r="T446" s="20"/>
      <c r="U446" s="20"/>
      <c r="V446" s="20"/>
      <c r="W446" s="20"/>
      <c r="X446" s="14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</row>
    <row r="447" spans="1:154" ht="71.25" customHeight="1" x14ac:dyDescent="0.2">
      <c r="A447" s="100"/>
      <c r="B447" s="99"/>
      <c r="C447" s="99"/>
      <c r="D447" s="99"/>
      <c r="E447" s="99"/>
      <c r="F447" s="101" t="s">
        <v>428</v>
      </c>
      <c r="G447" s="101" t="s">
        <v>427</v>
      </c>
      <c r="H447" s="143"/>
      <c r="I447" s="143"/>
      <c r="J447" s="143"/>
      <c r="K447" s="180"/>
      <c r="L447" s="143"/>
      <c r="M447" s="172"/>
      <c r="N447" s="143"/>
      <c r="O447" s="193"/>
      <c r="P447" s="193"/>
      <c r="Q447" s="142"/>
      <c r="R447" s="43"/>
      <c r="S447" s="20"/>
      <c r="T447" s="20"/>
      <c r="U447" s="20"/>
      <c r="V447" s="20"/>
      <c r="W447" s="20"/>
      <c r="X447" s="14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</row>
    <row r="448" spans="1:154" ht="81" x14ac:dyDescent="0.2">
      <c r="A448" s="100"/>
      <c r="B448" s="99"/>
      <c r="C448" s="99"/>
      <c r="D448" s="188">
        <v>60</v>
      </c>
      <c r="E448" s="188"/>
      <c r="F448" s="188"/>
      <c r="G448" s="194" t="s">
        <v>203</v>
      </c>
      <c r="H448" s="143">
        <f>H449+H450</f>
        <v>0</v>
      </c>
      <c r="I448" s="143">
        <f>I449+I450</f>
        <v>0</v>
      </c>
      <c r="J448" s="143">
        <f t="shared" ref="J448:J461" si="118">H448-I448</f>
        <v>0</v>
      </c>
      <c r="K448" s="180" t="e">
        <f t="shared" ref="K448" si="119">ROUND(I448/H448*100,2)</f>
        <v>#DIV/0!</v>
      </c>
      <c r="L448" s="143">
        <f>L449+L450</f>
        <v>0</v>
      </c>
      <c r="M448" s="143">
        <f>M449+M450</f>
        <v>0</v>
      </c>
      <c r="N448" s="143">
        <f>N449+N450</f>
        <v>0</v>
      </c>
      <c r="O448" s="143">
        <f>O449+O450</f>
        <v>0</v>
      </c>
      <c r="P448" s="143">
        <f t="shared" ref="P448" si="120">P449+P450</f>
        <v>0</v>
      </c>
      <c r="Q448" s="142"/>
      <c r="R448" s="43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</row>
    <row r="449" spans="1:154" ht="20.25" x14ac:dyDescent="0.2">
      <c r="A449" s="100"/>
      <c r="B449" s="99"/>
      <c r="C449" s="99"/>
      <c r="D449" s="183"/>
      <c r="E449" s="195" t="s">
        <v>54</v>
      </c>
      <c r="F449" s="183"/>
      <c r="G449" s="190" t="s">
        <v>265</v>
      </c>
      <c r="H449" s="143"/>
      <c r="I449" s="143"/>
      <c r="J449" s="143">
        <f t="shared" si="118"/>
        <v>0</v>
      </c>
      <c r="K449" s="180"/>
      <c r="L449" s="143"/>
      <c r="M449" s="172"/>
      <c r="N449" s="143"/>
      <c r="O449" s="170">
        <f t="shared" ref="O449:O451" si="121">M449+N449</f>
        <v>0</v>
      </c>
      <c r="P449" s="170"/>
      <c r="Q449" s="142"/>
      <c r="R449" s="43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</row>
    <row r="450" spans="1:154" ht="20.25" x14ac:dyDescent="0.2">
      <c r="A450" s="100"/>
      <c r="B450" s="99"/>
      <c r="C450" s="99"/>
      <c r="D450" s="183"/>
      <c r="E450" s="195" t="s">
        <v>26</v>
      </c>
      <c r="F450" s="183"/>
      <c r="G450" s="190" t="s">
        <v>266</v>
      </c>
      <c r="H450" s="143"/>
      <c r="I450" s="143"/>
      <c r="J450" s="143">
        <f t="shared" si="118"/>
        <v>0</v>
      </c>
      <c r="K450" s="180"/>
      <c r="L450" s="143"/>
      <c r="M450" s="172"/>
      <c r="N450" s="143"/>
      <c r="O450" s="170">
        <f t="shared" si="121"/>
        <v>0</v>
      </c>
      <c r="P450" s="170"/>
      <c r="Q450" s="142"/>
      <c r="R450" s="43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</row>
    <row r="451" spans="1:154" ht="20.25" x14ac:dyDescent="0.2">
      <c r="A451" s="148"/>
      <c r="B451" s="149"/>
      <c r="C451" s="149"/>
      <c r="D451" s="149">
        <v>85</v>
      </c>
      <c r="E451" s="149"/>
      <c r="F451" s="149"/>
      <c r="G451" s="151" t="s">
        <v>86</v>
      </c>
      <c r="H451" s="152"/>
      <c r="I451" s="152">
        <f>O451</f>
        <v>-348.09000000000003</v>
      </c>
      <c r="J451" s="152">
        <f t="shared" si="118"/>
        <v>348.09000000000003</v>
      </c>
      <c r="K451" s="196"/>
      <c r="L451" s="152"/>
      <c r="M451" s="154">
        <v>-298</v>
      </c>
      <c r="N451" s="152">
        <v>-50.09</v>
      </c>
      <c r="O451" s="197">
        <f t="shared" si="121"/>
        <v>-348.09000000000003</v>
      </c>
      <c r="P451" s="197">
        <f t="shared" si="114"/>
        <v>348.09000000000003</v>
      </c>
      <c r="Q451" s="156"/>
      <c r="R451" s="43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</row>
    <row r="452" spans="1:154" ht="20.25" x14ac:dyDescent="0.2">
      <c r="A452" s="100"/>
      <c r="B452" s="99"/>
      <c r="C452" s="99"/>
      <c r="D452" s="99"/>
      <c r="E452" s="99"/>
      <c r="F452" s="99"/>
      <c r="G452" s="103" t="s">
        <v>195</v>
      </c>
      <c r="H452" s="143"/>
      <c r="I452" s="143"/>
      <c r="J452" s="143">
        <f t="shared" si="118"/>
        <v>0</v>
      </c>
      <c r="K452" s="180"/>
      <c r="L452" s="143"/>
      <c r="M452" s="144"/>
      <c r="N452" s="143"/>
      <c r="O452" s="170"/>
      <c r="P452" s="170">
        <f t="shared" ref="P452:P461" si="122">H452-O452</f>
        <v>0</v>
      </c>
      <c r="Q452" s="142"/>
      <c r="R452" s="43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</row>
    <row r="453" spans="1:154" ht="20.25" x14ac:dyDescent="0.2">
      <c r="A453" s="88" t="s">
        <v>204</v>
      </c>
      <c r="B453" s="89" t="s">
        <v>30</v>
      </c>
      <c r="C453" s="89"/>
      <c r="D453" s="89"/>
      <c r="E453" s="89"/>
      <c r="F453" s="89"/>
      <c r="G453" s="101" t="s">
        <v>231</v>
      </c>
      <c r="H453" s="139">
        <f>SUM(H454:H456)</f>
        <v>652300</v>
      </c>
      <c r="I453" s="139">
        <f>SUM(I454:I456)</f>
        <v>562519.91</v>
      </c>
      <c r="J453" s="139">
        <f t="shared" si="118"/>
        <v>89780.089999999967</v>
      </c>
      <c r="K453" s="180"/>
      <c r="L453" s="139">
        <f>SUM(L454:L456)</f>
        <v>0</v>
      </c>
      <c r="M453" s="139">
        <f>SUM(M454:M456)</f>
        <v>377057</v>
      </c>
      <c r="N453" s="139">
        <f>SUM(N454:N456)</f>
        <v>185462.91</v>
      </c>
      <c r="O453" s="139">
        <f>SUM(O454:O456)</f>
        <v>562519.91</v>
      </c>
      <c r="P453" s="141">
        <f t="shared" si="122"/>
        <v>89780.089999999967</v>
      </c>
      <c r="Q453" s="142"/>
      <c r="R453" s="43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</row>
    <row r="454" spans="1:154" ht="20.25" x14ac:dyDescent="0.2">
      <c r="A454" s="88"/>
      <c r="B454" s="89"/>
      <c r="C454" s="89" t="s">
        <v>22</v>
      </c>
      <c r="D454" s="89"/>
      <c r="E454" s="89"/>
      <c r="F454" s="89"/>
      <c r="G454" s="101" t="s">
        <v>232</v>
      </c>
      <c r="H454" s="139">
        <f>H390+H395</f>
        <v>0</v>
      </c>
      <c r="I454" s="139">
        <f>I390+I395</f>
        <v>0</v>
      </c>
      <c r="J454" s="139">
        <f t="shared" si="118"/>
        <v>0</v>
      </c>
      <c r="K454" s="180"/>
      <c r="L454" s="139">
        <f>L390+L395</f>
        <v>0</v>
      </c>
      <c r="M454" s="139">
        <f>M390+M395</f>
        <v>0</v>
      </c>
      <c r="N454" s="139">
        <f>N390+N395</f>
        <v>0</v>
      </c>
      <c r="O454" s="139">
        <f>O390+O395</f>
        <v>0</v>
      </c>
      <c r="P454" s="141">
        <f t="shared" si="122"/>
        <v>0</v>
      </c>
      <c r="Q454" s="142"/>
      <c r="R454" s="43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</row>
    <row r="455" spans="1:154" ht="20.25" x14ac:dyDescent="0.2">
      <c r="A455" s="88"/>
      <c r="B455" s="89"/>
      <c r="C455" s="89" t="s">
        <v>114</v>
      </c>
      <c r="D455" s="89"/>
      <c r="E455" s="89"/>
      <c r="F455" s="89"/>
      <c r="G455" s="101" t="s">
        <v>233</v>
      </c>
      <c r="H455" s="139">
        <f>H392+H418</f>
        <v>205300</v>
      </c>
      <c r="I455" s="139">
        <f>I392+I418</f>
        <v>164867</v>
      </c>
      <c r="J455" s="139">
        <f t="shared" si="118"/>
        <v>40433</v>
      </c>
      <c r="K455" s="180"/>
      <c r="L455" s="139">
        <f>L392+L418</f>
        <v>0</v>
      </c>
      <c r="M455" s="139">
        <f>M392+M418</f>
        <v>104188</v>
      </c>
      <c r="N455" s="139">
        <f>N392+N418</f>
        <v>60679</v>
      </c>
      <c r="O455" s="139">
        <f>O392+O418</f>
        <v>164867</v>
      </c>
      <c r="P455" s="141">
        <f t="shared" si="122"/>
        <v>40433</v>
      </c>
      <c r="Q455" s="142"/>
      <c r="R455" s="43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</row>
    <row r="456" spans="1:154" ht="20.25" x14ac:dyDescent="0.2">
      <c r="A456" s="88"/>
      <c r="B456" s="89"/>
      <c r="C456" s="89" t="s">
        <v>90</v>
      </c>
      <c r="D456" s="89"/>
      <c r="E456" s="89"/>
      <c r="F456" s="89"/>
      <c r="G456" s="101" t="s">
        <v>234</v>
      </c>
      <c r="H456" s="139">
        <f>H387-H454-H455</f>
        <v>447000</v>
      </c>
      <c r="I456" s="139">
        <f>I387-I454-I455</f>
        <v>397652.91000000003</v>
      </c>
      <c r="J456" s="139">
        <f t="shared" si="118"/>
        <v>49347.089999999967</v>
      </c>
      <c r="K456" s="180"/>
      <c r="L456" s="139">
        <f>L387-L454-L455</f>
        <v>0</v>
      </c>
      <c r="M456" s="139">
        <f>M387-M454-M455</f>
        <v>272869</v>
      </c>
      <c r="N456" s="139">
        <f>N387-N454-N455</f>
        <v>124783.91</v>
      </c>
      <c r="O456" s="139">
        <f>O387-O454-O455</f>
        <v>397652.91000000003</v>
      </c>
      <c r="P456" s="141">
        <f t="shared" si="122"/>
        <v>49347.089999999967</v>
      </c>
      <c r="Q456" s="142"/>
      <c r="R456" s="43"/>
      <c r="S456" s="14"/>
      <c r="T456" s="14"/>
      <c r="U456" s="14"/>
      <c r="V456" s="14"/>
      <c r="W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</row>
    <row r="457" spans="1:154" ht="20.25" x14ac:dyDescent="0.2">
      <c r="A457" s="88">
        <v>8904</v>
      </c>
      <c r="B457" s="89" t="s">
        <v>32</v>
      </c>
      <c r="C457" s="89"/>
      <c r="D457" s="89"/>
      <c r="E457" s="89"/>
      <c r="F457" s="89"/>
      <c r="G457" s="101" t="s">
        <v>235</v>
      </c>
      <c r="H457" s="139">
        <f>H82-H458</f>
        <v>8736700</v>
      </c>
      <c r="I457" s="139">
        <f>I82-I458</f>
        <v>8434220.5899999999</v>
      </c>
      <c r="J457" s="139">
        <f t="shared" si="118"/>
        <v>302479.41000000015</v>
      </c>
      <c r="K457" s="180"/>
      <c r="L457" s="139">
        <f>L82-L458</f>
        <v>0</v>
      </c>
      <c r="M457" s="139">
        <f>M82-M458</f>
        <v>5050823.13</v>
      </c>
      <c r="N457" s="139">
        <f>N82-N458</f>
        <v>3383397.46</v>
      </c>
      <c r="O457" s="139">
        <f>O82-O458</f>
        <v>8434220.5899999999</v>
      </c>
      <c r="P457" s="141">
        <f t="shared" si="122"/>
        <v>302479.41000000015</v>
      </c>
      <c r="Q457" s="142"/>
      <c r="R457" s="43"/>
      <c r="S457" s="14"/>
      <c r="T457" s="14"/>
      <c r="U457" s="14"/>
      <c r="V457" s="14"/>
      <c r="W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</row>
    <row r="458" spans="1:154" ht="20.25" x14ac:dyDescent="0.2">
      <c r="A458" s="88"/>
      <c r="B458" s="89" t="s">
        <v>30</v>
      </c>
      <c r="C458" s="89"/>
      <c r="D458" s="89"/>
      <c r="E458" s="89"/>
      <c r="F458" s="89"/>
      <c r="G458" s="101" t="s">
        <v>236</v>
      </c>
      <c r="H458" s="139">
        <f>+H110</f>
        <v>877200</v>
      </c>
      <c r="I458" s="139">
        <f>+I110</f>
        <v>758104</v>
      </c>
      <c r="J458" s="139">
        <f t="shared" si="118"/>
        <v>119096</v>
      </c>
      <c r="K458" s="180"/>
      <c r="L458" s="139">
        <f>+L110</f>
        <v>0</v>
      </c>
      <c r="M458" s="139">
        <f>+M110</f>
        <v>0</v>
      </c>
      <c r="N458" s="139">
        <f>+N110</f>
        <v>758104</v>
      </c>
      <c r="O458" s="139">
        <f>+O110</f>
        <v>758104</v>
      </c>
      <c r="P458" s="141">
        <f t="shared" si="122"/>
        <v>119096</v>
      </c>
      <c r="Q458" s="142"/>
      <c r="R458" s="43"/>
      <c r="S458" s="14"/>
      <c r="T458" s="14"/>
      <c r="U458" s="14"/>
      <c r="V458" s="14"/>
      <c r="W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</row>
    <row r="459" spans="1:154" ht="20.25" x14ac:dyDescent="0.2">
      <c r="A459" s="500" t="s">
        <v>237</v>
      </c>
      <c r="B459" s="501"/>
      <c r="C459" s="501"/>
      <c r="D459" s="501"/>
      <c r="E459" s="501"/>
      <c r="F459" s="501"/>
      <c r="G459" s="101" t="s">
        <v>238</v>
      </c>
      <c r="H459" s="139">
        <f>H9-H82</f>
        <v>-9613900</v>
      </c>
      <c r="I459" s="139">
        <f>I9-I82</f>
        <v>-3277689.0599999996</v>
      </c>
      <c r="J459" s="139">
        <f t="shared" si="118"/>
        <v>-6336210.9400000004</v>
      </c>
      <c r="K459" s="180"/>
      <c r="L459" s="139">
        <f>L9-L82</f>
        <v>0</v>
      </c>
      <c r="M459" s="163">
        <f>M9-M82</f>
        <v>-1136519.1499999994</v>
      </c>
      <c r="N459" s="139">
        <f>N9-N82</f>
        <v>-2141169.9099999997</v>
      </c>
      <c r="O459" s="141">
        <f>O9-O82</f>
        <v>-3277689.0599999996</v>
      </c>
      <c r="P459" s="141">
        <f t="shared" si="122"/>
        <v>-6336210.9400000004</v>
      </c>
      <c r="Q459" s="142"/>
      <c r="R459" s="43"/>
      <c r="S459" s="14"/>
      <c r="T459" s="14"/>
      <c r="U459" s="14"/>
      <c r="V459" s="14"/>
      <c r="W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</row>
    <row r="460" spans="1:154" ht="20.25" x14ac:dyDescent="0.2">
      <c r="A460" s="88"/>
      <c r="B460" s="89" t="s">
        <v>88</v>
      </c>
      <c r="C460" s="89"/>
      <c r="D460" s="89"/>
      <c r="E460" s="89"/>
      <c r="F460" s="89"/>
      <c r="G460" s="101" t="s">
        <v>239</v>
      </c>
      <c r="H460" s="139">
        <f>H60-H457</f>
        <v>-8736700</v>
      </c>
      <c r="I460" s="139">
        <f>I60-I457</f>
        <v>-5055159.9899999993</v>
      </c>
      <c r="J460" s="139">
        <f t="shared" si="118"/>
        <v>-3681540.0100000007</v>
      </c>
      <c r="K460" s="180"/>
      <c r="L460" s="139">
        <f>L60-L457</f>
        <v>0</v>
      </c>
      <c r="M460" s="163">
        <f>M60-M457</f>
        <v>-2826917.1999999997</v>
      </c>
      <c r="N460" s="139">
        <f>N60-N457</f>
        <v>-2228242.79</v>
      </c>
      <c r="O460" s="141">
        <f>O60-O457</f>
        <v>-5055159.9899999993</v>
      </c>
      <c r="P460" s="141">
        <f t="shared" si="122"/>
        <v>-3681540.0100000007</v>
      </c>
      <c r="Q460" s="142"/>
      <c r="R460" s="43"/>
      <c r="S460" s="14"/>
      <c r="T460" s="14"/>
      <c r="U460" s="14"/>
      <c r="V460" s="14"/>
      <c r="W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</row>
    <row r="461" spans="1:154" ht="21" thickBot="1" x14ac:dyDescent="0.25">
      <c r="A461" s="198"/>
      <c r="B461" s="199">
        <v>11</v>
      </c>
      <c r="C461" s="199"/>
      <c r="D461" s="199"/>
      <c r="E461" s="199"/>
      <c r="F461" s="199"/>
      <c r="G461" s="200" t="s">
        <v>240</v>
      </c>
      <c r="H461" s="201">
        <f>+H61-H458</f>
        <v>-877200</v>
      </c>
      <c r="I461" s="201">
        <f>+I61-I458</f>
        <v>1777470.9300000002</v>
      </c>
      <c r="J461" s="201">
        <f t="shared" si="118"/>
        <v>-2654670.9300000002</v>
      </c>
      <c r="K461" s="201"/>
      <c r="L461" s="201">
        <f>+L61-L458</f>
        <v>0</v>
      </c>
      <c r="M461" s="201">
        <f>+M61-M458</f>
        <v>1690398.05</v>
      </c>
      <c r="N461" s="201">
        <f>+N61-N458</f>
        <v>87072.88</v>
      </c>
      <c r="O461" s="201">
        <f>+O61-O458</f>
        <v>1777470.9300000002</v>
      </c>
      <c r="P461" s="201">
        <f t="shared" si="122"/>
        <v>-2654670.9300000002</v>
      </c>
      <c r="Q461" s="202"/>
      <c r="R461" s="43"/>
      <c r="S461" s="14"/>
      <c r="T461" s="14"/>
      <c r="U461" s="14"/>
      <c r="V461" s="14"/>
      <c r="W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</row>
    <row r="462" spans="1:154" x14ac:dyDescent="0.2">
      <c r="M462" s="31"/>
      <c r="N462" s="31"/>
      <c r="O462" s="31"/>
      <c r="P462" s="30"/>
      <c r="R462" s="44"/>
      <c r="S462" s="32"/>
      <c r="T462" s="32"/>
      <c r="U462" s="32"/>
    </row>
    <row r="463" spans="1:154" x14ac:dyDescent="0.2">
      <c r="M463" s="31"/>
      <c r="N463" s="31"/>
      <c r="O463" s="31"/>
      <c r="P463" s="30"/>
      <c r="R463" s="44"/>
      <c r="S463" s="32"/>
      <c r="T463" s="32"/>
      <c r="U463" s="32"/>
    </row>
    <row r="464" spans="1:154" x14ac:dyDescent="0.2">
      <c r="M464" s="31"/>
      <c r="N464" s="31"/>
      <c r="O464" s="31"/>
      <c r="P464" s="30"/>
      <c r="R464" s="44"/>
      <c r="S464" s="32"/>
      <c r="T464" s="32"/>
      <c r="U464" s="32"/>
    </row>
    <row r="465" spans="2:21" ht="16.5" customHeight="1" x14ac:dyDescent="0.2">
      <c r="B465" s="499" t="s">
        <v>433</v>
      </c>
      <c r="C465" s="499"/>
      <c r="D465" s="499"/>
      <c r="E465" s="499"/>
      <c r="F465" s="499"/>
      <c r="G465" s="210"/>
      <c r="H465" s="499" t="s">
        <v>435</v>
      </c>
      <c r="I465" s="499"/>
      <c r="J465" s="499"/>
      <c r="K465" s="210"/>
      <c r="L465" s="210"/>
      <c r="M465" s="499" t="s">
        <v>437</v>
      </c>
      <c r="N465" s="499"/>
      <c r="O465" s="499"/>
      <c r="P465" s="209"/>
      <c r="R465" s="44"/>
      <c r="S465" s="32"/>
      <c r="T465" s="32"/>
      <c r="U465" s="32"/>
    </row>
    <row r="466" spans="2:21" ht="16.5" customHeight="1" x14ac:dyDescent="0.2">
      <c r="B466" s="499" t="s">
        <v>434</v>
      </c>
      <c r="C466" s="499"/>
      <c r="D466" s="499"/>
      <c r="E466" s="499"/>
      <c r="F466" s="499"/>
      <c r="G466" s="210"/>
      <c r="H466" s="499" t="s">
        <v>436</v>
      </c>
      <c r="I466" s="499"/>
      <c r="J466" s="499"/>
      <c r="K466" s="210"/>
      <c r="L466" s="210"/>
      <c r="M466" s="499" t="s">
        <v>438</v>
      </c>
      <c r="N466" s="499"/>
      <c r="O466" s="499"/>
      <c r="P466" s="209"/>
      <c r="R466" s="44"/>
      <c r="S466" s="32"/>
      <c r="T466" s="32"/>
      <c r="U466" s="32"/>
    </row>
    <row r="467" spans="2:21" ht="16.5" customHeight="1" x14ac:dyDescent="0.2">
      <c r="B467" s="209"/>
      <c r="C467" s="209"/>
      <c r="D467" s="209"/>
      <c r="E467" s="209"/>
      <c r="F467" s="209"/>
      <c r="G467" s="209"/>
      <c r="H467" s="209"/>
      <c r="I467" s="209"/>
      <c r="J467" s="209"/>
      <c r="K467" s="209"/>
      <c r="L467" s="209"/>
      <c r="M467" s="209"/>
      <c r="N467" s="209"/>
      <c r="O467" s="209"/>
      <c r="P467" s="209"/>
      <c r="R467" s="44"/>
      <c r="S467" s="32"/>
      <c r="T467" s="32"/>
      <c r="U467" s="32"/>
    </row>
    <row r="468" spans="2:21" ht="16.5" customHeight="1" x14ac:dyDescent="0.2">
      <c r="B468" s="209"/>
      <c r="C468" s="209"/>
      <c r="D468" s="209"/>
      <c r="E468" s="209"/>
      <c r="F468" s="209"/>
      <c r="G468" s="209"/>
      <c r="H468" s="209"/>
      <c r="I468" s="209"/>
      <c r="J468" s="209"/>
      <c r="K468" s="209"/>
      <c r="L468" s="209"/>
      <c r="M468" s="209"/>
      <c r="N468" s="209"/>
      <c r="O468" s="209"/>
      <c r="P468" s="209"/>
      <c r="R468" s="44"/>
      <c r="S468" s="32"/>
      <c r="T468" s="32"/>
      <c r="U468" s="32"/>
    </row>
    <row r="469" spans="2:21" x14ac:dyDescent="0.2">
      <c r="M469" s="31"/>
      <c r="N469" s="31"/>
      <c r="O469" s="31"/>
      <c r="P469" s="30"/>
      <c r="R469" s="44"/>
      <c r="S469" s="32"/>
      <c r="T469" s="32"/>
      <c r="U469" s="32"/>
    </row>
    <row r="470" spans="2:21" x14ac:dyDescent="0.2">
      <c r="M470" s="31"/>
      <c r="N470" s="31"/>
      <c r="O470" s="31"/>
      <c r="P470" s="30"/>
      <c r="R470" s="44"/>
      <c r="S470" s="32"/>
      <c r="T470" s="32"/>
      <c r="U470" s="32"/>
    </row>
    <row r="471" spans="2:21" x14ac:dyDescent="0.2">
      <c r="M471" s="31"/>
      <c r="N471" s="31"/>
      <c r="O471" s="31"/>
      <c r="P471" s="30"/>
      <c r="R471" s="44"/>
      <c r="S471" s="32"/>
      <c r="T471" s="32"/>
      <c r="U471" s="32"/>
    </row>
    <row r="472" spans="2:21" x14ac:dyDescent="0.2">
      <c r="M472" s="31"/>
      <c r="N472" s="31"/>
      <c r="O472" s="31"/>
      <c r="P472" s="30"/>
      <c r="R472" s="44"/>
      <c r="S472" s="32"/>
      <c r="T472" s="32"/>
      <c r="U472" s="32"/>
    </row>
    <row r="473" spans="2:21" x14ac:dyDescent="0.2">
      <c r="M473" s="31"/>
      <c r="N473" s="31"/>
      <c r="O473" s="31"/>
      <c r="P473" s="30"/>
      <c r="R473" s="44"/>
      <c r="S473" s="32"/>
      <c r="T473" s="32"/>
      <c r="U473" s="32"/>
    </row>
    <row r="474" spans="2:21" x14ac:dyDescent="0.2">
      <c r="M474" s="31"/>
      <c r="N474" s="31"/>
      <c r="O474" s="31"/>
      <c r="P474" s="30"/>
      <c r="R474" s="44"/>
      <c r="S474" s="32"/>
      <c r="T474" s="32"/>
      <c r="U474" s="32"/>
    </row>
    <row r="475" spans="2:21" x14ac:dyDescent="0.2">
      <c r="M475" s="31"/>
      <c r="N475" s="31"/>
      <c r="O475" s="31"/>
      <c r="P475" s="30"/>
      <c r="R475" s="44"/>
      <c r="S475" s="32"/>
      <c r="T475" s="32"/>
      <c r="U475" s="32"/>
    </row>
    <row r="476" spans="2:21" x14ac:dyDescent="0.2">
      <c r="M476" s="31"/>
      <c r="N476" s="31"/>
      <c r="O476" s="31"/>
      <c r="P476" s="30"/>
      <c r="R476" s="44"/>
      <c r="S476" s="32"/>
      <c r="T476" s="32"/>
      <c r="U476" s="32"/>
    </row>
    <row r="477" spans="2:21" x14ac:dyDescent="0.2">
      <c r="M477" s="31"/>
      <c r="N477" s="31"/>
      <c r="O477" s="31"/>
      <c r="P477" s="30"/>
      <c r="R477" s="44"/>
      <c r="S477" s="32"/>
      <c r="T477" s="32"/>
      <c r="U477" s="32"/>
    </row>
    <row r="478" spans="2:21" x14ac:dyDescent="0.2">
      <c r="M478" s="31"/>
      <c r="N478" s="31"/>
      <c r="O478" s="31"/>
      <c r="P478" s="30"/>
      <c r="R478" s="44"/>
      <c r="S478" s="32"/>
      <c r="T478" s="32"/>
      <c r="U478" s="32"/>
    </row>
    <row r="479" spans="2:21" x14ac:dyDescent="0.2">
      <c r="M479" s="31"/>
      <c r="N479" s="31"/>
      <c r="O479" s="31"/>
      <c r="P479" s="30"/>
      <c r="R479" s="44"/>
      <c r="S479" s="32"/>
      <c r="T479" s="32"/>
      <c r="U479" s="32"/>
    </row>
    <row r="480" spans="2:21" x14ac:dyDescent="0.2">
      <c r="M480" s="31"/>
      <c r="N480" s="31"/>
      <c r="O480" s="31"/>
      <c r="P480" s="30"/>
      <c r="R480" s="44"/>
      <c r="S480" s="32"/>
      <c r="T480" s="32"/>
      <c r="U480" s="32"/>
    </row>
    <row r="481" spans="13:21" x14ac:dyDescent="0.2">
      <c r="M481" s="31"/>
      <c r="N481" s="31"/>
      <c r="O481" s="31"/>
      <c r="P481" s="30"/>
      <c r="R481" s="44"/>
      <c r="S481" s="32"/>
      <c r="T481" s="32"/>
      <c r="U481" s="32"/>
    </row>
    <row r="482" spans="13:21" x14ac:dyDescent="0.2">
      <c r="M482" s="31"/>
      <c r="N482" s="31"/>
      <c r="O482" s="31"/>
      <c r="P482" s="30"/>
      <c r="R482" s="44"/>
      <c r="S482" s="32"/>
      <c r="T482" s="32"/>
      <c r="U482" s="32"/>
    </row>
    <row r="483" spans="13:21" x14ac:dyDescent="0.2">
      <c r="M483" s="31"/>
      <c r="N483" s="31"/>
      <c r="O483" s="31"/>
      <c r="P483" s="30"/>
      <c r="R483" s="44"/>
      <c r="S483" s="32"/>
      <c r="T483" s="32"/>
      <c r="U483" s="32"/>
    </row>
    <row r="484" spans="13:21" x14ac:dyDescent="0.2">
      <c r="M484" s="31"/>
      <c r="N484" s="31"/>
      <c r="O484" s="31"/>
      <c r="P484" s="30"/>
      <c r="R484" s="44"/>
      <c r="S484" s="32"/>
      <c r="T484" s="32"/>
      <c r="U484" s="32"/>
    </row>
    <row r="485" spans="13:21" x14ac:dyDescent="0.2">
      <c r="M485" s="31"/>
      <c r="N485" s="31"/>
      <c r="O485" s="31"/>
      <c r="P485" s="30"/>
      <c r="R485" s="44"/>
      <c r="S485" s="32"/>
      <c r="T485" s="32"/>
      <c r="U485" s="32"/>
    </row>
    <row r="486" spans="13:21" x14ac:dyDescent="0.2">
      <c r="M486" s="31"/>
      <c r="N486" s="31"/>
      <c r="O486" s="31"/>
      <c r="P486" s="30"/>
      <c r="R486" s="44"/>
      <c r="S486" s="32"/>
      <c r="T486" s="32"/>
      <c r="U486" s="32"/>
    </row>
    <row r="487" spans="13:21" x14ac:dyDescent="0.2">
      <c r="M487" s="31"/>
      <c r="N487" s="31"/>
      <c r="O487" s="31"/>
      <c r="P487" s="30"/>
      <c r="R487" s="44"/>
      <c r="S487" s="32"/>
      <c r="T487" s="32"/>
      <c r="U487" s="32"/>
    </row>
    <row r="488" spans="13:21" x14ac:dyDescent="0.2">
      <c r="M488" s="31"/>
      <c r="N488" s="31"/>
      <c r="O488" s="31"/>
      <c r="P488" s="30"/>
      <c r="R488" s="44"/>
      <c r="S488" s="32"/>
      <c r="T488" s="32"/>
      <c r="U488" s="32"/>
    </row>
    <row r="489" spans="13:21" x14ac:dyDescent="0.2">
      <c r="M489" s="31"/>
      <c r="N489" s="31"/>
      <c r="O489" s="31"/>
      <c r="P489" s="30"/>
      <c r="R489" s="44"/>
      <c r="S489" s="32"/>
      <c r="T489" s="32"/>
      <c r="U489" s="32"/>
    </row>
    <row r="490" spans="13:21" x14ac:dyDescent="0.2">
      <c r="M490" s="31"/>
      <c r="N490" s="31"/>
      <c r="O490" s="31"/>
      <c r="P490" s="30"/>
      <c r="R490" s="44"/>
      <c r="S490" s="32"/>
      <c r="T490" s="32"/>
      <c r="U490" s="32"/>
    </row>
    <row r="491" spans="13:21" x14ac:dyDescent="0.2">
      <c r="M491" s="31"/>
      <c r="N491" s="31"/>
      <c r="O491" s="31"/>
      <c r="P491" s="30"/>
      <c r="R491" s="44"/>
      <c r="S491" s="32"/>
      <c r="T491" s="32"/>
      <c r="U491" s="32"/>
    </row>
    <row r="492" spans="13:21" x14ac:dyDescent="0.2">
      <c r="M492" s="31"/>
      <c r="N492" s="31"/>
      <c r="O492" s="31"/>
      <c r="P492" s="30"/>
      <c r="R492" s="44"/>
      <c r="S492" s="32"/>
      <c r="T492" s="32"/>
      <c r="U492" s="32"/>
    </row>
    <row r="493" spans="13:21" x14ac:dyDescent="0.2">
      <c r="M493" s="31"/>
      <c r="N493" s="31"/>
      <c r="O493" s="31"/>
      <c r="P493" s="30"/>
      <c r="R493" s="44"/>
      <c r="S493" s="32"/>
      <c r="T493" s="32"/>
      <c r="U493" s="32"/>
    </row>
    <row r="494" spans="13:21" x14ac:dyDescent="0.2">
      <c r="M494" s="31"/>
      <c r="N494" s="31"/>
      <c r="O494" s="31"/>
      <c r="P494" s="30"/>
      <c r="R494" s="44"/>
      <c r="S494" s="32"/>
      <c r="T494" s="32"/>
      <c r="U494" s="32"/>
    </row>
    <row r="495" spans="13:21" x14ac:dyDescent="0.2">
      <c r="M495" s="31"/>
      <c r="N495" s="31"/>
      <c r="O495" s="31"/>
      <c r="P495" s="30"/>
      <c r="R495" s="44"/>
      <c r="S495" s="32"/>
      <c r="T495" s="32"/>
      <c r="U495" s="32"/>
    </row>
    <row r="496" spans="13:21" x14ac:dyDescent="0.2">
      <c r="M496" s="31"/>
      <c r="N496" s="31"/>
      <c r="O496" s="31"/>
      <c r="P496" s="30"/>
      <c r="R496" s="44"/>
      <c r="S496" s="32"/>
      <c r="T496" s="32"/>
      <c r="U496" s="32"/>
    </row>
    <row r="497" spans="13:21" x14ac:dyDescent="0.2">
      <c r="M497" s="31"/>
      <c r="N497" s="31"/>
      <c r="O497" s="31"/>
      <c r="P497" s="30"/>
      <c r="R497" s="44"/>
      <c r="S497" s="32"/>
      <c r="T497" s="32"/>
      <c r="U497" s="32"/>
    </row>
    <row r="498" spans="13:21" x14ac:dyDescent="0.2">
      <c r="M498" s="31"/>
      <c r="N498" s="31"/>
      <c r="O498" s="31"/>
      <c r="P498" s="30"/>
      <c r="R498" s="44"/>
      <c r="S498" s="32"/>
      <c r="T498" s="32"/>
      <c r="U498" s="32"/>
    </row>
    <row r="499" spans="13:21" x14ac:dyDescent="0.2">
      <c r="M499" s="31"/>
      <c r="N499" s="31"/>
      <c r="O499" s="31"/>
      <c r="P499" s="30"/>
      <c r="R499" s="44"/>
      <c r="S499" s="32"/>
      <c r="T499" s="32"/>
      <c r="U499" s="32"/>
    </row>
    <row r="500" spans="13:21" x14ac:dyDescent="0.2">
      <c r="M500" s="31"/>
      <c r="N500" s="31"/>
      <c r="O500" s="31"/>
      <c r="P500" s="30"/>
      <c r="R500" s="44"/>
      <c r="S500" s="32"/>
      <c r="T500" s="32"/>
      <c r="U500" s="32"/>
    </row>
    <row r="501" spans="13:21" x14ac:dyDescent="0.2">
      <c r="M501" s="31"/>
      <c r="N501" s="31"/>
      <c r="O501" s="31"/>
      <c r="P501" s="30"/>
      <c r="R501" s="44"/>
      <c r="S501" s="32"/>
      <c r="T501" s="32"/>
      <c r="U501" s="32"/>
    </row>
    <row r="502" spans="13:21" x14ac:dyDescent="0.2">
      <c r="M502" s="31"/>
      <c r="N502" s="31"/>
      <c r="O502" s="31"/>
      <c r="P502" s="30"/>
      <c r="R502" s="44"/>
      <c r="S502" s="32"/>
      <c r="T502" s="32"/>
      <c r="U502" s="32"/>
    </row>
    <row r="503" spans="13:21" x14ac:dyDescent="0.2">
      <c r="M503" s="31"/>
      <c r="N503" s="31"/>
      <c r="O503" s="31"/>
      <c r="P503" s="30"/>
      <c r="R503" s="44"/>
      <c r="S503" s="32"/>
      <c r="T503" s="32"/>
      <c r="U503" s="32"/>
    </row>
    <row r="504" spans="13:21" x14ac:dyDescent="0.2">
      <c r="M504" s="31"/>
      <c r="N504" s="31"/>
      <c r="O504" s="31"/>
      <c r="P504" s="30"/>
      <c r="R504" s="44"/>
      <c r="S504" s="32"/>
      <c r="T504" s="32"/>
      <c r="U504" s="32"/>
    </row>
    <row r="505" spans="13:21" x14ac:dyDescent="0.2">
      <c r="M505" s="31"/>
      <c r="N505" s="31"/>
      <c r="O505" s="31"/>
      <c r="P505" s="30"/>
      <c r="R505" s="44"/>
      <c r="S505" s="32"/>
      <c r="T505" s="32"/>
      <c r="U505" s="32"/>
    </row>
    <row r="506" spans="13:21" x14ac:dyDescent="0.2">
      <c r="M506" s="31"/>
      <c r="N506" s="31"/>
      <c r="O506" s="31"/>
      <c r="P506" s="30"/>
      <c r="R506" s="44"/>
      <c r="S506" s="32"/>
      <c r="T506" s="32"/>
      <c r="U506" s="32"/>
    </row>
    <row r="507" spans="13:21" x14ac:dyDescent="0.2">
      <c r="M507" s="31"/>
      <c r="N507" s="31"/>
      <c r="O507" s="31"/>
      <c r="P507" s="30"/>
      <c r="R507" s="44"/>
      <c r="S507" s="32"/>
      <c r="T507" s="32"/>
      <c r="U507" s="32"/>
    </row>
    <row r="508" spans="13:21" x14ac:dyDescent="0.2">
      <c r="M508" s="31"/>
      <c r="N508" s="31"/>
      <c r="O508" s="31"/>
      <c r="P508" s="30"/>
      <c r="R508" s="44"/>
      <c r="S508" s="32"/>
      <c r="T508" s="32"/>
      <c r="U508" s="32"/>
    </row>
    <row r="509" spans="13:21" x14ac:dyDescent="0.2">
      <c r="M509" s="31"/>
      <c r="N509" s="31"/>
      <c r="O509" s="31"/>
      <c r="P509" s="30"/>
      <c r="R509" s="44"/>
      <c r="S509" s="32"/>
      <c r="T509" s="32"/>
      <c r="U509" s="32"/>
    </row>
    <row r="510" spans="13:21" x14ac:dyDescent="0.2">
      <c r="M510" s="31"/>
      <c r="N510" s="31"/>
      <c r="O510" s="31"/>
      <c r="P510" s="30"/>
      <c r="R510" s="44"/>
      <c r="S510" s="32"/>
      <c r="T510" s="32"/>
      <c r="U510" s="32"/>
    </row>
    <row r="511" spans="13:21" x14ac:dyDescent="0.2">
      <c r="M511" s="31"/>
      <c r="N511" s="31"/>
      <c r="O511" s="31"/>
      <c r="P511" s="30"/>
      <c r="R511" s="44"/>
      <c r="S511" s="32"/>
      <c r="T511" s="32"/>
      <c r="U511" s="32"/>
    </row>
    <row r="512" spans="13:21" x14ac:dyDescent="0.2">
      <c r="M512" s="31"/>
      <c r="N512" s="31"/>
      <c r="O512" s="31"/>
      <c r="P512" s="30"/>
      <c r="R512" s="44"/>
      <c r="S512" s="32"/>
      <c r="T512" s="32"/>
      <c r="U512" s="32"/>
    </row>
    <row r="513" spans="13:21" x14ac:dyDescent="0.2">
      <c r="M513" s="31"/>
      <c r="N513" s="31"/>
      <c r="O513" s="31"/>
      <c r="P513" s="30"/>
      <c r="R513" s="44"/>
      <c r="S513" s="32"/>
      <c r="T513" s="32"/>
      <c r="U513" s="32"/>
    </row>
    <row r="514" spans="13:21" x14ac:dyDescent="0.2">
      <c r="M514" s="31"/>
      <c r="N514" s="31"/>
      <c r="O514" s="31"/>
      <c r="P514" s="30"/>
      <c r="R514" s="44"/>
      <c r="S514" s="32"/>
      <c r="T514" s="32"/>
      <c r="U514" s="32"/>
    </row>
    <row r="515" spans="13:21" x14ac:dyDescent="0.2">
      <c r="M515" s="31"/>
      <c r="N515" s="31"/>
      <c r="O515" s="31"/>
      <c r="P515" s="30"/>
      <c r="R515" s="44"/>
      <c r="S515" s="32"/>
      <c r="T515" s="32"/>
      <c r="U515" s="32"/>
    </row>
    <row r="516" spans="13:21" x14ac:dyDescent="0.2">
      <c r="M516" s="31"/>
      <c r="N516" s="31"/>
      <c r="O516" s="31"/>
      <c r="P516" s="30"/>
      <c r="R516" s="44"/>
      <c r="S516" s="32"/>
      <c r="T516" s="32"/>
      <c r="U516" s="32"/>
    </row>
    <row r="517" spans="13:21" x14ac:dyDescent="0.2">
      <c r="M517" s="31"/>
      <c r="N517" s="31"/>
      <c r="O517" s="31"/>
      <c r="P517" s="30"/>
      <c r="R517" s="44"/>
      <c r="S517" s="32"/>
      <c r="T517" s="32"/>
      <c r="U517" s="32"/>
    </row>
    <row r="518" spans="13:21" x14ac:dyDescent="0.2">
      <c r="M518" s="31"/>
      <c r="N518" s="31"/>
      <c r="O518" s="31"/>
      <c r="P518" s="30"/>
      <c r="R518" s="44"/>
      <c r="S518" s="32"/>
      <c r="T518" s="32"/>
      <c r="U518" s="32"/>
    </row>
    <row r="519" spans="13:21" x14ac:dyDescent="0.2">
      <c r="M519" s="31"/>
      <c r="N519" s="31"/>
      <c r="O519" s="31"/>
      <c r="P519" s="30"/>
      <c r="R519" s="44"/>
      <c r="S519" s="32"/>
      <c r="T519" s="32"/>
      <c r="U519" s="32"/>
    </row>
    <row r="520" spans="13:21" x14ac:dyDescent="0.2">
      <c r="M520" s="31"/>
      <c r="N520" s="31"/>
      <c r="O520" s="31"/>
      <c r="P520" s="30"/>
      <c r="R520" s="44"/>
      <c r="S520" s="32"/>
      <c r="T520" s="32"/>
      <c r="U520" s="32"/>
    </row>
    <row r="521" spans="13:21" x14ac:dyDescent="0.2">
      <c r="M521" s="31"/>
      <c r="N521" s="31"/>
      <c r="O521" s="31"/>
      <c r="P521" s="30"/>
      <c r="R521" s="44"/>
      <c r="S521" s="32"/>
      <c r="T521" s="32"/>
      <c r="U521" s="32"/>
    </row>
    <row r="522" spans="13:21" x14ac:dyDescent="0.2">
      <c r="M522" s="31"/>
      <c r="N522" s="31"/>
      <c r="O522" s="31"/>
      <c r="P522" s="30"/>
      <c r="R522" s="44"/>
      <c r="S522" s="32"/>
      <c r="T522" s="32"/>
      <c r="U522" s="32"/>
    </row>
    <row r="523" spans="13:21" x14ac:dyDescent="0.2">
      <c r="M523" s="31"/>
      <c r="N523" s="31"/>
      <c r="O523" s="31"/>
      <c r="P523" s="30"/>
      <c r="R523" s="44"/>
      <c r="S523" s="32"/>
      <c r="T523" s="32"/>
      <c r="U523" s="32"/>
    </row>
    <row r="524" spans="13:21" x14ac:dyDescent="0.2">
      <c r="M524" s="31"/>
      <c r="N524" s="31"/>
      <c r="O524" s="31"/>
      <c r="P524" s="30"/>
      <c r="R524" s="44"/>
      <c r="S524" s="32"/>
      <c r="T524" s="32"/>
      <c r="U524" s="32"/>
    </row>
    <row r="525" spans="13:21" x14ac:dyDescent="0.2">
      <c r="M525" s="31"/>
      <c r="N525" s="31"/>
      <c r="O525" s="31"/>
      <c r="P525" s="30"/>
      <c r="R525" s="44"/>
      <c r="S525" s="32"/>
      <c r="T525" s="32"/>
      <c r="U525" s="32"/>
    </row>
    <row r="526" spans="13:21" x14ac:dyDescent="0.2">
      <c r="M526" s="31"/>
      <c r="N526" s="31"/>
      <c r="O526" s="31"/>
      <c r="P526" s="30"/>
      <c r="R526" s="44"/>
      <c r="S526" s="32"/>
      <c r="T526" s="32"/>
      <c r="U526" s="32"/>
    </row>
    <row r="527" spans="13:21" x14ac:dyDescent="0.2">
      <c r="M527" s="31"/>
      <c r="N527" s="31"/>
      <c r="O527" s="31"/>
      <c r="P527" s="30"/>
      <c r="R527" s="44"/>
      <c r="S527" s="32"/>
      <c r="T527" s="32"/>
      <c r="U527" s="32"/>
    </row>
    <row r="528" spans="13:21" x14ac:dyDescent="0.2">
      <c r="M528" s="31"/>
      <c r="N528" s="31"/>
      <c r="O528" s="31"/>
      <c r="P528" s="30"/>
      <c r="R528" s="44"/>
      <c r="S528" s="32"/>
      <c r="T528" s="32"/>
      <c r="U528" s="32"/>
    </row>
    <row r="529" spans="13:21" x14ac:dyDescent="0.2">
      <c r="M529" s="31"/>
      <c r="N529" s="31"/>
      <c r="O529" s="31"/>
      <c r="P529" s="30"/>
      <c r="R529" s="44"/>
      <c r="S529" s="32"/>
      <c r="T529" s="32"/>
      <c r="U529" s="32"/>
    </row>
    <row r="530" spans="13:21" x14ac:dyDescent="0.2">
      <c r="M530" s="31"/>
      <c r="N530" s="31"/>
      <c r="O530" s="31"/>
      <c r="P530" s="30"/>
      <c r="R530" s="44"/>
      <c r="S530" s="32"/>
      <c r="T530" s="32"/>
      <c r="U530" s="32"/>
    </row>
    <row r="531" spans="13:21" x14ac:dyDescent="0.2">
      <c r="M531" s="31"/>
      <c r="N531" s="31"/>
      <c r="O531" s="31"/>
      <c r="P531" s="30"/>
      <c r="R531" s="44"/>
      <c r="S531" s="32"/>
      <c r="T531" s="32"/>
      <c r="U531" s="32"/>
    </row>
    <row r="532" spans="13:21" x14ac:dyDescent="0.2">
      <c r="M532" s="31"/>
      <c r="N532" s="31"/>
      <c r="O532" s="31"/>
      <c r="P532" s="30"/>
      <c r="R532" s="44"/>
      <c r="S532" s="32"/>
      <c r="T532" s="32"/>
      <c r="U532" s="32"/>
    </row>
    <row r="533" spans="13:21" x14ac:dyDescent="0.2">
      <c r="M533" s="31"/>
      <c r="N533" s="31"/>
      <c r="O533" s="31"/>
      <c r="P533" s="30"/>
      <c r="R533" s="44"/>
      <c r="S533" s="32"/>
      <c r="T533" s="32"/>
      <c r="U533" s="32"/>
    </row>
    <row r="534" spans="13:21" x14ac:dyDescent="0.2">
      <c r="M534" s="31"/>
      <c r="N534" s="31"/>
      <c r="O534" s="31"/>
      <c r="P534" s="30"/>
      <c r="R534" s="44"/>
      <c r="S534" s="32"/>
      <c r="T534" s="32"/>
      <c r="U534" s="32"/>
    </row>
    <row r="535" spans="13:21" x14ac:dyDescent="0.2">
      <c r="M535" s="31"/>
      <c r="N535" s="31"/>
      <c r="O535" s="31"/>
      <c r="P535" s="30"/>
      <c r="R535" s="44"/>
      <c r="S535" s="32"/>
      <c r="T535" s="32"/>
      <c r="U535" s="32"/>
    </row>
    <row r="536" spans="13:21" x14ac:dyDescent="0.2">
      <c r="M536" s="31"/>
      <c r="N536" s="31"/>
      <c r="O536" s="31"/>
      <c r="P536" s="30"/>
      <c r="R536" s="44"/>
      <c r="S536" s="32"/>
      <c r="T536" s="32"/>
      <c r="U536" s="32"/>
    </row>
    <row r="537" spans="13:21" x14ac:dyDescent="0.2">
      <c r="M537" s="31"/>
      <c r="N537" s="31"/>
      <c r="O537" s="31"/>
      <c r="P537" s="30"/>
      <c r="R537" s="44"/>
      <c r="S537" s="32"/>
      <c r="T537" s="32"/>
      <c r="U537" s="32"/>
    </row>
    <row r="538" spans="13:21" x14ac:dyDescent="0.2">
      <c r="M538" s="31"/>
      <c r="N538" s="31"/>
      <c r="O538" s="31"/>
      <c r="P538" s="30"/>
      <c r="R538" s="44"/>
      <c r="S538" s="32"/>
      <c r="T538" s="32"/>
      <c r="U538" s="32"/>
    </row>
    <row r="539" spans="13:21" x14ac:dyDescent="0.2">
      <c r="M539" s="31"/>
      <c r="N539" s="31"/>
      <c r="O539" s="31"/>
      <c r="P539" s="30"/>
      <c r="R539" s="44"/>
      <c r="S539" s="32"/>
      <c r="T539" s="32"/>
      <c r="U539" s="32"/>
    </row>
    <row r="540" spans="13:21" x14ac:dyDescent="0.2">
      <c r="M540" s="31"/>
      <c r="N540" s="31"/>
      <c r="O540" s="31"/>
      <c r="P540" s="30"/>
      <c r="R540" s="44"/>
      <c r="S540" s="32"/>
      <c r="T540" s="32"/>
      <c r="U540" s="32"/>
    </row>
    <row r="541" spans="13:21" x14ac:dyDescent="0.2">
      <c r="M541" s="31"/>
      <c r="N541" s="31"/>
      <c r="O541" s="31"/>
      <c r="P541" s="30"/>
      <c r="R541" s="44"/>
      <c r="S541" s="32"/>
      <c r="T541" s="32"/>
      <c r="U541" s="32"/>
    </row>
    <row r="542" spans="13:21" x14ac:dyDescent="0.2">
      <c r="M542" s="31"/>
      <c r="N542" s="31"/>
      <c r="O542" s="31"/>
      <c r="P542" s="30"/>
      <c r="R542" s="44"/>
      <c r="S542" s="32"/>
      <c r="T542" s="32"/>
      <c r="U542" s="32"/>
    </row>
    <row r="543" spans="13:21" x14ac:dyDescent="0.2">
      <c r="M543" s="31"/>
      <c r="N543" s="31"/>
      <c r="O543" s="31"/>
      <c r="P543" s="30"/>
      <c r="R543" s="44"/>
      <c r="S543" s="32"/>
      <c r="T543" s="32"/>
      <c r="U543" s="32"/>
    </row>
    <row r="544" spans="13:21" x14ac:dyDescent="0.2">
      <c r="M544" s="31"/>
      <c r="N544" s="31"/>
      <c r="O544" s="31"/>
      <c r="P544" s="30"/>
      <c r="R544" s="44"/>
      <c r="S544" s="32"/>
      <c r="T544" s="32"/>
      <c r="U544" s="32"/>
    </row>
    <row r="545" spans="13:21" x14ac:dyDescent="0.2">
      <c r="M545" s="31"/>
      <c r="N545" s="31"/>
      <c r="O545" s="31"/>
      <c r="P545" s="30"/>
      <c r="R545" s="44"/>
      <c r="S545" s="32"/>
      <c r="T545" s="32"/>
      <c r="U545" s="32"/>
    </row>
    <row r="546" spans="13:21" x14ac:dyDescent="0.2">
      <c r="M546" s="31"/>
      <c r="N546" s="31"/>
      <c r="O546" s="31"/>
      <c r="P546" s="30"/>
      <c r="R546" s="44"/>
      <c r="S546" s="32"/>
      <c r="T546" s="32"/>
      <c r="U546" s="32"/>
    </row>
    <row r="547" spans="13:21" x14ac:dyDescent="0.2">
      <c r="M547" s="31"/>
      <c r="N547" s="31"/>
      <c r="O547" s="31"/>
      <c r="P547" s="30"/>
      <c r="R547" s="44"/>
      <c r="S547" s="32"/>
      <c r="T547" s="32"/>
      <c r="U547" s="32"/>
    </row>
    <row r="548" spans="13:21" x14ac:dyDescent="0.2">
      <c r="M548" s="31"/>
      <c r="N548" s="31"/>
      <c r="O548" s="31"/>
      <c r="P548" s="30"/>
      <c r="R548" s="44"/>
      <c r="S548" s="32"/>
      <c r="T548" s="32"/>
      <c r="U548" s="32"/>
    </row>
    <row r="549" spans="13:21" x14ac:dyDescent="0.2">
      <c r="M549" s="31"/>
      <c r="N549" s="31"/>
      <c r="O549" s="31"/>
      <c r="P549" s="30"/>
      <c r="R549" s="44"/>
      <c r="S549" s="32"/>
      <c r="T549" s="32"/>
      <c r="U549" s="32"/>
    </row>
    <row r="550" spans="13:21" x14ac:dyDescent="0.2">
      <c r="M550" s="31"/>
      <c r="N550" s="31"/>
      <c r="O550" s="31"/>
      <c r="P550" s="30"/>
      <c r="R550" s="44"/>
      <c r="S550" s="32"/>
      <c r="T550" s="32"/>
      <c r="U550" s="32"/>
    </row>
    <row r="551" spans="13:21" x14ac:dyDescent="0.2">
      <c r="M551" s="31"/>
      <c r="N551" s="31"/>
      <c r="O551" s="31"/>
      <c r="P551" s="30"/>
      <c r="R551" s="44"/>
      <c r="S551" s="32"/>
      <c r="T551" s="32"/>
      <c r="U551" s="32"/>
    </row>
    <row r="552" spans="13:21" x14ac:dyDescent="0.2">
      <c r="M552" s="31"/>
      <c r="N552" s="31"/>
      <c r="O552" s="31"/>
      <c r="P552" s="30"/>
      <c r="R552" s="44"/>
      <c r="S552" s="32"/>
      <c r="T552" s="32"/>
      <c r="U552" s="32"/>
    </row>
    <row r="553" spans="13:21" x14ac:dyDescent="0.2">
      <c r="M553" s="31"/>
      <c r="N553" s="31"/>
      <c r="O553" s="31"/>
      <c r="P553" s="30"/>
      <c r="R553" s="44"/>
      <c r="S553" s="32"/>
      <c r="T553" s="32"/>
      <c r="U553" s="32"/>
    </row>
    <row r="554" spans="13:21" x14ac:dyDescent="0.2">
      <c r="M554" s="31"/>
      <c r="N554" s="31"/>
      <c r="O554" s="31"/>
      <c r="P554" s="30"/>
      <c r="R554" s="44"/>
      <c r="S554" s="32"/>
      <c r="T554" s="32"/>
      <c r="U554" s="32"/>
    </row>
    <row r="555" spans="13:21" x14ac:dyDescent="0.2">
      <c r="M555" s="31"/>
      <c r="N555" s="31"/>
      <c r="O555" s="31"/>
      <c r="P555" s="30"/>
      <c r="R555" s="44"/>
      <c r="S555" s="32"/>
      <c r="T555" s="32"/>
      <c r="U555" s="32"/>
    </row>
    <row r="556" spans="13:21" x14ac:dyDescent="0.2">
      <c r="M556" s="31"/>
      <c r="N556" s="31"/>
      <c r="O556" s="31"/>
      <c r="P556" s="30"/>
      <c r="R556" s="44"/>
      <c r="S556" s="32"/>
      <c r="T556" s="32"/>
      <c r="U556" s="32"/>
    </row>
    <row r="557" spans="13:21" x14ac:dyDescent="0.2">
      <c r="M557" s="31"/>
      <c r="N557" s="31"/>
      <c r="O557" s="31"/>
      <c r="P557" s="30"/>
      <c r="R557" s="44"/>
      <c r="S557" s="32"/>
      <c r="T557" s="32"/>
      <c r="U557" s="32"/>
    </row>
    <row r="558" spans="13:21" x14ac:dyDescent="0.2">
      <c r="M558" s="31"/>
      <c r="N558" s="31"/>
      <c r="O558" s="31"/>
      <c r="P558" s="30"/>
      <c r="R558" s="44"/>
      <c r="S558" s="32"/>
      <c r="T558" s="32"/>
      <c r="U558" s="32"/>
    </row>
    <row r="559" spans="13:21" x14ac:dyDescent="0.2">
      <c r="M559" s="31"/>
      <c r="N559" s="31"/>
      <c r="O559" s="31"/>
      <c r="P559" s="30"/>
      <c r="R559" s="44"/>
      <c r="S559" s="32"/>
      <c r="T559" s="32"/>
      <c r="U559" s="32"/>
    </row>
    <row r="560" spans="13:21" x14ac:dyDescent="0.2">
      <c r="M560" s="31"/>
      <c r="N560" s="31"/>
      <c r="O560" s="31"/>
      <c r="P560" s="30"/>
      <c r="R560" s="44"/>
      <c r="S560" s="32"/>
      <c r="T560" s="32"/>
      <c r="U560" s="32"/>
    </row>
    <row r="561" spans="13:21" x14ac:dyDescent="0.2">
      <c r="M561" s="31"/>
      <c r="N561" s="31"/>
      <c r="O561" s="31"/>
      <c r="P561" s="30"/>
      <c r="R561" s="44"/>
      <c r="S561" s="32"/>
      <c r="T561" s="32"/>
      <c r="U561" s="32"/>
    </row>
    <row r="562" spans="13:21" x14ac:dyDescent="0.2">
      <c r="M562" s="31"/>
      <c r="N562" s="31"/>
      <c r="O562" s="31"/>
      <c r="P562" s="30"/>
      <c r="R562" s="44"/>
      <c r="S562" s="32"/>
      <c r="T562" s="32"/>
      <c r="U562" s="32"/>
    </row>
    <row r="563" spans="13:21" x14ac:dyDescent="0.2">
      <c r="M563" s="31"/>
      <c r="N563" s="31"/>
      <c r="O563" s="31"/>
      <c r="P563" s="30"/>
      <c r="R563" s="44"/>
      <c r="S563" s="32"/>
      <c r="T563" s="32"/>
      <c r="U563" s="32"/>
    </row>
    <row r="564" spans="13:21" x14ac:dyDescent="0.2">
      <c r="M564" s="31"/>
      <c r="N564" s="31"/>
      <c r="O564" s="31"/>
      <c r="P564" s="30"/>
      <c r="R564" s="44"/>
      <c r="S564" s="32"/>
      <c r="T564" s="32"/>
      <c r="U564" s="32"/>
    </row>
    <row r="565" spans="13:21" x14ac:dyDescent="0.2">
      <c r="M565" s="31"/>
      <c r="N565" s="31"/>
      <c r="O565" s="31"/>
      <c r="P565" s="30"/>
      <c r="R565" s="44"/>
      <c r="S565" s="32"/>
      <c r="T565" s="32"/>
      <c r="U565" s="32"/>
    </row>
    <row r="566" spans="13:21" x14ac:dyDescent="0.2">
      <c r="M566" s="31"/>
      <c r="N566" s="31"/>
      <c r="O566" s="31"/>
      <c r="P566" s="30"/>
      <c r="R566" s="44"/>
      <c r="S566" s="32"/>
      <c r="T566" s="32"/>
      <c r="U566" s="32"/>
    </row>
    <row r="567" spans="13:21" x14ac:dyDescent="0.2">
      <c r="M567" s="31"/>
      <c r="N567" s="31"/>
      <c r="O567" s="31"/>
      <c r="P567" s="30"/>
      <c r="R567" s="44"/>
      <c r="S567" s="32"/>
      <c r="T567" s="32"/>
      <c r="U567" s="32"/>
    </row>
    <row r="568" spans="13:21" x14ac:dyDescent="0.2">
      <c r="M568" s="31"/>
      <c r="N568" s="31"/>
      <c r="O568" s="31"/>
      <c r="P568" s="30"/>
      <c r="R568" s="44"/>
      <c r="S568" s="32"/>
      <c r="T568" s="32"/>
      <c r="U568" s="32"/>
    </row>
    <row r="569" spans="13:21" x14ac:dyDescent="0.2">
      <c r="M569" s="31"/>
      <c r="N569" s="31"/>
      <c r="O569" s="31"/>
      <c r="P569" s="30"/>
      <c r="R569" s="44"/>
      <c r="S569" s="32"/>
      <c r="T569" s="32"/>
      <c r="U569" s="32"/>
    </row>
    <row r="570" spans="13:21" x14ac:dyDescent="0.2">
      <c r="M570" s="31"/>
      <c r="N570" s="31"/>
      <c r="O570" s="31"/>
      <c r="P570" s="30"/>
      <c r="R570" s="44"/>
      <c r="S570" s="32"/>
      <c r="T570" s="32"/>
      <c r="U570" s="32"/>
    </row>
    <row r="571" spans="13:21" x14ac:dyDescent="0.2">
      <c r="M571" s="31"/>
      <c r="N571" s="31"/>
      <c r="O571" s="31"/>
      <c r="P571" s="30"/>
      <c r="R571" s="44"/>
      <c r="S571" s="32"/>
      <c r="T571" s="32"/>
      <c r="U571" s="32"/>
    </row>
    <row r="572" spans="13:21" x14ac:dyDescent="0.2">
      <c r="M572" s="31"/>
      <c r="N572" s="31"/>
      <c r="O572" s="31"/>
      <c r="P572" s="30"/>
      <c r="R572" s="44"/>
      <c r="S572" s="32"/>
      <c r="T572" s="32"/>
      <c r="U572" s="32"/>
    </row>
    <row r="573" spans="13:21" x14ac:dyDescent="0.2">
      <c r="M573" s="31"/>
      <c r="N573" s="31"/>
      <c r="O573" s="31"/>
      <c r="P573" s="30"/>
      <c r="R573" s="44"/>
      <c r="S573" s="32"/>
      <c r="T573" s="32"/>
      <c r="U573" s="32"/>
    </row>
    <row r="574" spans="13:21" x14ac:dyDescent="0.2">
      <c r="M574" s="31"/>
      <c r="N574" s="31"/>
      <c r="O574" s="31"/>
      <c r="P574" s="30"/>
      <c r="R574" s="44"/>
      <c r="S574" s="32"/>
      <c r="T574" s="32"/>
      <c r="U574" s="32"/>
    </row>
    <row r="575" spans="13:21" x14ac:dyDescent="0.2">
      <c r="M575" s="31"/>
      <c r="N575" s="31"/>
      <c r="O575" s="31"/>
      <c r="P575" s="30"/>
      <c r="R575" s="44"/>
      <c r="S575" s="32"/>
      <c r="T575" s="32"/>
      <c r="U575" s="32"/>
    </row>
    <row r="576" spans="13:21" x14ac:dyDescent="0.2">
      <c r="M576" s="31"/>
      <c r="N576" s="31"/>
      <c r="O576" s="31"/>
      <c r="P576" s="30"/>
      <c r="R576" s="44"/>
      <c r="S576" s="32"/>
      <c r="T576" s="32"/>
      <c r="U576" s="32"/>
    </row>
    <row r="577" spans="13:21" x14ac:dyDescent="0.2">
      <c r="M577" s="31"/>
      <c r="N577" s="31"/>
      <c r="O577" s="31"/>
      <c r="P577" s="30"/>
      <c r="R577" s="44"/>
      <c r="S577" s="32"/>
      <c r="T577" s="32"/>
      <c r="U577" s="32"/>
    </row>
    <row r="578" spans="13:21" x14ac:dyDescent="0.2">
      <c r="M578" s="31"/>
      <c r="N578" s="31"/>
      <c r="O578" s="31"/>
      <c r="P578" s="30"/>
      <c r="R578" s="44"/>
      <c r="S578" s="32"/>
      <c r="T578" s="32"/>
      <c r="U578" s="32"/>
    </row>
    <row r="579" spans="13:21" x14ac:dyDescent="0.2">
      <c r="M579" s="31"/>
      <c r="N579" s="31"/>
      <c r="O579" s="31"/>
      <c r="P579" s="30"/>
      <c r="R579" s="44"/>
      <c r="S579" s="32"/>
      <c r="T579" s="32"/>
      <c r="U579" s="32"/>
    </row>
    <row r="580" spans="13:21" x14ac:dyDescent="0.2">
      <c r="M580" s="31"/>
      <c r="N580" s="31"/>
      <c r="O580" s="31"/>
      <c r="P580" s="30"/>
      <c r="R580" s="44"/>
      <c r="S580" s="32"/>
      <c r="T580" s="32"/>
      <c r="U580" s="32"/>
    </row>
    <row r="581" spans="13:21" x14ac:dyDescent="0.2">
      <c r="M581" s="31"/>
      <c r="N581" s="31"/>
      <c r="O581" s="31"/>
      <c r="P581" s="30"/>
      <c r="R581" s="44"/>
      <c r="S581" s="32"/>
      <c r="T581" s="32"/>
      <c r="U581" s="32"/>
    </row>
    <row r="582" spans="13:21" x14ac:dyDescent="0.2">
      <c r="M582" s="31"/>
      <c r="N582" s="31"/>
      <c r="O582" s="31"/>
      <c r="P582" s="30"/>
      <c r="R582" s="44"/>
      <c r="S582" s="32"/>
      <c r="T582" s="32"/>
      <c r="U582" s="32"/>
    </row>
    <row r="583" spans="13:21" x14ac:dyDescent="0.2">
      <c r="M583" s="31"/>
      <c r="N583" s="31"/>
      <c r="O583" s="31"/>
      <c r="P583" s="30"/>
      <c r="R583" s="44"/>
      <c r="S583" s="32"/>
      <c r="T583" s="32"/>
      <c r="U583" s="32"/>
    </row>
    <row r="584" spans="13:21" x14ac:dyDescent="0.2">
      <c r="M584" s="31"/>
      <c r="N584" s="31"/>
      <c r="O584" s="31"/>
      <c r="P584" s="30"/>
      <c r="R584" s="44"/>
      <c r="S584" s="32"/>
      <c r="T584" s="32"/>
      <c r="U584" s="32"/>
    </row>
    <row r="585" spans="13:21" x14ac:dyDescent="0.2">
      <c r="M585" s="31"/>
      <c r="N585" s="31"/>
      <c r="O585" s="31"/>
      <c r="P585" s="30"/>
      <c r="R585" s="44"/>
      <c r="S585" s="32"/>
      <c r="T585" s="32"/>
      <c r="U585" s="32"/>
    </row>
    <row r="586" spans="13:21" x14ac:dyDescent="0.2">
      <c r="M586" s="31"/>
      <c r="N586" s="31"/>
      <c r="O586" s="31"/>
      <c r="P586" s="30"/>
      <c r="R586" s="44"/>
      <c r="S586" s="32"/>
      <c r="T586" s="32"/>
      <c r="U586" s="32"/>
    </row>
    <row r="587" spans="13:21" x14ac:dyDescent="0.2">
      <c r="M587" s="31"/>
      <c r="N587" s="31"/>
      <c r="O587" s="31"/>
      <c r="P587" s="30"/>
      <c r="R587" s="44"/>
      <c r="S587" s="32"/>
      <c r="T587" s="32"/>
      <c r="U587" s="32"/>
    </row>
    <row r="588" spans="13:21" x14ac:dyDescent="0.2">
      <c r="M588" s="31"/>
      <c r="N588" s="31"/>
      <c r="O588" s="31"/>
      <c r="P588" s="30"/>
      <c r="R588" s="44"/>
      <c r="S588" s="32"/>
      <c r="T588" s="32"/>
      <c r="U588" s="32"/>
    </row>
    <row r="589" spans="13:21" x14ac:dyDescent="0.2">
      <c r="M589" s="31"/>
      <c r="N589" s="31"/>
      <c r="O589" s="31"/>
      <c r="P589" s="30"/>
      <c r="R589" s="44"/>
      <c r="S589" s="32"/>
      <c r="T589" s="32"/>
      <c r="U589" s="32"/>
    </row>
    <row r="590" spans="13:21" x14ac:dyDescent="0.2">
      <c r="M590" s="31"/>
      <c r="N590" s="31"/>
      <c r="O590" s="31"/>
      <c r="P590" s="30"/>
      <c r="R590" s="44"/>
      <c r="S590" s="32"/>
      <c r="T590" s="32"/>
      <c r="U590" s="32"/>
    </row>
    <row r="591" spans="13:21" x14ac:dyDescent="0.2">
      <c r="M591" s="31"/>
      <c r="N591" s="31"/>
      <c r="O591" s="31"/>
      <c r="P591" s="30"/>
      <c r="R591" s="44"/>
      <c r="S591" s="32"/>
      <c r="T591" s="32"/>
      <c r="U591" s="32"/>
    </row>
    <row r="592" spans="13:21" x14ac:dyDescent="0.2">
      <c r="M592" s="31"/>
      <c r="N592" s="31"/>
      <c r="O592" s="31"/>
      <c r="P592" s="30"/>
      <c r="R592" s="44"/>
      <c r="S592" s="32"/>
      <c r="T592" s="32"/>
      <c r="U592" s="32"/>
    </row>
    <row r="593" spans="13:21" x14ac:dyDescent="0.2">
      <c r="M593" s="31"/>
      <c r="N593" s="31"/>
      <c r="O593" s="31"/>
      <c r="P593" s="30"/>
      <c r="R593" s="44"/>
      <c r="S593" s="32"/>
      <c r="T593" s="32"/>
      <c r="U593" s="32"/>
    </row>
    <row r="594" spans="13:21" x14ac:dyDescent="0.2">
      <c r="M594" s="31"/>
      <c r="N594" s="31"/>
      <c r="O594" s="31"/>
      <c r="P594" s="30"/>
      <c r="R594" s="44"/>
      <c r="S594" s="32"/>
      <c r="T594" s="32"/>
      <c r="U594" s="32"/>
    </row>
    <row r="595" spans="13:21" x14ac:dyDescent="0.2">
      <c r="M595" s="31"/>
      <c r="N595" s="31"/>
      <c r="O595" s="31"/>
      <c r="P595" s="30"/>
      <c r="R595" s="44"/>
      <c r="S595" s="32"/>
      <c r="T595" s="32"/>
      <c r="U595" s="32"/>
    </row>
    <row r="596" spans="13:21" x14ac:dyDescent="0.2">
      <c r="M596" s="31"/>
      <c r="N596" s="31"/>
      <c r="O596" s="31"/>
      <c r="P596" s="30"/>
      <c r="R596" s="44"/>
      <c r="S596" s="32"/>
      <c r="T596" s="32"/>
      <c r="U596" s="32"/>
    </row>
    <row r="597" spans="13:21" x14ac:dyDescent="0.2">
      <c r="M597" s="31"/>
      <c r="N597" s="31"/>
      <c r="O597" s="31"/>
      <c r="P597" s="30"/>
      <c r="R597" s="44"/>
      <c r="S597" s="32"/>
      <c r="T597" s="32"/>
      <c r="U597" s="32"/>
    </row>
    <row r="598" spans="13:21" x14ac:dyDescent="0.2">
      <c r="M598" s="31"/>
      <c r="N598" s="31"/>
      <c r="O598" s="31"/>
      <c r="P598" s="30"/>
      <c r="R598" s="44"/>
      <c r="S598" s="32"/>
      <c r="T598" s="32"/>
      <c r="U598" s="32"/>
    </row>
    <row r="599" spans="13:21" x14ac:dyDescent="0.2">
      <c r="M599" s="31"/>
      <c r="N599" s="31"/>
      <c r="O599" s="31"/>
      <c r="P599" s="30"/>
      <c r="R599" s="44"/>
      <c r="S599" s="32"/>
      <c r="T599" s="32"/>
      <c r="U599" s="32"/>
    </row>
    <row r="600" spans="13:21" x14ac:dyDescent="0.2">
      <c r="M600" s="31"/>
      <c r="N600" s="31"/>
      <c r="O600" s="31"/>
      <c r="P600" s="30"/>
      <c r="R600" s="44"/>
      <c r="S600" s="32"/>
      <c r="T600" s="32"/>
      <c r="U600" s="32"/>
    </row>
    <row r="601" spans="13:21" x14ac:dyDescent="0.2">
      <c r="M601" s="31"/>
      <c r="N601" s="31"/>
      <c r="O601" s="31"/>
      <c r="P601" s="30"/>
      <c r="R601" s="44"/>
      <c r="S601" s="32"/>
      <c r="T601" s="32"/>
      <c r="U601" s="32"/>
    </row>
    <row r="602" spans="13:21" x14ac:dyDescent="0.2">
      <c r="M602" s="31"/>
      <c r="N602" s="31"/>
      <c r="O602" s="31"/>
      <c r="P602" s="30"/>
      <c r="R602" s="44"/>
      <c r="S602" s="32"/>
      <c r="T602" s="32"/>
      <c r="U602" s="32"/>
    </row>
    <row r="603" spans="13:21" x14ac:dyDescent="0.2">
      <c r="M603" s="31"/>
      <c r="N603" s="31"/>
      <c r="O603" s="31"/>
      <c r="P603" s="30"/>
      <c r="R603" s="44"/>
      <c r="S603" s="32"/>
      <c r="T603" s="32"/>
      <c r="U603" s="32"/>
    </row>
    <row r="604" spans="13:21" x14ac:dyDescent="0.2">
      <c r="M604" s="31"/>
      <c r="N604" s="31"/>
      <c r="O604" s="31"/>
      <c r="P604" s="30"/>
      <c r="R604" s="44"/>
      <c r="S604" s="32"/>
      <c r="T604" s="32"/>
      <c r="U604" s="32"/>
    </row>
    <row r="605" spans="13:21" x14ac:dyDescent="0.2">
      <c r="M605" s="31"/>
      <c r="N605" s="31"/>
      <c r="O605" s="31"/>
      <c r="P605" s="30"/>
      <c r="R605" s="44"/>
      <c r="S605" s="32"/>
      <c r="T605" s="32"/>
      <c r="U605" s="32"/>
    </row>
    <row r="606" spans="13:21" x14ac:dyDescent="0.2">
      <c r="M606" s="31"/>
      <c r="N606" s="31"/>
      <c r="O606" s="31"/>
      <c r="P606" s="30"/>
      <c r="R606" s="44"/>
      <c r="S606" s="32"/>
      <c r="T606" s="32"/>
      <c r="U606" s="32"/>
    </row>
    <row r="607" spans="13:21" x14ac:dyDescent="0.2">
      <c r="M607" s="31"/>
      <c r="N607" s="31"/>
      <c r="O607" s="31"/>
      <c r="P607" s="30"/>
      <c r="R607" s="44"/>
      <c r="S607" s="32"/>
      <c r="T607" s="32"/>
      <c r="U607" s="32"/>
    </row>
    <row r="608" spans="13:21" x14ac:dyDescent="0.2">
      <c r="M608" s="31"/>
      <c r="N608" s="31"/>
      <c r="O608" s="31"/>
      <c r="P608" s="30"/>
      <c r="R608" s="44"/>
      <c r="S608" s="32"/>
      <c r="T608" s="32"/>
      <c r="U608" s="32"/>
    </row>
    <row r="609" spans="13:21" x14ac:dyDescent="0.2">
      <c r="M609" s="31"/>
      <c r="N609" s="31"/>
      <c r="O609" s="31"/>
      <c r="P609" s="30"/>
      <c r="R609" s="44"/>
      <c r="S609" s="32"/>
      <c r="T609" s="32"/>
      <c r="U609" s="32"/>
    </row>
    <row r="610" spans="13:21" x14ac:dyDescent="0.2">
      <c r="M610" s="31"/>
      <c r="N610" s="31"/>
      <c r="O610" s="31"/>
      <c r="P610" s="30"/>
      <c r="R610" s="44"/>
      <c r="S610" s="32"/>
      <c r="T610" s="32"/>
      <c r="U610" s="32"/>
    </row>
    <row r="611" spans="13:21" x14ac:dyDescent="0.2">
      <c r="M611" s="31"/>
      <c r="N611" s="31"/>
      <c r="O611" s="31"/>
      <c r="P611" s="30"/>
      <c r="R611" s="44"/>
      <c r="S611" s="32"/>
      <c r="T611" s="32"/>
      <c r="U611" s="32"/>
    </row>
    <row r="612" spans="13:21" x14ac:dyDescent="0.2">
      <c r="M612" s="31"/>
      <c r="N612" s="31"/>
      <c r="O612" s="31"/>
      <c r="P612" s="30"/>
      <c r="R612" s="44"/>
      <c r="S612" s="32"/>
      <c r="T612" s="32"/>
      <c r="U612" s="32"/>
    </row>
    <row r="613" spans="13:21" x14ac:dyDescent="0.2">
      <c r="M613" s="31"/>
      <c r="N613" s="31"/>
      <c r="O613" s="31"/>
      <c r="P613" s="30"/>
      <c r="R613" s="44"/>
      <c r="S613" s="32"/>
      <c r="T613" s="32"/>
      <c r="U613" s="32"/>
    </row>
    <row r="614" spans="13:21" x14ac:dyDescent="0.2">
      <c r="M614" s="31"/>
      <c r="N614" s="31"/>
      <c r="O614" s="31"/>
      <c r="P614" s="30"/>
      <c r="R614" s="44"/>
      <c r="S614" s="32"/>
      <c r="T614" s="32"/>
      <c r="U614" s="32"/>
    </row>
    <row r="615" spans="13:21" x14ac:dyDescent="0.2">
      <c r="M615" s="31"/>
      <c r="N615" s="31"/>
      <c r="O615" s="31"/>
      <c r="P615" s="30"/>
      <c r="R615" s="44"/>
      <c r="S615" s="32"/>
      <c r="T615" s="32"/>
      <c r="U615" s="32"/>
    </row>
    <row r="616" spans="13:21" x14ac:dyDescent="0.2">
      <c r="M616" s="31"/>
      <c r="N616" s="31"/>
      <c r="O616" s="31"/>
      <c r="P616" s="30"/>
      <c r="R616" s="44"/>
      <c r="S616" s="32"/>
      <c r="T616" s="32"/>
      <c r="U616" s="32"/>
    </row>
    <row r="617" spans="13:21" x14ac:dyDescent="0.2">
      <c r="M617" s="31"/>
      <c r="N617" s="31"/>
      <c r="O617" s="31"/>
      <c r="P617" s="30"/>
      <c r="R617" s="44"/>
      <c r="S617" s="32"/>
      <c r="T617" s="32"/>
      <c r="U617" s="32"/>
    </row>
    <row r="618" spans="13:21" x14ac:dyDescent="0.2">
      <c r="M618" s="31"/>
      <c r="N618" s="31"/>
      <c r="O618" s="31"/>
      <c r="P618" s="30"/>
      <c r="R618" s="44"/>
      <c r="S618" s="32"/>
      <c r="T618" s="32"/>
      <c r="U618" s="32"/>
    </row>
    <row r="619" spans="13:21" x14ac:dyDescent="0.2">
      <c r="M619" s="31"/>
      <c r="N619" s="31"/>
      <c r="O619" s="31"/>
      <c r="P619" s="30"/>
      <c r="R619" s="44"/>
      <c r="S619" s="32"/>
      <c r="T619" s="32"/>
      <c r="U619" s="32"/>
    </row>
    <row r="620" spans="13:21" x14ac:dyDescent="0.2">
      <c r="M620" s="31"/>
      <c r="N620" s="31"/>
      <c r="O620" s="31"/>
      <c r="P620" s="30"/>
      <c r="R620" s="44"/>
      <c r="S620" s="32"/>
      <c r="T620" s="32"/>
      <c r="U620" s="32"/>
    </row>
    <row r="621" spans="13:21" x14ac:dyDescent="0.2">
      <c r="M621" s="31"/>
      <c r="N621" s="31"/>
      <c r="O621" s="31"/>
      <c r="P621" s="30"/>
      <c r="R621" s="44"/>
      <c r="S621" s="32"/>
      <c r="T621" s="32"/>
      <c r="U621" s="32"/>
    </row>
    <row r="622" spans="13:21" x14ac:dyDescent="0.2">
      <c r="M622" s="31"/>
      <c r="N622" s="31"/>
      <c r="O622" s="31"/>
      <c r="P622" s="30"/>
      <c r="R622" s="44"/>
      <c r="S622" s="32"/>
      <c r="T622" s="32"/>
      <c r="U622" s="32"/>
    </row>
    <row r="623" spans="13:21" x14ac:dyDescent="0.2">
      <c r="M623" s="31"/>
      <c r="N623" s="31"/>
      <c r="O623" s="31"/>
      <c r="P623" s="30"/>
      <c r="R623" s="44"/>
      <c r="S623" s="32"/>
      <c r="T623" s="32"/>
      <c r="U623" s="32"/>
    </row>
    <row r="624" spans="13:21" x14ac:dyDescent="0.2">
      <c r="M624" s="31"/>
      <c r="N624" s="31"/>
      <c r="O624" s="31"/>
      <c r="P624" s="30"/>
      <c r="R624" s="44"/>
      <c r="S624" s="32"/>
      <c r="T624" s="32"/>
      <c r="U624" s="32"/>
    </row>
    <row r="625" spans="13:21" x14ac:dyDescent="0.2">
      <c r="M625" s="31"/>
      <c r="N625" s="31"/>
      <c r="O625" s="31"/>
      <c r="P625" s="30"/>
      <c r="R625" s="44"/>
      <c r="S625" s="32"/>
      <c r="T625" s="32"/>
      <c r="U625" s="32"/>
    </row>
    <row r="626" spans="13:21" x14ac:dyDescent="0.2">
      <c r="M626" s="31"/>
      <c r="N626" s="31"/>
      <c r="O626" s="31"/>
      <c r="P626" s="30"/>
      <c r="R626" s="44"/>
      <c r="S626" s="32"/>
      <c r="T626" s="32"/>
      <c r="U626" s="32"/>
    </row>
    <row r="627" spans="13:21" x14ac:dyDescent="0.2">
      <c r="M627" s="31"/>
      <c r="N627" s="31"/>
      <c r="O627" s="31"/>
      <c r="P627" s="30"/>
      <c r="R627" s="44"/>
      <c r="S627" s="32"/>
      <c r="T627" s="32"/>
      <c r="U627" s="32"/>
    </row>
    <row r="628" spans="13:21" x14ac:dyDescent="0.2">
      <c r="M628" s="31"/>
      <c r="N628" s="31"/>
      <c r="O628" s="31"/>
      <c r="P628" s="30"/>
      <c r="R628" s="44"/>
      <c r="S628" s="32"/>
      <c r="T628" s="32"/>
      <c r="U628" s="32"/>
    </row>
    <row r="629" spans="13:21" x14ac:dyDescent="0.2">
      <c r="M629" s="31"/>
      <c r="N629" s="31"/>
      <c r="O629" s="31"/>
      <c r="P629" s="30"/>
      <c r="R629" s="44"/>
      <c r="S629" s="32"/>
      <c r="T629" s="32"/>
      <c r="U629" s="32"/>
    </row>
    <row r="630" spans="13:21" x14ac:dyDescent="0.2">
      <c r="M630" s="31"/>
      <c r="N630" s="31"/>
      <c r="O630" s="31"/>
      <c r="P630" s="30"/>
      <c r="R630" s="44"/>
      <c r="S630" s="32"/>
      <c r="T630" s="32"/>
      <c r="U630" s="32"/>
    </row>
    <row r="631" spans="13:21" x14ac:dyDescent="0.2">
      <c r="M631" s="31"/>
      <c r="N631" s="31"/>
      <c r="O631" s="31"/>
      <c r="P631" s="30"/>
      <c r="R631" s="44"/>
      <c r="S631" s="32"/>
      <c r="T631" s="32"/>
      <c r="U631" s="32"/>
    </row>
    <row r="632" spans="13:21" x14ac:dyDescent="0.2">
      <c r="M632" s="31"/>
      <c r="N632" s="31"/>
      <c r="O632" s="31"/>
      <c r="P632" s="30"/>
      <c r="R632" s="44"/>
      <c r="S632" s="32"/>
      <c r="T632" s="32"/>
      <c r="U632" s="32"/>
    </row>
    <row r="633" spans="13:21" x14ac:dyDescent="0.2">
      <c r="M633" s="31"/>
      <c r="N633" s="31"/>
      <c r="O633" s="31"/>
      <c r="P633" s="30"/>
      <c r="R633" s="44"/>
      <c r="S633" s="32"/>
      <c r="T633" s="32"/>
      <c r="U633" s="32"/>
    </row>
    <row r="634" spans="13:21" x14ac:dyDescent="0.2">
      <c r="M634" s="31"/>
      <c r="N634" s="31"/>
      <c r="O634" s="31"/>
      <c r="P634" s="30"/>
      <c r="R634" s="44"/>
      <c r="S634" s="32"/>
      <c r="T634" s="32"/>
      <c r="U634" s="32"/>
    </row>
    <row r="635" spans="13:21" x14ac:dyDescent="0.2">
      <c r="M635" s="31"/>
      <c r="N635" s="31"/>
      <c r="O635" s="31"/>
      <c r="P635" s="30"/>
      <c r="R635" s="44"/>
      <c r="S635" s="32"/>
      <c r="T635" s="32"/>
      <c r="U635" s="32"/>
    </row>
    <row r="636" spans="13:21" x14ac:dyDescent="0.2">
      <c r="M636" s="31"/>
      <c r="N636" s="31"/>
      <c r="O636" s="31"/>
      <c r="P636" s="30"/>
      <c r="R636" s="44"/>
      <c r="S636" s="32"/>
      <c r="T636" s="32"/>
      <c r="U636" s="32"/>
    </row>
    <row r="637" spans="13:21" x14ac:dyDescent="0.2">
      <c r="M637" s="31"/>
      <c r="N637" s="31"/>
      <c r="O637" s="31"/>
      <c r="P637" s="30"/>
      <c r="R637" s="44"/>
      <c r="S637" s="32"/>
      <c r="T637" s="32"/>
      <c r="U637" s="32"/>
    </row>
    <row r="638" spans="13:21" x14ac:dyDescent="0.2">
      <c r="M638" s="31"/>
      <c r="N638" s="31"/>
      <c r="O638" s="31"/>
      <c r="P638" s="30"/>
      <c r="R638" s="44"/>
      <c r="S638" s="32"/>
      <c r="T638" s="32"/>
      <c r="U638" s="32"/>
    </row>
    <row r="639" spans="13:21" x14ac:dyDescent="0.2">
      <c r="M639" s="31"/>
      <c r="N639" s="31"/>
      <c r="O639" s="31"/>
      <c r="P639" s="30"/>
      <c r="R639" s="44"/>
      <c r="S639" s="32"/>
      <c r="T639" s="32"/>
      <c r="U639" s="32"/>
    </row>
    <row r="640" spans="13:21" x14ac:dyDescent="0.2">
      <c r="M640" s="31"/>
      <c r="N640" s="31"/>
      <c r="O640" s="31"/>
      <c r="P640" s="30"/>
      <c r="R640" s="44"/>
      <c r="S640" s="32"/>
      <c r="T640" s="32"/>
      <c r="U640" s="32"/>
    </row>
    <row r="641" spans="13:21" x14ac:dyDescent="0.2">
      <c r="M641" s="31"/>
      <c r="N641" s="31"/>
      <c r="O641" s="31"/>
      <c r="P641" s="30"/>
      <c r="R641" s="44"/>
      <c r="S641" s="32"/>
      <c r="T641" s="32"/>
      <c r="U641" s="32"/>
    </row>
    <row r="642" spans="13:21" x14ac:dyDescent="0.2">
      <c r="M642" s="31"/>
      <c r="N642" s="31"/>
      <c r="O642" s="31"/>
      <c r="P642" s="30"/>
      <c r="R642" s="44"/>
      <c r="S642" s="32"/>
      <c r="T642" s="32"/>
      <c r="U642" s="32"/>
    </row>
    <row r="643" spans="13:21" x14ac:dyDescent="0.2">
      <c r="M643" s="31"/>
      <c r="N643" s="31"/>
      <c r="O643" s="31"/>
      <c r="P643" s="30"/>
      <c r="R643" s="44"/>
      <c r="S643" s="32"/>
      <c r="T643" s="32"/>
      <c r="U643" s="32"/>
    </row>
    <row r="644" spans="13:21" x14ac:dyDescent="0.2">
      <c r="M644" s="31"/>
      <c r="N644" s="31"/>
      <c r="O644" s="31"/>
      <c r="P644" s="30"/>
      <c r="R644" s="44"/>
      <c r="S644" s="32"/>
      <c r="T644" s="32"/>
      <c r="U644" s="32"/>
    </row>
    <row r="645" spans="13:21" x14ac:dyDescent="0.2">
      <c r="M645" s="31"/>
      <c r="N645" s="31"/>
      <c r="O645" s="31"/>
      <c r="P645" s="30"/>
      <c r="R645" s="44"/>
      <c r="S645" s="32"/>
      <c r="T645" s="32"/>
      <c r="U645" s="32"/>
    </row>
    <row r="646" spans="13:21" x14ac:dyDescent="0.2">
      <c r="M646" s="31"/>
      <c r="N646" s="31"/>
      <c r="O646" s="31"/>
      <c r="P646" s="30"/>
      <c r="R646" s="44"/>
      <c r="S646" s="32"/>
      <c r="T646" s="32"/>
      <c r="U646" s="32"/>
    </row>
    <row r="647" spans="13:21" x14ac:dyDescent="0.2">
      <c r="M647" s="31"/>
      <c r="N647" s="31"/>
      <c r="O647" s="31"/>
      <c r="P647" s="30"/>
      <c r="R647" s="44"/>
      <c r="S647" s="32"/>
      <c r="T647" s="32"/>
      <c r="U647" s="32"/>
    </row>
    <row r="648" spans="13:21" x14ac:dyDescent="0.2">
      <c r="M648" s="31"/>
      <c r="N648" s="31"/>
      <c r="O648" s="31"/>
      <c r="P648" s="30"/>
      <c r="R648" s="44"/>
      <c r="S648" s="32"/>
      <c r="T648" s="32"/>
      <c r="U648" s="32"/>
    </row>
    <row r="649" spans="13:21" x14ac:dyDescent="0.2">
      <c r="M649" s="31"/>
      <c r="N649" s="31"/>
      <c r="O649" s="31"/>
      <c r="P649" s="30"/>
      <c r="R649" s="44"/>
      <c r="S649" s="32"/>
      <c r="T649" s="32"/>
      <c r="U649" s="32"/>
    </row>
    <row r="650" spans="13:21" x14ac:dyDescent="0.2">
      <c r="M650" s="31"/>
      <c r="N650" s="31"/>
      <c r="O650" s="31"/>
      <c r="P650" s="30"/>
      <c r="R650" s="44"/>
      <c r="S650" s="32"/>
      <c r="T650" s="32"/>
      <c r="U650" s="32"/>
    </row>
    <row r="651" spans="13:21" x14ac:dyDescent="0.2">
      <c r="M651" s="31"/>
      <c r="N651" s="31"/>
      <c r="O651" s="31"/>
      <c r="P651" s="30"/>
      <c r="R651" s="44"/>
      <c r="S651" s="32"/>
      <c r="T651" s="32"/>
      <c r="U651" s="32"/>
    </row>
    <row r="652" spans="13:21" x14ac:dyDescent="0.2">
      <c r="M652" s="31"/>
      <c r="N652" s="31"/>
      <c r="O652" s="31"/>
      <c r="P652" s="30"/>
      <c r="R652" s="44"/>
      <c r="S652" s="32"/>
      <c r="T652" s="32"/>
      <c r="U652" s="32"/>
    </row>
    <row r="653" spans="13:21" x14ac:dyDescent="0.2">
      <c r="M653" s="31"/>
      <c r="N653" s="31"/>
      <c r="O653" s="31"/>
      <c r="P653" s="30"/>
      <c r="R653" s="44"/>
      <c r="S653" s="32"/>
      <c r="T653" s="32"/>
      <c r="U653" s="32"/>
    </row>
    <row r="654" spans="13:21" x14ac:dyDescent="0.2">
      <c r="M654" s="31"/>
      <c r="N654" s="31"/>
      <c r="O654" s="31"/>
      <c r="P654" s="30"/>
      <c r="R654" s="44"/>
      <c r="S654" s="32"/>
      <c r="T654" s="32"/>
      <c r="U654" s="32"/>
    </row>
    <row r="655" spans="13:21" x14ac:dyDescent="0.2">
      <c r="M655" s="31"/>
      <c r="N655" s="31"/>
      <c r="O655" s="31"/>
      <c r="P655" s="30"/>
      <c r="R655" s="44"/>
      <c r="S655" s="32"/>
      <c r="T655" s="32"/>
      <c r="U655" s="32"/>
    </row>
    <row r="656" spans="13:21" x14ac:dyDescent="0.2">
      <c r="M656" s="31"/>
      <c r="N656" s="31"/>
      <c r="O656" s="31"/>
      <c r="P656" s="30"/>
      <c r="R656" s="44"/>
      <c r="S656" s="32"/>
      <c r="T656" s="32"/>
      <c r="U656" s="32"/>
    </row>
    <row r="657" spans="13:21" x14ac:dyDescent="0.2">
      <c r="M657" s="31"/>
      <c r="N657" s="31"/>
      <c r="O657" s="31"/>
      <c r="P657" s="30"/>
      <c r="R657" s="44"/>
      <c r="S657" s="32"/>
      <c r="T657" s="32"/>
      <c r="U657" s="32"/>
    </row>
    <row r="658" spans="13:21" x14ac:dyDescent="0.2">
      <c r="M658" s="31"/>
      <c r="N658" s="31"/>
      <c r="O658" s="31"/>
      <c r="P658" s="30"/>
      <c r="R658" s="44"/>
      <c r="S658" s="32"/>
      <c r="T658" s="32"/>
      <c r="U658" s="32"/>
    </row>
    <row r="659" spans="13:21" x14ac:dyDescent="0.2">
      <c r="M659" s="31"/>
      <c r="N659" s="31"/>
      <c r="O659" s="31"/>
      <c r="P659" s="30"/>
      <c r="R659" s="44"/>
      <c r="S659" s="32"/>
      <c r="T659" s="32"/>
      <c r="U659" s="32"/>
    </row>
    <row r="660" spans="13:21" x14ac:dyDescent="0.2">
      <c r="M660" s="31"/>
      <c r="N660" s="31"/>
      <c r="O660" s="31"/>
      <c r="P660" s="30"/>
      <c r="R660" s="44"/>
      <c r="S660" s="32"/>
      <c r="T660" s="32"/>
      <c r="U660" s="32"/>
    </row>
    <row r="661" spans="13:21" x14ac:dyDescent="0.2">
      <c r="M661" s="31"/>
      <c r="N661" s="31"/>
      <c r="O661" s="31"/>
      <c r="P661" s="30"/>
      <c r="R661" s="44"/>
      <c r="S661" s="32"/>
      <c r="T661" s="32"/>
      <c r="U661" s="32"/>
    </row>
    <row r="662" spans="13:21" x14ac:dyDescent="0.2">
      <c r="M662" s="31"/>
      <c r="N662" s="31"/>
      <c r="O662" s="31"/>
      <c r="P662" s="30"/>
      <c r="R662" s="44"/>
      <c r="S662" s="32"/>
      <c r="T662" s="32"/>
      <c r="U662" s="32"/>
    </row>
    <row r="663" spans="13:21" x14ac:dyDescent="0.2">
      <c r="M663" s="31"/>
      <c r="N663" s="31"/>
      <c r="O663" s="31"/>
      <c r="P663" s="30"/>
      <c r="R663" s="44"/>
      <c r="S663" s="32"/>
      <c r="T663" s="32"/>
      <c r="U663" s="32"/>
    </row>
    <row r="664" spans="13:21" x14ac:dyDescent="0.2">
      <c r="M664" s="31"/>
      <c r="N664" s="31"/>
      <c r="O664" s="31"/>
      <c r="P664" s="30"/>
      <c r="R664" s="44"/>
      <c r="S664" s="32"/>
      <c r="T664" s="32"/>
      <c r="U664" s="32"/>
    </row>
    <row r="665" spans="13:21" x14ac:dyDescent="0.2">
      <c r="M665" s="31"/>
      <c r="N665" s="31"/>
      <c r="O665" s="31"/>
      <c r="P665" s="30"/>
      <c r="R665" s="44"/>
      <c r="S665" s="32"/>
      <c r="T665" s="32"/>
      <c r="U665" s="32"/>
    </row>
    <row r="666" spans="13:21" x14ac:dyDescent="0.2">
      <c r="M666" s="31"/>
      <c r="N666" s="31"/>
      <c r="O666" s="31"/>
      <c r="P666" s="30"/>
      <c r="R666" s="44"/>
      <c r="S666" s="32"/>
      <c r="T666" s="32"/>
      <c r="U666" s="32"/>
    </row>
    <row r="667" spans="13:21" x14ac:dyDescent="0.2">
      <c r="M667" s="31"/>
      <c r="N667" s="31"/>
      <c r="O667" s="31"/>
      <c r="P667" s="30"/>
      <c r="R667" s="44"/>
      <c r="S667" s="32"/>
      <c r="T667" s="32"/>
      <c r="U667" s="32"/>
    </row>
    <row r="668" spans="13:21" x14ac:dyDescent="0.2">
      <c r="M668" s="31"/>
      <c r="N668" s="31"/>
      <c r="O668" s="31"/>
      <c r="P668" s="30"/>
      <c r="R668" s="44"/>
      <c r="S668" s="32"/>
      <c r="T668" s="32"/>
      <c r="U668" s="32"/>
    </row>
    <row r="669" spans="13:21" x14ac:dyDescent="0.2">
      <c r="M669" s="31"/>
      <c r="N669" s="31"/>
      <c r="O669" s="31"/>
      <c r="P669" s="30"/>
      <c r="R669" s="44"/>
      <c r="S669" s="32"/>
      <c r="T669" s="32"/>
      <c r="U669" s="32"/>
    </row>
    <row r="670" spans="13:21" x14ac:dyDescent="0.2">
      <c r="M670" s="31"/>
      <c r="N670" s="31"/>
      <c r="O670" s="31"/>
      <c r="P670" s="30"/>
      <c r="R670" s="44"/>
      <c r="S670" s="32"/>
      <c r="T670" s="32"/>
      <c r="U670" s="32"/>
    </row>
    <row r="671" spans="13:21" x14ac:dyDescent="0.2">
      <c r="M671" s="31"/>
      <c r="N671" s="31"/>
      <c r="O671" s="31"/>
      <c r="P671" s="30"/>
      <c r="R671" s="44"/>
      <c r="S671" s="32"/>
      <c r="T671" s="32"/>
      <c r="U671" s="32"/>
    </row>
    <row r="672" spans="13:21" x14ac:dyDescent="0.2">
      <c r="M672" s="31"/>
      <c r="N672" s="31"/>
      <c r="O672" s="31"/>
      <c r="P672" s="30"/>
      <c r="R672" s="44"/>
      <c r="S672" s="32"/>
      <c r="T672" s="32"/>
      <c r="U672" s="32"/>
    </row>
    <row r="673" spans="13:21" x14ac:dyDescent="0.2">
      <c r="M673" s="31"/>
      <c r="N673" s="31"/>
      <c r="O673" s="31"/>
      <c r="P673" s="30"/>
      <c r="R673" s="44"/>
      <c r="S673" s="32"/>
      <c r="T673" s="32"/>
      <c r="U673" s="32"/>
    </row>
    <row r="674" spans="13:21" x14ac:dyDescent="0.2">
      <c r="M674" s="31"/>
      <c r="N674" s="31"/>
      <c r="O674" s="31"/>
      <c r="P674" s="30"/>
      <c r="R674" s="44"/>
      <c r="S674" s="32"/>
      <c r="T674" s="32"/>
      <c r="U674" s="32"/>
    </row>
    <row r="675" spans="13:21" x14ac:dyDescent="0.2">
      <c r="M675" s="31"/>
      <c r="N675" s="31"/>
      <c r="O675" s="31"/>
      <c r="P675" s="30"/>
      <c r="R675" s="44"/>
      <c r="S675" s="32"/>
      <c r="T675" s="32"/>
      <c r="U675" s="32"/>
    </row>
    <row r="676" spans="13:21" x14ac:dyDescent="0.2">
      <c r="M676" s="31"/>
      <c r="N676" s="31"/>
      <c r="O676" s="31"/>
      <c r="P676" s="30"/>
      <c r="R676" s="44"/>
      <c r="S676" s="32"/>
      <c r="T676" s="32"/>
      <c r="U676" s="32"/>
    </row>
    <row r="677" spans="13:21" x14ac:dyDescent="0.2">
      <c r="M677" s="31"/>
      <c r="N677" s="31"/>
      <c r="O677" s="31"/>
      <c r="P677" s="30"/>
      <c r="R677" s="44"/>
      <c r="S677" s="32"/>
      <c r="T677" s="32"/>
      <c r="U677" s="32"/>
    </row>
    <row r="678" spans="13:21" x14ac:dyDescent="0.2">
      <c r="M678" s="31"/>
      <c r="N678" s="31"/>
      <c r="O678" s="31"/>
      <c r="P678" s="30"/>
      <c r="R678" s="44"/>
      <c r="S678" s="32"/>
      <c r="T678" s="32"/>
      <c r="U678" s="32"/>
    </row>
    <row r="679" spans="13:21" x14ac:dyDescent="0.2">
      <c r="M679" s="31"/>
      <c r="N679" s="31"/>
      <c r="O679" s="31"/>
      <c r="P679" s="30"/>
      <c r="R679" s="44"/>
      <c r="S679" s="32"/>
      <c r="T679" s="32"/>
      <c r="U679" s="32"/>
    </row>
    <row r="680" spans="13:21" x14ac:dyDescent="0.2">
      <c r="M680" s="31"/>
      <c r="N680" s="31"/>
      <c r="O680" s="31"/>
      <c r="P680" s="30"/>
      <c r="R680" s="44"/>
      <c r="S680" s="32"/>
      <c r="T680" s="32"/>
      <c r="U680" s="32"/>
    </row>
    <row r="681" spans="13:21" x14ac:dyDescent="0.2">
      <c r="M681" s="31"/>
      <c r="N681" s="31"/>
      <c r="O681" s="31"/>
      <c r="P681" s="30"/>
      <c r="R681" s="44"/>
      <c r="S681" s="32"/>
      <c r="T681" s="32"/>
      <c r="U681" s="32"/>
    </row>
    <row r="682" spans="13:21" x14ac:dyDescent="0.2">
      <c r="M682" s="31"/>
      <c r="N682" s="31"/>
      <c r="O682" s="31"/>
      <c r="P682" s="30"/>
      <c r="R682" s="44"/>
      <c r="S682" s="32"/>
      <c r="T682" s="32"/>
      <c r="U682" s="32"/>
    </row>
    <row r="683" spans="13:21" x14ac:dyDescent="0.2">
      <c r="M683" s="31"/>
      <c r="N683" s="31"/>
      <c r="O683" s="31"/>
      <c r="P683" s="30"/>
      <c r="R683" s="44"/>
      <c r="S683" s="32"/>
      <c r="T683" s="32"/>
      <c r="U683" s="32"/>
    </row>
    <row r="684" spans="13:21" x14ac:dyDescent="0.2">
      <c r="M684" s="31"/>
      <c r="N684" s="31"/>
      <c r="O684" s="31"/>
      <c r="P684" s="30"/>
      <c r="R684" s="44"/>
      <c r="S684" s="32"/>
      <c r="T684" s="32"/>
      <c r="U684" s="32"/>
    </row>
    <row r="685" spans="13:21" x14ac:dyDescent="0.2">
      <c r="M685" s="31"/>
      <c r="N685" s="31"/>
      <c r="O685" s="31"/>
      <c r="P685" s="30"/>
      <c r="R685" s="44"/>
      <c r="S685" s="32"/>
      <c r="T685" s="32"/>
      <c r="U685" s="32"/>
    </row>
    <row r="686" spans="13:21" x14ac:dyDescent="0.2">
      <c r="M686" s="31"/>
      <c r="N686" s="31"/>
      <c r="O686" s="31"/>
      <c r="P686" s="30"/>
      <c r="R686" s="44"/>
      <c r="S686" s="32"/>
      <c r="T686" s="32"/>
      <c r="U686" s="32"/>
    </row>
    <row r="687" spans="13:21" x14ac:dyDescent="0.2">
      <c r="M687" s="31"/>
      <c r="N687" s="31"/>
      <c r="O687" s="31"/>
      <c r="P687" s="30"/>
      <c r="R687" s="44"/>
      <c r="S687" s="32"/>
      <c r="T687" s="32"/>
      <c r="U687" s="32"/>
    </row>
    <row r="688" spans="13:21" x14ac:dyDescent="0.2">
      <c r="M688" s="31"/>
      <c r="N688" s="31"/>
      <c r="O688" s="31"/>
      <c r="P688" s="30"/>
      <c r="R688" s="44"/>
      <c r="S688" s="32"/>
      <c r="T688" s="32"/>
      <c r="U688" s="32"/>
    </row>
    <row r="689" spans="13:21" x14ac:dyDescent="0.2">
      <c r="M689" s="31"/>
      <c r="N689" s="31"/>
      <c r="O689" s="31"/>
      <c r="P689" s="30"/>
      <c r="R689" s="44"/>
      <c r="S689" s="32"/>
      <c r="T689" s="32"/>
      <c r="U689" s="32"/>
    </row>
    <row r="690" spans="13:21" x14ac:dyDescent="0.2">
      <c r="M690" s="31"/>
      <c r="N690" s="31"/>
      <c r="O690" s="31"/>
      <c r="P690" s="30"/>
      <c r="R690" s="44"/>
      <c r="S690" s="32"/>
      <c r="T690" s="32"/>
      <c r="U690" s="32"/>
    </row>
    <row r="691" spans="13:21" x14ac:dyDescent="0.2">
      <c r="M691" s="31"/>
      <c r="N691" s="31"/>
      <c r="O691" s="31"/>
      <c r="P691" s="30"/>
      <c r="R691" s="44"/>
      <c r="S691" s="32"/>
      <c r="T691" s="32"/>
      <c r="U691" s="32"/>
    </row>
    <row r="692" spans="13:21" x14ac:dyDescent="0.2">
      <c r="M692" s="31"/>
      <c r="N692" s="31"/>
      <c r="O692" s="31"/>
      <c r="P692" s="30"/>
      <c r="R692" s="44"/>
      <c r="S692" s="32"/>
      <c r="T692" s="32"/>
      <c r="U692" s="32"/>
    </row>
    <row r="693" spans="13:21" x14ac:dyDescent="0.2">
      <c r="M693" s="31"/>
      <c r="N693" s="31"/>
      <c r="O693" s="31"/>
      <c r="P693" s="30"/>
      <c r="R693" s="44"/>
      <c r="S693" s="32"/>
      <c r="T693" s="32"/>
      <c r="U693" s="32"/>
    </row>
    <row r="694" spans="13:21" x14ac:dyDescent="0.2">
      <c r="M694" s="31"/>
      <c r="N694" s="31"/>
      <c r="O694" s="31"/>
      <c r="P694" s="30"/>
      <c r="R694" s="44"/>
      <c r="S694" s="32"/>
      <c r="T694" s="32"/>
      <c r="U694" s="32"/>
    </row>
    <row r="695" spans="13:21" x14ac:dyDescent="0.2">
      <c r="M695" s="31"/>
      <c r="N695" s="31"/>
      <c r="O695" s="31"/>
      <c r="P695" s="30"/>
      <c r="R695" s="44"/>
      <c r="S695" s="32"/>
      <c r="T695" s="32"/>
      <c r="U695" s="32"/>
    </row>
    <row r="696" spans="13:21" x14ac:dyDescent="0.2">
      <c r="M696" s="31"/>
      <c r="N696" s="31"/>
      <c r="O696" s="31"/>
      <c r="P696" s="30"/>
      <c r="R696" s="44"/>
      <c r="S696" s="32"/>
      <c r="T696" s="32"/>
      <c r="U696" s="32"/>
    </row>
    <row r="697" spans="13:21" x14ac:dyDescent="0.2">
      <c r="M697" s="31"/>
      <c r="N697" s="31"/>
      <c r="O697" s="31"/>
      <c r="P697" s="30"/>
      <c r="R697" s="44"/>
      <c r="S697" s="32"/>
      <c r="T697" s="32"/>
      <c r="U697" s="32"/>
    </row>
    <row r="698" spans="13:21" x14ac:dyDescent="0.2">
      <c r="M698" s="31"/>
      <c r="N698" s="31"/>
      <c r="O698" s="31"/>
      <c r="P698" s="30"/>
      <c r="R698" s="44"/>
      <c r="S698" s="32"/>
      <c r="T698" s="32"/>
      <c r="U698" s="32"/>
    </row>
    <row r="699" spans="13:21" x14ac:dyDescent="0.2">
      <c r="M699" s="31"/>
      <c r="N699" s="31"/>
      <c r="O699" s="31"/>
      <c r="P699" s="30"/>
      <c r="R699" s="44"/>
      <c r="S699" s="32"/>
      <c r="T699" s="32"/>
      <c r="U699" s="32"/>
    </row>
    <row r="700" spans="13:21" x14ac:dyDescent="0.2">
      <c r="M700" s="31"/>
      <c r="N700" s="31"/>
      <c r="O700" s="31"/>
      <c r="P700" s="30"/>
      <c r="R700" s="44"/>
      <c r="S700" s="32"/>
      <c r="T700" s="32"/>
      <c r="U700" s="32"/>
    </row>
    <row r="701" spans="13:21" x14ac:dyDescent="0.2">
      <c r="M701" s="31"/>
      <c r="N701" s="31"/>
      <c r="O701" s="31"/>
      <c r="P701" s="30"/>
      <c r="R701" s="44"/>
      <c r="S701" s="32"/>
      <c r="T701" s="32"/>
      <c r="U701" s="32"/>
    </row>
    <row r="702" spans="13:21" x14ac:dyDescent="0.2">
      <c r="M702" s="31"/>
      <c r="N702" s="31"/>
      <c r="O702" s="31"/>
      <c r="P702" s="30"/>
      <c r="R702" s="44"/>
      <c r="S702" s="32"/>
      <c r="T702" s="32"/>
      <c r="U702" s="32"/>
    </row>
    <row r="703" spans="13:21" x14ac:dyDescent="0.2">
      <c r="M703" s="31"/>
      <c r="N703" s="31"/>
      <c r="O703" s="31"/>
      <c r="P703" s="30"/>
      <c r="R703" s="44"/>
      <c r="S703" s="32"/>
      <c r="T703" s="32"/>
      <c r="U703" s="32"/>
    </row>
    <row r="704" spans="13:21" x14ac:dyDescent="0.2">
      <c r="M704" s="31"/>
      <c r="N704" s="31"/>
      <c r="O704" s="31"/>
      <c r="P704" s="30"/>
      <c r="R704" s="44"/>
      <c r="S704" s="32"/>
      <c r="T704" s="32"/>
      <c r="U704" s="32"/>
    </row>
    <row r="705" spans="13:21" x14ac:dyDescent="0.2">
      <c r="M705" s="31"/>
      <c r="N705" s="31"/>
      <c r="O705" s="31"/>
      <c r="P705" s="30"/>
      <c r="R705" s="44"/>
      <c r="S705" s="32"/>
      <c r="T705" s="32"/>
      <c r="U705" s="32"/>
    </row>
    <row r="706" spans="13:21" x14ac:dyDescent="0.2">
      <c r="M706" s="31"/>
      <c r="N706" s="31"/>
      <c r="O706" s="31"/>
      <c r="P706" s="30"/>
      <c r="R706" s="44"/>
      <c r="S706" s="32"/>
      <c r="T706" s="32"/>
      <c r="U706" s="32"/>
    </row>
    <row r="707" spans="13:21" x14ac:dyDescent="0.2">
      <c r="M707" s="31"/>
      <c r="N707" s="31"/>
      <c r="O707" s="31"/>
      <c r="P707" s="30"/>
      <c r="R707" s="44"/>
      <c r="S707" s="32"/>
      <c r="T707" s="32"/>
      <c r="U707" s="32"/>
    </row>
    <row r="708" spans="13:21" x14ac:dyDescent="0.2">
      <c r="M708" s="31"/>
      <c r="N708" s="31"/>
      <c r="O708" s="31"/>
      <c r="P708" s="30"/>
      <c r="R708" s="44"/>
      <c r="S708" s="32"/>
      <c r="T708" s="32"/>
      <c r="U708" s="32"/>
    </row>
    <row r="709" spans="13:21" x14ac:dyDescent="0.2">
      <c r="M709" s="31"/>
      <c r="N709" s="31"/>
      <c r="O709" s="31"/>
      <c r="P709" s="30"/>
      <c r="R709" s="44"/>
      <c r="S709" s="32"/>
      <c r="T709" s="32"/>
      <c r="U709" s="32"/>
    </row>
    <row r="710" spans="13:21" x14ac:dyDescent="0.2">
      <c r="M710" s="31"/>
      <c r="N710" s="31"/>
      <c r="O710" s="31"/>
      <c r="P710" s="30"/>
      <c r="R710" s="44"/>
      <c r="S710" s="32"/>
      <c r="T710" s="32"/>
      <c r="U710" s="32"/>
    </row>
    <row r="711" spans="13:21" x14ac:dyDescent="0.2">
      <c r="M711" s="31"/>
      <c r="N711" s="31"/>
      <c r="O711" s="31"/>
      <c r="P711" s="30"/>
      <c r="R711" s="44"/>
      <c r="S711" s="32"/>
      <c r="T711" s="32"/>
      <c r="U711" s="32"/>
    </row>
    <row r="712" spans="13:21" x14ac:dyDescent="0.2">
      <c r="M712" s="31"/>
      <c r="N712" s="31"/>
      <c r="O712" s="31"/>
      <c r="P712" s="30"/>
      <c r="R712" s="44"/>
      <c r="S712" s="32"/>
      <c r="T712" s="32"/>
      <c r="U712" s="32"/>
    </row>
    <row r="713" spans="13:21" x14ac:dyDescent="0.2">
      <c r="M713" s="31"/>
      <c r="N713" s="31"/>
      <c r="O713" s="31"/>
      <c r="P713" s="30"/>
      <c r="R713" s="44"/>
      <c r="S713" s="32"/>
      <c r="T713" s="32"/>
      <c r="U713" s="32"/>
    </row>
    <row r="714" spans="13:21" x14ac:dyDescent="0.2">
      <c r="M714" s="31"/>
      <c r="N714" s="31"/>
      <c r="O714" s="31"/>
      <c r="P714" s="30"/>
      <c r="R714" s="44"/>
      <c r="S714" s="32"/>
      <c r="T714" s="32"/>
      <c r="U714" s="32"/>
    </row>
    <row r="715" spans="13:21" x14ac:dyDescent="0.2">
      <c r="M715" s="31"/>
      <c r="N715" s="31"/>
      <c r="O715" s="31"/>
      <c r="P715" s="30"/>
      <c r="R715" s="44"/>
      <c r="S715" s="32"/>
      <c r="T715" s="32"/>
      <c r="U715" s="32"/>
    </row>
    <row r="716" spans="13:21" x14ac:dyDescent="0.2">
      <c r="M716" s="31"/>
      <c r="N716" s="31"/>
      <c r="O716" s="31"/>
      <c r="P716" s="30"/>
      <c r="R716" s="44"/>
      <c r="S716" s="32"/>
      <c r="T716" s="32"/>
      <c r="U716" s="32"/>
    </row>
    <row r="717" spans="13:21" x14ac:dyDescent="0.2">
      <c r="M717" s="31"/>
      <c r="N717" s="31"/>
      <c r="O717" s="31"/>
      <c r="P717" s="30"/>
      <c r="R717" s="44"/>
      <c r="S717" s="32"/>
      <c r="T717" s="32"/>
      <c r="U717" s="32"/>
    </row>
    <row r="718" spans="13:21" x14ac:dyDescent="0.2">
      <c r="M718" s="31"/>
      <c r="N718" s="31"/>
      <c r="O718" s="31"/>
      <c r="P718" s="30"/>
      <c r="R718" s="44"/>
      <c r="S718" s="32"/>
      <c r="T718" s="32"/>
      <c r="U718" s="32"/>
    </row>
    <row r="719" spans="13:21" x14ac:dyDescent="0.2">
      <c r="M719" s="31"/>
      <c r="N719" s="31"/>
      <c r="O719" s="31"/>
      <c r="P719" s="30"/>
      <c r="R719" s="44"/>
      <c r="S719" s="32"/>
      <c r="T719" s="32"/>
      <c r="U719" s="32"/>
    </row>
    <row r="720" spans="13:21" x14ac:dyDescent="0.2">
      <c r="M720" s="31"/>
      <c r="N720" s="31"/>
      <c r="O720" s="31"/>
      <c r="P720" s="30"/>
      <c r="R720" s="44"/>
      <c r="S720" s="32"/>
      <c r="T720" s="32"/>
      <c r="U720" s="32"/>
    </row>
    <row r="721" spans="13:21" x14ac:dyDescent="0.2">
      <c r="M721" s="31"/>
      <c r="N721" s="31"/>
      <c r="O721" s="31"/>
      <c r="P721" s="30"/>
      <c r="R721" s="44"/>
      <c r="S721" s="32"/>
      <c r="T721" s="32"/>
      <c r="U721" s="32"/>
    </row>
    <row r="722" spans="13:21" x14ac:dyDescent="0.2">
      <c r="M722" s="31"/>
      <c r="N722" s="31"/>
      <c r="O722" s="31"/>
      <c r="P722" s="30"/>
      <c r="R722" s="44"/>
      <c r="S722" s="32"/>
      <c r="T722" s="32"/>
      <c r="U722" s="32"/>
    </row>
    <row r="723" spans="13:21" x14ac:dyDescent="0.2">
      <c r="M723" s="31"/>
      <c r="N723" s="31"/>
      <c r="O723" s="31"/>
      <c r="P723" s="30"/>
      <c r="R723" s="44"/>
      <c r="S723" s="32"/>
      <c r="T723" s="32"/>
      <c r="U723" s="32"/>
    </row>
    <row r="724" spans="13:21" x14ac:dyDescent="0.2">
      <c r="M724" s="31"/>
      <c r="N724" s="31"/>
      <c r="O724" s="31"/>
      <c r="P724" s="30"/>
      <c r="R724" s="44"/>
      <c r="S724" s="32"/>
      <c r="T724" s="32"/>
      <c r="U724" s="32"/>
    </row>
    <row r="725" spans="13:21" x14ac:dyDescent="0.2">
      <c r="M725" s="31"/>
      <c r="N725" s="31"/>
      <c r="O725" s="31"/>
      <c r="P725" s="30"/>
      <c r="R725" s="44"/>
      <c r="S725" s="32"/>
      <c r="T725" s="32"/>
      <c r="U725" s="32"/>
    </row>
    <row r="726" spans="13:21" x14ac:dyDescent="0.2">
      <c r="M726" s="31"/>
      <c r="N726" s="31"/>
      <c r="O726" s="31"/>
      <c r="P726" s="30"/>
      <c r="R726" s="44"/>
      <c r="S726" s="32"/>
      <c r="T726" s="32"/>
      <c r="U726" s="32"/>
    </row>
    <row r="727" spans="13:21" x14ac:dyDescent="0.2">
      <c r="M727" s="31"/>
      <c r="N727" s="31"/>
      <c r="O727" s="31"/>
      <c r="P727" s="30"/>
      <c r="R727" s="44"/>
      <c r="S727" s="32"/>
      <c r="T727" s="32"/>
      <c r="U727" s="32"/>
    </row>
    <row r="728" spans="13:21" x14ac:dyDescent="0.2">
      <c r="M728" s="31"/>
      <c r="N728" s="31"/>
      <c r="O728" s="31"/>
      <c r="P728" s="30"/>
      <c r="R728" s="44"/>
      <c r="S728" s="32"/>
      <c r="T728" s="32"/>
      <c r="U728" s="32"/>
    </row>
    <row r="729" spans="13:21" x14ac:dyDescent="0.2">
      <c r="M729" s="31"/>
      <c r="N729" s="31"/>
      <c r="O729" s="31"/>
      <c r="P729" s="30"/>
      <c r="R729" s="44"/>
      <c r="S729" s="32"/>
      <c r="T729" s="32"/>
      <c r="U729" s="32"/>
    </row>
    <row r="730" spans="13:21" x14ac:dyDescent="0.2">
      <c r="M730" s="31"/>
      <c r="N730" s="31"/>
      <c r="O730" s="31"/>
      <c r="P730" s="30"/>
      <c r="R730" s="44"/>
      <c r="S730" s="32"/>
      <c r="T730" s="32"/>
      <c r="U730" s="32"/>
    </row>
    <row r="731" spans="13:21" x14ac:dyDescent="0.2">
      <c r="M731" s="31"/>
      <c r="N731" s="31"/>
      <c r="O731" s="31"/>
      <c r="P731" s="30"/>
      <c r="R731" s="44"/>
      <c r="S731" s="32"/>
      <c r="T731" s="32"/>
      <c r="U731" s="32"/>
    </row>
    <row r="732" spans="13:21" x14ac:dyDescent="0.2">
      <c r="M732" s="31"/>
      <c r="N732" s="31"/>
      <c r="O732" s="31"/>
      <c r="P732" s="30"/>
      <c r="R732" s="44"/>
      <c r="S732" s="32"/>
      <c r="T732" s="32"/>
      <c r="U732" s="32"/>
    </row>
    <row r="733" spans="13:21" x14ac:dyDescent="0.2">
      <c r="M733" s="31"/>
      <c r="N733" s="31"/>
      <c r="O733" s="31"/>
      <c r="P733" s="30"/>
      <c r="R733" s="44"/>
      <c r="S733" s="32"/>
      <c r="T733" s="32"/>
      <c r="U733" s="32"/>
    </row>
    <row r="734" spans="13:21" x14ac:dyDescent="0.2">
      <c r="M734" s="31"/>
      <c r="N734" s="31"/>
      <c r="O734" s="31"/>
      <c r="P734" s="30"/>
      <c r="R734" s="44"/>
      <c r="S734" s="32"/>
      <c r="T734" s="32"/>
      <c r="U734" s="32"/>
    </row>
    <row r="735" spans="13:21" x14ac:dyDescent="0.2">
      <c r="M735" s="31"/>
      <c r="N735" s="31"/>
      <c r="O735" s="31"/>
      <c r="P735" s="30"/>
      <c r="R735" s="44"/>
      <c r="S735" s="32"/>
      <c r="T735" s="32"/>
      <c r="U735" s="32"/>
    </row>
    <row r="736" spans="13:21" x14ac:dyDescent="0.2">
      <c r="M736" s="31"/>
      <c r="N736" s="31"/>
      <c r="O736" s="31"/>
      <c r="P736" s="30"/>
      <c r="R736" s="44"/>
      <c r="S736" s="32"/>
      <c r="T736" s="32"/>
      <c r="U736" s="32"/>
    </row>
    <row r="737" spans="13:21" x14ac:dyDescent="0.2">
      <c r="M737" s="31"/>
      <c r="N737" s="31"/>
      <c r="O737" s="31"/>
      <c r="P737" s="30"/>
      <c r="R737" s="44"/>
      <c r="S737" s="32"/>
      <c r="T737" s="32"/>
      <c r="U737" s="32"/>
    </row>
    <row r="738" spans="13:21" x14ac:dyDescent="0.2">
      <c r="M738" s="31"/>
      <c r="N738" s="31"/>
      <c r="O738" s="31"/>
      <c r="P738" s="30"/>
      <c r="R738" s="44"/>
      <c r="S738" s="32"/>
      <c r="T738" s="32"/>
      <c r="U738" s="32"/>
    </row>
    <row r="739" spans="13:21" x14ac:dyDescent="0.2">
      <c r="M739" s="31"/>
      <c r="N739" s="31"/>
      <c r="O739" s="31"/>
      <c r="P739" s="30"/>
      <c r="R739" s="44"/>
      <c r="S739" s="32"/>
      <c r="T739" s="32"/>
      <c r="U739" s="32"/>
    </row>
    <row r="740" spans="13:21" x14ac:dyDescent="0.2">
      <c r="M740" s="31"/>
      <c r="N740" s="31"/>
      <c r="O740" s="31"/>
      <c r="P740" s="30"/>
      <c r="R740" s="44"/>
      <c r="S740" s="32"/>
      <c r="T740" s="32"/>
      <c r="U740" s="32"/>
    </row>
    <row r="741" spans="13:21" x14ac:dyDescent="0.2">
      <c r="M741" s="31"/>
      <c r="N741" s="31"/>
      <c r="O741" s="31"/>
      <c r="P741" s="30"/>
      <c r="R741" s="44"/>
      <c r="S741" s="32"/>
      <c r="T741" s="32"/>
      <c r="U741" s="32"/>
    </row>
    <row r="742" spans="13:21" x14ac:dyDescent="0.2">
      <c r="M742" s="31"/>
      <c r="N742" s="31"/>
      <c r="O742" s="31"/>
      <c r="P742" s="30"/>
      <c r="R742" s="44"/>
      <c r="S742" s="32"/>
      <c r="T742" s="32"/>
      <c r="U742" s="32"/>
    </row>
    <row r="743" spans="13:21" x14ac:dyDescent="0.2">
      <c r="M743" s="31"/>
      <c r="N743" s="31"/>
      <c r="O743" s="31"/>
      <c r="P743" s="30"/>
      <c r="R743" s="44"/>
      <c r="S743" s="32"/>
      <c r="T743" s="32"/>
      <c r="U743" s="32"/>
    </row>
    <row r="744" spans="13:21" x14ac:dyDescent="0.2">
      <c r="M744" s="31"/>
      <c r="N744" s="31"/>
      <c r="O744" s="31"/>
      <c r="P744" s="30"/>
      <c r="R744" s="44"/>
      <c r="S744" s="32"/>
      <c r="T744" s="32"/>
      <c r="U744" s="32"/>
    </row>
    <row r="745" spans="13:21" x14ac:dyDescent="0.2">
      <c r="M745" s="31"/>
      <c r="N745" s="31"/>
      <c r="O745" s="31"/>
      <c r="P745" s="30"/>
      <c r="R745" s="44"/>
      <c r="S745" s="32"/>
      <c r="T745" s="32"/>
      <c r="U745" s="32"/>
    </row>
    <row r="746" spans="13:21" x14ac:dyDescent="0.2">
      <c r="M746" s="31"/>
      <c r="N746" s="31"/>
      <c r="O746" s="31"/>
      <c r="P746" s="30"/>
      <c r="R746" s="44"/>
      <c r="S746" s="32"/>
      <c r="T746" s="32"/>
      <c r="U746" s="32"/>
    </row>
    <row r="747" spans="13:21" x14ac:dyDescent="0.2">
      <c r="M747" s="31"/>
      <c r="N747" s="31"/>
      <c r="O747" s="31"/>
      <c r="P747" s="30"/>
      <c r="R747" s="44"/>
      <c r="S747" s="32"/>
      <c r="T747" s="32"/>
      <c r="U747" s="32"/>
    </row>
    <row r="748" spans="13:21" x14ac:dyDescent="0.2">
      <c r="M748" s="31"/>
      <c r="N748" s="31"/>
      <c r="O748" s="31"/>
      <c r="P748" s="30"/>
      <c r="R748" s="44"/>
      <c r="S748" s="32"/>
      <c r="T748" s="32"/>
      <c r="U748" s="32"/>
    </row>
    <row r="749" spans="13:21" x14ac:dyDescent="0.2">
      <c r="M749" s="31"/>
      <c r="N749" s="31"/>
      <c r="O749" s="31"/>
      <c r="P749" s="30"/>
      <c r="R749" s="44"/>
      <c r="S749" s="32"/>
      <c r="T749" s="32"/>
      <c r="U749" s="32"/>
    </row>
    <row r="750" spans="13:21" x14ac:dyDescent="0.2">
      <c r="M750" s="31"/>
      <c r="N750" s="31"/>
      <c r="O750" s="31"/>
      <c r="P750" s="30"/>
      <c r="R750" s="44"/>
      <c r="S750" s="32"/>
      <c r="T750" s="32"/>
      <c r="U750" s="32"/>
    </row>
    <row r="751" spans="13:21" x14ac:dyDescent="0.2">
      <c r="M751" s="31"/>
      <c r="N751" s="31"/>
      <c r="O751" s="31"/>
      <c r="P751" s="30"/>
      <c r="R751" s="44"/>
      <c r="S751" s="32"/>
      <c r="T751" s="32"/>
      <c r="U751" s="32"/>
    </row>
    <row r="752" spans="13:21" x14ac:dyDescent="0.2">
      <c r="M752" s="31"/>
      <c r="N752" s="31"/>
      <c r="O752" s="31"/>
      <c r="P752" s="30"/>
      <c r="R752" s="44"/>
      <c r="S752" s="32"/>
      <c r="T752" s="32"/>
      <c r="U752" s="32"/>
    </row>
    <row r="753" spans="13:21" x14ac:dyDescent="0.2">
      <c r="M753" s="31"/>
      <c r="N753" s="31"/>
      <c r="O753" s="31"/>
      <c r="P753" s="30"/>
      <c r="R753" s="44"/>
      <c r="S753" s="32"/>
      <c r="T753" s="32"/>
      <c r="U753" s="32"/>
    </row>
    <row r="754" spans="13:21" x14ac:dyDescent="0.2">
      <c r="M754" s="31"/>
      <c r="N754" s="31"/>
      <c r="O754" s="31"/>
      <c r="P754" s="30"/>
      <c r="R754" s="44"/>
      <c r="S754" s="32"/>
      <c r="T754" s="32"/>
      <c r="U754" s="32"/>
    </row>
    <row r="755" spans="13:21" x14ac:dyDescent="0.2">
      <c r="M755" s="31"/>
      <c r="N755" s="31"/>
      <c r="O755" s="31"/>
      <c r="P755" s="30"/>
      <c r="R755" s="44"/>
      <c r="S755" s="32"/>
      <c r="T755" s="32"/>
      <c r="U755" s="32"/>
    </row>
    <row r="756" spans="13:21" x14ac:dyDescent="0.2">
      <c r="M756" s="31"/>
      <c r="N756" s="31"/>
      <c r="O756" s="31"/>
      <c r="P756" s="30"/>
      <c r="R756" s="44"/>
      <c r="S756" s="32"/>
      <c r="T756" s="32"/>
      <c r="U756" s="32"/>
    </row>
    <row r="757" spans="13:21" x14ac:dyDescent="0.2">
      <c r="M757" s="31"/>
      <c r="N757" s="31"/>
      <c r="O757" s="31"/>
      <c r="P757" s="30"/>
      <c r="R757" s="44"/>
      <c r="S757" s="32"/>
      <c r="T757" s="32"/>
      <c r="U757" s="32"/>
    </row>
    <row r="758" spans="13:21" x14ac:dyDescent="0.2">
      <c r="M758" s="31"/>
      <c r="N758" s="31"/>
      <c r="O758" s="31"/>
      <c r="P758" s="30"/>
      <c r="R758" s="44"/>
      <c r="S758" s="32"/>
      <c r="T758" s="32"/>
      <c r="U758" s="32"/>
    </row>
    <row r="759" spans="13:21" x14ac:dyDescent="0.2">
      <c r="M759" s="31"/>
      <c r="N759" s="31"/>
      <c r="O759" s="31"/>
      <c r="P759" s="30"/>
      <c r="R759" s="44"/>
      <c r="S759" s="32"/>
      <c r="T759" s="32"/>
      <c r="U759" s="32"/>
    </row>
    <row r="760" spans="13:21" x14ac:dyDescent="0.2">
      <c r="M760" s="31"/>
      <c r="N760" s="31"/>
      <c r="O760" s="31"/>
      <c r="P760" s="30"/>
      <c r="R760" s="44"/>
      <c r="S760" s="32"/>
      <c r="T760" s="32"/>
      <c r="U760" s="32"/>
    </row>
    <row r="761" spans="13:21" x14ac:dyDescent="0.2">
      <c r="M761" s="31"/>
      <c r="N761" s="31"/>
      <c r="O761" s="31"/>
      <c r="P761" s="30"/>
      <c r="R761" s="44"/>
      <c r="S761" s="32"/>
      <c r="T761" s="32"/>
      <c r="U761" s="32"/>
    </row>
    <row r="762" spans="13:21" x14ac:dyDescent="0.2">
      <c r="M762" s="31"/>
      <c r="N762" s="31"/>
      <c r="O762" s="31"/>
      <c r="P762" s="30"/>
      <c r="R762" s="44"/>
      <c r="S762" s="32"/>
      <c r="T762" s="32"/>
      <c r="U762" s="32"/>
    </row>
    <row r="763" spans="13:21" x14ac:dyDescent="0.2">
      <c r="M763" s="31"/>
      <c r="N763" s="31"/>
      <c r="O763" s="31"/>
      <c r="P763" s="30"/>
      <c r="R763" s="44"/>
      <c r="S763" s="32"/>
      <c r="T763" s="32"/>
      <c r="U763" s="32"/>
    </row>
    <row r="764" spans="13:21" x14ac:dyDescent="0.2">
      <c r="M764" s="31"/>
      <c r="N764" s="31"/>
      <c r="O764" s="31"/>
      <c r="P764" s="30"/>
      <c r="R764" s="44"/>
      <c r="S764" s="32"/>
      <c r="T764" s="32"/>
      <c r="U764" s="32"/>
    </row>
    <row r="765" spans="13:21" x14ac:dyDescent="0.2">
      <c r="M765" s="31"/>
      <c r="N765" s="31"/>
      <c r="O765" s="31"/>
      <c r="P765" s="30"/>
      <c r="R765" s="44"/>
      <c r="S765" s="32"/>
      <c r="T765" s="32"/>
      <c r="U765" s="32"/>
    </row>
    <row r="766" spans="13:21" x14ac:dyDescent="0.2">
      <c r="M766" s="31"/>
      <c r="N766" s="31"/>
      <c r="O766" s="31"/>
      <c r="P766" s="30"/>
      <c r="R766" s="44"/>
      <c r="S766" s="32"/>
      <c r="T766" s="32"/>
      <c r="U766" s="32"/>
    </row>
    <row r="767" spans="13:21" x14ac:dyDescent="0.2">
      <c r="M767" s="31"/>
      <c r="N767" s="31"/>
      <c r="O767" s="31"/>
      <c r="P767" s="30"/>
      <c r="R767" s="44"/>
      <c r="S767" s="32"/>
      <c r="T767" s="32"/>
      <c r="U767" s="32"/>
    </row>
    <row r="768" spans="13:21" x14ac:dyDescent="0.2">
      <c r="M768" s="31"/>
      <c r="N768" s="31"/>
      <c r="O768" s="31"/>
      <c r="P768" s="30"/>
      <c r="R768" s="44"/>
      <c r="S768" s="32"/>
      <c r="T768" s="32"/>
      <c r="U768" s="32"/>
    </row>
    <row r="769" spans="13:21" x14ac:dyDescent="0.2">
      <c r="M769" s="31"/>
      <c r="N769" s="31"/>
      <c r="O769" s="31"/>
      <c r="P769" s="30"/>
      <c r="R769" s="44"/>
      <c r="S769" s="32"/>
      <c r="T769" s="32"/>
      <c r="U769" s="32"/>
    </row>
    <row r="770" spans="13:21" x14ac:dyDescent="0.2">
      <c r="M770" s="31"/>
      <c r="N770" s="31"/>
      <c r="O770" s="31"/>
      <c r="P770" s="30"/>
      <c r="R770" s="44"/>
      <c r="S770" s="32"/>
      <c r="T770" s="32"/>
      <c r="U770" s="32"/>
    </row>
    <row r="771" spans="13:21" x14ac:dyDescent="0.2">
      <c r="M771" s="31"/>
      <c r="N771" s="31"/>
      <c r="O771" s="31"/>
      <c r="P771" s="30"/>
      <c r="R771" s="44"/>
      <c r="S771" s="32"/>
      <c r="T771" s="32"/>
      <c r="U771" s="32"/>
    </row>
    <row r="772" spans="13:21" x14ac:dyDescent="0.2">
      <c r="M772" s="31"/>
      <c r="N772" s="31"/>
      <c r="O772" s="31"/>
      <c r="P772" s="30"/>
      <c r="R772" s="44"/>
      <c r="S772" s="32"/>
      <c r="T772" s="32"/>
      <c r="U772" s="32"/>
    </row>
    <row r="773" spans="13:21" x14ac:dyDescent="0.2">
      <c r="M773" s="31"/>
      <c r="N773" s="31"/>
      <c r="O773" s="31"/>
      <c r="P773" s="30"/>
      <c r="R773" s="44"/>
      <c r="S773" s="32"/>
      <c r="T773" s="32"/>
      <c r="U773" s="32"/>
    </row>
    <row r="774" spans="13:21" x14ac:dyDescent="0.2">
      <c r="M774" s="31"/>
      <c r="N774" s="31"/>
      <c r="O774" s="31"/>
      <c r="P774" s="30"/>
      <c r="R774" s="44"/>
      <c r="S774" s="32"/>
      <c r="T774" s="32"/>
      <c r="U774" s="32"/>
    </row>
    <row r="775" spans="13:21" x14ac:dyDescent="0.2">
      <c r="M775" s="31"/>
      <c r="N775" s="31"/>
      <c r="O775" s="31"/>
      <c r="P775" s="30"/>
      <c r="R775" s="44"/>
      <c r="S775" s="32"/>
      <c r="T775" s="32"/>
      <c r="U775" s="32"/>
    </row>
    <row r="776" spans="13:21" x14ac:dyDescent="0.2">
      <c r="M776" s="31"/>
      <c r="N776" s="31"/>
      <c r="O776" s="31"/>
      <c r="P776" s="30"/>
      <c r="R776" s="44"/>
      <c r="S776" s="32"/>
      <c r="T776" s="32"/>
      <c r="U776" s="32"/>
    </row>
    <row r="777" spans="13:21" x14ac:dyDescent="0.2">
      <c r="M777" s="31"/>
      <c r="N777" s="31"/>
      <c r="O777" s="31"/>
      <c r="P777" s="30"/>
      <c r="R777" s="44"/>
      <c r="S777" s="32"/>
      <c r="T777" s="32"/>
      <c r="U777" s="32"/>
    </row>
    <row r="778" spans="13:21" x14ac:dyDescent="0.2">
      <c r="M778" s="31"/>
      <c r="N778" s="31"/>
      <c r="O778" s="31"/>
      <c r="P778" s="30"/>
      <c r="R778" s="44"/>
      <c r="S778" s="32"/>
      <c r="T778" s="32"/>
      <c r="U778" s="32"/>
    </row>
    <row r="779" spans="13:21" x14ac:dyDescent="0.2">
      <c r="M779" s="31"/>
      <c r="N779" s="31"/>
      <c r="O779" s="31"/>
      <c r="P779" s="30"/>
      <c r="R779" s="44"/>
      <c r="S779" s="32"/>
      <c r="T779" s="32"/>
      <c r="U779" s="32"/>
    </row>
    <row r="780" spans="13:21" x14ac:dyDescent="0.2">
      <c r="M780" s="31"/>
      <c r="N780" s="31"/>
      <c r="O780" s="31"/>
      <c r="P780" s="30"/>
      <c r="R780" s="44"/>
      <c r="S780" s="32"/>
      <c r="T780" s="32"/>
      <c r="U780" s="32"/>
    </row>
    <row r="781" spans="13:21" x14ac:dyDescent="0.2">
      <c r="M781" s="31"/>
      <c r="N781" s="31"/>
      <c r="O781" s="31"/>
      <c r="P781" s="30"/>
      <c r="R781" s="44"/>
      <c r="S781" s="32"/>
      <c r="T781" s="32"/>
      <c r="U781" s="32"/>
    </row>
    <row r="782" spans="13:21" x14ac:dyDescent="0.2">
      <c r="M782" s="31"/>
      <c r="N782" s="31"/>
      <c r="O782" s="31"/>
      <c r="P782" s="30"/>
      <c r="R782" s="44"/>
      <c r="S782" s="32"/>
      <c r="T782" s="32"/>
      <c r="U782" s="32"/>
    </row>
    <row r="783" spans="13:21" x14ac:dyDescent="0.2">
      <c r="M783" s="31"/>
      <c r="N783" s="31"/>
      <c r="O783" s="31"/>
      <c r="P783" s="30"/>
      <c r="R783" s="44"/>
      <c r="S783" s="32"/>
      <c r="T783" s="32"/>
      <c r="U783" s="32"/>
    </row>
    <row r="784" spans="13:21" x14ac:dyDescent="0.2">
      <c r="M784" s="31"/>
      <c r="N784" s="31"/>
      <c r="O784" s="31"/>
      <c r="P784" s="30"/>
      <c r="R784" s="44"/>
      <c r="S784" s="32"/>
      <c r="T784" s="32"/>
      <c r="U784" s="32"/>
    </row>
    <row r="785" spans="13:21" x14ac:dyDescent="0.2">
      <c r="M785" s="31"/>
      <c r="N785" s="31"/>
      <c r="O785" s="31"/>
      <c r="P785" s="30"/>
      <c r="R785" s="44"/>
      <c r="S785" s="32"/>
      <c r="T785" s="32"/>
      <c r="U785" s="32"/>
    </row>
    <row r="786" spans="13:21" x14ac:dyDescent="0.2">
      <c r="M786" s="31"/>
      <c r="N786" s="31"/>
      <c r="O786" s="31"/>
      <c r="P786" s="30"/>
      <c r="R786" s="44"/>
      <c r="S786" s="32"/>
      <c r="T786" s="32"/>
      <c r="U786" s="32"/>
    </row>
    <row r="787" spans="13:21" x14ac:dyDescent="0.2">
      <c r="M787" s="31"/>
      <c r="N787" s="31"/>
      <c r="O787" s="31"/>
      <c r="P787" s="30"/>
      <c r="R787" s="44"/>
      <c r="S787" s="32"/>
      <c r="T787" s="32"/>
      <c r="U787" s="32"/>
    </row>
    <row r="788" spans="13:21" x14ac:dyDescent="0.2">
      <c r="M788" s="31"/>
      <c r="N788" s="31"/>
      <c r="O788" s="31"/>
      <c r="P788" s="30"/>
      <c r="R788" s="44"/>
      <c r="S788" s="32"/>
      <c r="T788" s="32"/>
      <c r="U788" s="32"/>
    </row>
    <row r="789" spans="13:21" x14ac:dyDescent="0.2">
      <c r="M789" s="31"/>
      <c r="N789" s="31"/>
      <c r="O789" s="31"/>
      <c r="P789" s="30"/>
      <c r="R789" s="44"/>
      <c r="S789" s="32"/>
      <c r="T789" s="32"/>
      <c r="U789" s="32"/>
    </row>
    <row r="790" spans="13:21" x14ac:dyDescent="0.2">
      <c r="M790" s="31"/>
      <c r="N790" s="31"/>
      <c r="O790" s="31"/>
      <c r="P790" s="30"/>
      <c r="R790" s="44"/>
      <c r="S790" s="32"/>
      <c r="T790" s="32"/>
      <c r="U790" s="32"/>
    </row>
    <row r="791" spans="13:21" x14ac:dyDescent="0.2">
      <c r="M791" s="31"/>
      <c r="N791" s="31"/>
      <c r="O791" s="31"/>
      <c r="P791" s="30"/>
      <c r="R791" s="44"/>
      <c r="S791" s="32"/>
      <c r="T791" s="32"/>
      <c r="U791" s="32"/>
    </row>
    <row r="792" spans="13:21" x14ac:dyDescent="0.2">
      <c r="M792" s="31"/>
      <c r="N792" s="31"/>
      <c r="O792" s="31"/>
      <c r="P792" s="30"/>
      <c r="R792" s="44"/>
      <c r="S792" s="32"/>
      <c r="T792" s="32"/>
      <c r="U792" s="32"/>
    </row>
    <row r="793" spans="13:21" x14ac:dyDescent="0.2">
      <c r="M793" s="31"/>
      <c r="N793" s="31"/>
      <c r="O793" s="31"/>
      <c r="P793" s="30"/>
      <c r="R793" s="44"/>
      <c r="S793" s="32"/>
      <c r="T793" s="32"/>
      <c r="U793" s="32"/>
    </row>
    <row r="794" spans="13:21" x14ac:dyDescent="0.2">
      <c r="M794" s="31"/>
      <c r="N794" s="31"/>
      <c r="O794" s="31"/>
      <c r="P794" s="30"/>
      <c r="R794" s="44"/>
      <c r="S794" s="32"/>
      <c r="T794" s="32"/>
      <c r="U794" s="32"/>
    </row>
    <row r="795" spans="13:21" x14ac:dyDescent="0.2">
      <c r="M795" s="31"/>
      <c r="N795" s="31"/>
      <c r="O795" s="31"/>
      <c r="P795" s="30"/>
      <c r="R795" s="44"/>
      <c r="S795" s="32"/>
      <c r="T795" s="32"/>
      <c r="U795" s="32"/>
    </row>
    <row r="796" spans="13:21" x14ac:dyDescent="0.2">
      <c r="M796" s="31"/>
      <c r="N796" s="31"/>
      <c r="O796" s="31"/>
      <c r="P796" s="30"/>
      <c r="R796" s="44"/>
      <c r="S796" s="32"/>
      <c r="T796" s="32"/>
      <c r="U796" s="32"/>
    </row>
    <row r="797" spans="13:21" x14ac:dyDescent="0.2">
      <c r="M797" s="31"/>
      <c r="N797" s="31"/>
      <c r="O797" s="31"/>
      <c r="P797" s="30"/>
      <c r="R797" s="44"/>
      <c r="S797" s="32"/>
      <c r="T797" s="32"/>
      <c r="U797" s="32"/>
    </row>
    <row r="798" spans="13:21" x14ac:dyDescent="0.2">
      <c r="M798" s="31"/>
      <c r="N798" s="31"/>
      <c r="O798" s="31"/>
      <c r="P798" s="30"/>
      <c r="R798" s="44"/>
      <c r="S798" s="32"/>
      <c r="T798" s="32"/>
      <c r="U798" s="32"/>
    </row>
    <row r="799" spans="13:21" x14ac:dyDescent="0.2">
      <c r="M799" s="31"/>
      <c r="N799" s="31"/>
      <c r="O799" s="31"/>
      <c r="P799" s="30"/>
      <c r="R799" s="44"/>
      <c r="S799" s="32"/>
      <c r="T799" s="32"/>
      <c r="U799" s="32"/>
    </row>
    <row r="800" spans="13:21" x14ac:dyDescent="0.2">
      <c r="M800" s="31"/>
      <c r="N800" s="31"/>
      <c r="O800" s="31"/>
      <c r="P800" s="30"/>
      <c r="R800" s="44"/>
      <c r="S800" s="32"/>
      <c r="T800" s="32"/>
      <c r="U800" s="32"/>
    </row>
    <row r="801" spans="13:21" x14ac:dyDescent="0.2">
      <c r="M801" s="31"/>
      <c r="N801" s="31"/>
      <c r="O801" s="31"/>
      <c r="P801" s="30"/>
      <c r="R801" s="44"/>
      <c r="S801" s="32"/>
      <c r="T801" s="32"/>
      <c r="U801" s="32"/>
    </row>
    <row r="802" spans="13:21" x14ac:dyDescent="0.2">
      <c r="M802" s="31"/>
      <c r="N802" s="31"/>
      <c r="O802" s="31"/>
      <c r="P802" s="30"/>
      <c r="R802" s="44"/>
      <c r="S802" s="32"/>
      <c r="T802" s="32"/>
      <c r="U802" s="32"/>
    </row>
    <row r="803" spans="13:21" x14ac:dyDescent="0.2">
      <c r="M803" s="31"/>
      <c r="N803" s="31"/>
      <c r="O803" s="31"/>
      <c r="P803" s="30"/>
      <c r="R803" s="44"/>
      <c r="S803" s="32"/>
      <c r="T803" s="32"/>
      <c r="U803" s="32"/>
    </row>
    <row r="804" spans="13:21" x14ac:dyDescent="0.2">
      <c r="M804" s="31"/>
      <c r="N804" s="31"/>
      <c r="O804" s="31"/>
      <c r="P804" s="30"/>
      <c r="R804" s="44"/>
      <c r="S804" s="32"/>
      <c r="T804" s="32"/>
      <c r="U804" s="32"/>
    </row>
    <row r="805" spans="13:21" x14ac:dyDescent="0.2">
      <c r="M805" s="31"/>
      <c r="N805" s="31"/>
      <c r="O805" s="31"/>
      <c r="P805" s="30"/>
      <c r="R805" s="44"/>
      <c r="S805" s="32"/>
      <c r="T805" s="32"/>
      <c r="U805" s="32"/>
    </row>
    <row r="806" spans="13:21" x14ac:dyDescent="0.2">
      <c r="M806" s="31"/>
      <c r="N806" s="31"/>
      <c r="O806" s="31"/>
      <c r="P806" s="30"/>
      <c r="R806" s="44"/>
      <c r="S806" s="32"/>
      <c r="T806" s="32"/>
      <c r="U806" s="32"/>
    </row>
    <row r="807" spans="13:21" x14ac:dyDescent="0.2">
      <c r="M807" s="31"/>
      <c r="N807" s="31"/>
      <c r="O807" s="31"/>
      <c r="P807" s="30"/>
      <c r="R807" s="44"/>
      <c r="S807" s="32"/>
      <c r="T807" s="32"/>
      <c r="U807" s="32"/>
    </row>
    <row r="808" spans="13:21" x14ac:dyDescent="0.2">
      <c r="M808" s="31"/>
      <c r="N808" s="31"/>
      <c r="O808" s="31"/>
      <c r="P808" s="30"/>
      <c r="R808" s="44"/>
      <c r="S808" s="32"/>
      <c r="T808" s="32"/>
      <c r="U808" s="32"/>
    </row>
    <row r="809" spans="13:21" x14ac:dyDescent="0.2">
      <c r="M809" s="31"/>
      <c r="N809" s="31"/>
      <c r="O809" s="31"/>
      <c r="P809" s="30"/>
      <c r="R809" s="44"/>
      <c r="S809" s="32"/>
      <c r="T809" s="32"/>
      <c r="U809" s="32"/>
    </row>
    <row r="810" spans="13:21" x14ac:dyDescent="0.2">
      <c r="M810" s="31"/>
      <c r="N810" s="31"/>
      <c r="O810" s="31"/>
      <c r="P810" s="30"/>
      <c r="R810" s="44"/>
      <c r="S810" s="32"/>
      <c r="T810" s="32"/>
      <c r="U810" s="32"/>
    </row>
    <row r="811" spans="13:21" x14ac:dyDescent="0.2">
      <c r="M811" s="31"/>
      <c r="N811" s="31"/>
      <c r="O811" s="31"/>
      <c r="P811" s="30"/>
      <c r="R811" s="44"/>
      <c r="S811" s="32"/>
      <c r="T811" s="32"/>
      <c r="U811" s="32"/>
    </row>
    <row r="812" spans="13:21" x14ac:dyDescent="0.2">
      <c r="M812" s="31"/>
      <c r="N812" s="31"/>
      <c r="O812" s="31"/>
      <c r="P812" s="30"/>
      <c r="R812" s="44"/>
      <c r="S812" s="32"/>
      <c r="T812" s="32"/>
      <c r="U812" s="32"/>
    </row>
    <row r="813" spans="13:21" x14ac:dyDescent="0.2">
      <c r="M813" s="31"/>
      <c r="N813" s="31"/>
      <c r="O813" s="31"/>
      <c r="P813" s="30"/>
      <c r="R813" s="44"/>
      <c r="S813" s="32"/>
      <c r="T813" s="32"/>
      <c r="U813" s="32"/>
    </row>
    <row r="814" spans="13:21" x14ac:dyDescent="0.2">
      <c r="M814" s="31"/>
      <c r="N814" s="31"/>
      <c r="O814" s="31"/>
      <c r="P814" s="30"/>
      <c r="R814" s="44"/>
      <c r="S814" s="32"/>
      <c r="T814" s="32"/>
      <c r="U814" s="32"/>
    </row>
    <row r="815" spans="13:21" x14ac:dyDescent="0.2">
      <c r="M815" s="31"/>
      <c r="N815" s="31"/>
      <c r="O815" s="31"/>
      <c r="P815" s="30"/>
      <c r="R815" s="44"/>
      <c r="S815" s="32"/>
      <c r="T815" s="32"/>
      <c r="U815" s="32"/>
    </row>
    <row r="816" spans="13:21" x14ac:dyDescent="0.2">
      <c r="M816" s="31"/>
      <c r="N816" s="31"/>
      <c r="O816" s="31"/>
      <c r="P816" s="30"/>
      <c r="R816" s="44"/>
      <c r="S816" s="32"/>
      <c r="T816" s="32"/>
      <c r="U816" s="32"/>
    </row>
    <row r="817" spans="13:21" x14ac:dyDescent="0.2">
      <c r="M817" s="31"/>
      <c r="N817" s="31"/>
      <c r="O817" s="31"/>
      <c r="P817" s="30"/>
      <c r="R817" s="44"/>
      <c r="S817" s="32"/>
      <c r="T817" s="32"/>
      <c r="U817" s="32"/>
    </row>
    <row r="818" spans="13:21" x14ac:dyDescent="0.2">
      <c r="M818" s="31"/>
      <c r="N818" s="31"/>
      <c r="O818" s="31"/>
      <c r="P818" s="30"/>
      <c r="R818" s="44"/>
      <c r="S818" s="32"/>
      <c r="T818" s="32"/>
      <c r="U818" s="32"/>
    </row>
    <row r="819" spans="13:21" x14ac:dyDescent="0.2">
      <c r="M819" s="31"/>
      <c r="N819" s="31"/>
      <c r="O819" s="31"/>
      <c r="P819" s="30"/>
      <c r="R819" s="44"/>
      <c r="S819" s="32"/>
      <c r="T819" s="32"/>
      <c r="U819" s="32"/>
    </row>
    <row r="820" spans="13:21" x14ac:dyDescent="0.2">
      <c r="M820" s="31"/>
      <c r="N820" s="31"/>
      <c r="O820" s="31"/>
      <c r="P820" s="30"/>
      <c r="R820" s="44"/>
      <c r="S820" s="32"/>
      <c r="T820" s="32"/>
      <c r="U820" s="32"/>
    </row>
    <row r="821" spans="13:21" x14ac:dyDescent="0.2">
      <c r="M821" s="31"/>
      <c r="N821" s="31"/>
      <c r="O821" s="31"/>
      <c r="P821" s="30"/>
      <c r="R821" s="44"/>
      <c r="S821" s="32"/>
      <c r="T821" s="32"/>
      <c r="U821" s="32"/>
    </row>
    <row r="822" spans="13:21" x14ac:dyDescent="0.2">
      <c r="M822" s="31"/>
      <c r="N822" s="31"/>
      <c r="O822" s="31"/>
      <c r="P822" s="30"/>
      <c r="R822" s="44"/>
      <c r="S822" s="32"/>
      <c r="T822" s="32"/>
      <c r="U822" s="32"/>
    </row>
    <row r="823" spans="13:21" x14ac:dyDescent="0.2">
      <c r="M823" s="31"/>
      <c r="N823" s="31"/>
      <c r="O823" s="31"/>
      <c r="P823" s="30"/>
      <c r="R823" s="44"/>
      <c r="S823" s="32"/>
      <c r="T823" s="32"/>
      <c r="U823" s="32"/>
    </row>
    <row r="824" spans="13:21" x14ac:dyDescent="0.2">
      <c r="M824" s="31"/>
      <c r="N824" s="31"/>
      <c r="O824" s="31"/>
      <c r="P824" s="30"/>
      <c r="R824" s="44"/>
      <c r="S824" s="32"/>
      <c r="T824" s="32"/>
      <c r="U824" s="32"/>
    </row>
    <row r="825" spans="13:21" x14ac:dyDescent="0.2">
      <c r="M825" s="31"/>
      <c r="N825" s="31"/>
      <c r="O825" s="31"/>
      <c r="P825" s="30"/>
      <c r="R825" s="44"/>
      <c r="S825" s="32"/>
      <c r="T825" s="32"/>
      <c r="U825" s="32"/>
    </row>
    <row r="826" spans="13:21" x14ac:dyDescent="0.2">
      <c r="M826" s="31"/>
      <c r="N826" s="31"/>
      <c r="O826" s="31"/>
      <c r="P826" s="30"/>
      <c r="R826" s="44"/>
      <c r="S826" s="32"/>
      <c r="T826" s="32"/>
      <c r="U826" s="32"/>
    </row>
    <row r="827" spans="13:21" x14ac:dyDescent="0.2">
      <c r="M827" s="31"/>
      <c r="N827" s="31"/>
      <c r="O827" s="31"/>
      <c r="P827" s="30"/>
      <c r="R827" s="44"/>
      <c r="S827" s="32"/>
      <c r="T827" s="32"/>
      <c r="U827" s="32"/>
    </row>
    <row r="828" spans="13:21" x14ac:dyDescent="0.2">
      <c r="M828" s="31"/>
      <c r="N828" s="31"/>
      <c r="O828" s="31"/>
      <c r="P828" s="30"/>
      <c r="R828" s="44"/>
      <c r="S828" s="32"/>
      <c r="T828" s="32"/>
      <c r="U828" s="32"/>
    </row>
    <row r="829" spans="13:21" x14ac:dyDescent="0.2">
      <c r="M829" s="31"/>
      <c r="N829" s="31"/>
      <c r="O829" s="31"/>
      <c r="P829" s="30"/>
      <c r="R829" s="44"/>
      <c r="S829" s="32"/>
      <c r="T829" s="32"/>
      <c r="U829" s="32"/>
    </row>
    <row r="830" spans="13:21" x14ac:dyDescent="0.2">
      <c r="M830" s="31"/>
      <c r="N830" s="31"/>
      <c r="O830" s="31"/>
      <c r="P830" s="30"/>
      <c r="R830" s="44"/>
      <c r="S830" s="32"/>
      <c r="T830" s="32"/>
      <c r="U830" s="32"/>
    </row>
    <row r="831" spans="13:21" x14ac:dyDescent="0.2">
      <c r="M831" s="31"/>
      <c r="N831" s="31"/>
      <c r="O831" s="31"/>
      <c r="P831" s="30"/>
      <c r="R831" s="44"/>
      <c r="S831" s="32"/>
      <c r="T831" s="32"/>
      <c r="U831" s="32"/>
    </row>
    <row r="832" spans="13:21" x14ac:dyDescent="0.2">
      <c r="M832" s="31"/>
      <c r="N832" s="31"/>
      <c r="O832" s="31"/>
      <c r="P832" s="30"/>
      <c r="R832" s="44"/>
      <c r="S832" s="32"/>
      <c r="T832" s="32"/>
      <c r="U832" s="32"/>
    </row>
    <row r="833" spans="13:21" x14ac:dyDescent="0.2">
      <c r="M833" s="31"/>
      <c r="N833" s="31"/>
      <c r="O833" s="31"/>
      <c r="P833" s="30"/>
      <c r="R833" s="44"/>
      <c r="S833" s="32"/>
      <c r="T833" s="32"/>
      <c r="U833" s="32"/>
    </row>
    <row r="834" spans="13:21" x14ac:dyDescent="0.2">
      <c r="M834" s="31"/>
      <c r="N834" s="31"/>
      <c r="O834" s="31"/>
      <c r="P834" s="30"/>
      <c r="R834" s="44"/>
      <c r="S834" s="32"/>
      <c r="T834" s="32"/>
      <c r="U834" s="32"/>
    </row>
    <row r="835" spans="13:21" x14ac:dyDescent="0.2">
      <c r="M835" s="31"/>
      <c r="N835" s="31"/>
      <c r="O835" s="31"/>
      <c r="P835" s="30"/>
      <c r="R835" s="44"/>
      <c r="S835" s="32"/>
      <c r="T835" s="32"/>
      <c r="U835" s="32"/>
    </row>
    <row r="836" spans="13:21" x14ac:dyDescent="0.2">
      <c r="M836" s="31"/>
      <c r="N836" s="31"/>
      <c r="O836" s="31"/>
      <c r="P836" s="30"/>
      <c r="R836" s="44"/>
      <c r="S836" s="32"/>
      <c r="T836" s="32"/>
      <c r="U836" s="32"/>
    </row>
    <row r="837" spans="13:21" x14ac:dyDescent="0.2">
      <c r="M837" s="31"/>
      <c r="N837" s="31"/>
      <c r="O837" s="31"/>
      <c r="P837" s="30"/>
      <c r="R837" s="44"/>
      <c r="S837" s="32"/>
      <c r="T837" s="32"/>
      <c r="U837" s="32"/>
    </row>
    <row r="838" spans="13:21" x14ac:dyDescent="0.2">
      <c r="M838" s="31"/>
      <c r="N838" s="31"/>
      <c r="O838" s="31"/>
      <c r="P838" s="30"/>
      <c r="R838" s="44"/>
      <c r="S838" s="32"/>
      <c r="T838" s="32"/>
      <c r="U838" s="32"/>
    </row>
    <row r="839" spans="13:21" x14ac:dyDescent="0.2">
      <c r="M839" s="31"/>
      <c r="N839" s="31"/>
      <c r="O839" s="31"/>
      <c r="P839" s="30"/>
      <c r="R839" s="44"/>
      <c r="S839" s="32"/>
      <c r="T839" s="32"/>
      <c r="U839" s="32"/>
    </row>
    <row r="840" spans="13:21" x14ac:dyDescent="0.2">
      <c r="M840" s="31"/>
      <c r="N840" s="31"/>
      <c r="O840" s="31"/>
      <c r="P840" s="30"/>
      <c r="R840" s="44"/>
      <c r="S840" s="32"/>
      <c r="T840" s="32"/>
      <c r="U840" s="32"/>
    </row>
    <row r="841" spans="13:21" x14ac:dyDescent="0.2">
      <c r="M841" s="31"/>
      <c r="N841" s="31"/>
      <c r="O841" s="31"/>
      <c r="P841" s="30"/>
      <c r="R841" s="44"/>
      <c r="S841" s="32"/>
      <c r="T841" s="32"/>
      <c r="U841" s="32"/>
    </row>
  </sheetData>
  <mergeCells count="25">
    <mergeCell ref="A177:F177"/>
    <mergeCell ref="G5:N5"/>
    <mergeCell ref="A6:A7"/>
    <mergeCell ref="B6:B7"/>
    <mergeCell ref="C6:C7"/>
    <mergeCell ref="D6:D7"/>
    <mergeCell ref="E6:E7"/>
    <mergeCell ref="F6:F7"/>
    <mergeCell ref="G6:G7"/>
    <mergeCell ref="H6:K6"/>
    <mergeCell ref="L6:O6"/>
    <mergeCell ref="P6:P7"/>
    <mergeCell ref="Q6:Q7"/>
    <mergeCell ref="A67:F67"/>
    <mergeCell ref="A82:F82"/>
    <mergeCell ref="A110:F110"/>
    <mergeCell ref="B466:F466"/>
    <mergeCell ref="H466:J466"/>
    <mergeCell ref="M466:O466"/>
    <mergeCell ref="A262:F262"/>
    <mergeCell ref="A387:F387"/>
    <mergeCell ref="A459:F459"/>
    <mergeCell ref="B465:F465"/>
    <mergeCell ref="H465:J465"/>
    <mergeCell ref="M465:O465"/>
  </mergeCells>
  <printOptions horizontalCentered="1"/>
  <pageMargins left="0" right="0" top="0" bottom="0" header="0" footer="0"/>
  <pageSetup paperSize="9" scale="41" fitToHeight="15" orientation="landscape" r:id="rId1"/>
  <headerFooter alignWithMargins="0"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BE83-C713-4DEC-BFAC-BA15A22A0B87}">
  <sheetPr>
    <tabColor rgb="FF92D050"/>
    <pageSetUpPr fitToPage="1"/>
  </sheetPr>
  <dimension ref="A1:V852"/>
  <sheetViews>
    <sheetView zoomScale="40" zoomScaleNormal="40" workbookViewId="0">
      <selection activeCell="U11" sqref="U11"/>
    </sheetView>
  </sheetViews>
  <sheetFormatPr defaultColWidth="10.625" defaultRowHeight="16.5" x14ac:dyDescent="0.2"/>
  <cols>
    <col min="1" max="1" width="11.75" style="425" customWidth="1"/>
    <col min="2" max="2" width="9.75" style="426" bestFit="1" customWidth="1"/>
    <col min="3" max="3" width="7.625" style="425" customWidth="1"/>
    <col min="4" max="4" width="8.375" style="425" customWidth="1"/>
    <col min="5" max="6" width="6.25" style="425" bestFit="1" customWidth="1"/>
    <col min="7" max="7" width="84.25" style="427" customWidth="1"/>
    <col min="8" max="8" width="23.625" style="428" customWidth="1"/>
    <col min="9" max="9" width="23.75" style="429" customWidth="1"/>
    <col min="10" max="10" width="25.75" style="428" customWidth="1"/>
    <col min="11" max="11" width="22.75" style="430" customWidth="1"/>
    <col min="12" max="12" width="25.25" style="428" customWidth="1"/>
    <col min="13" max="13" width="24.75" style="428" customWidth="1"/>
    <col min="14" max="14" width="24.375" style="428" customWidth="1"/>
    <col min="15" max="15" width="28.125" style="428" customWidth="1"/>
    <col min="16" max="16" width="18.125" style="438" customWidth="1"/>
    <col min="17" max="17" width="15.625" style="433" customWidth="1"/>
    <col min="18" max="18" width="10.625" style="219" customWidth="1"/>
    <col min="19" max="19" width="14.5" style="219" customWidth="1"/>
    <col min="20" max="20" width="10" style="219" customWidth="1"/>
    <col min="21" max="21" width="43.25" style="219" customWidth="1"/>
    <col min="22" max="22" width="9.875" style="219" customWidth="1"/>
    <col min="23" max="23" width="10.25" style="219" customWidth="1"/>
    <col min="24" max="24" width="10.625" style="219" customWidth="1"/>
    <col min="25" max="25" width="10.25" style="219" customWidth="1"/>
    <col min="26" max="26" width="10" style="219" customWidth="1"/>
    <col min="27" max="27" width="10.625" style="219" customWidth="1"/>
    <col min="28" max="28" width="9.375" style="219" customWidth="1"/>
    <col min="29" max="37" width="10.625" style="219" customWidth="1"/>
    <col min="38" max="16384" width="10.625" style="219"/>
  </cols>
  <sheetData>
    <row r="1" spans="1:18" ht="26.25" x14ac:dyDescent="0.2">
      <c r="A1" s="459" t="s">
        <v>442</v>
      </c>
      <c r="B1" s="459"/>
      <c r="C1" s="459"/>
      <c r="D1" s="459"/>
      <c r="E1" s="459"/>
      <c r="F1" s="459"/>
      <c r="G1" s="213"/>
      <c r="H1" s="214"/>
      <c r="I1" s="215"/>
      <c r="J1" s="214"/>
      <c r="K1" s="216"/>
      <c r="L1" s="214"/>
      <c r="M1" s="214"/>
      <c r="N1" s="214"/>
      <c r="O1" s="214"/>
      <c r="P1" s="217"/>
      <c r="Q1" s="218"/>
    </row>
    <row r="2" spans="1:18" ht="17.45" customHeight="1" x14ac:dyDescent="0.2">
      <c r="A2" s="220"/>
      <c r="B2" s="213"/>
      <c r="C2" s="221"/>
      <c r="D2" s="460"/>
      <c r="E2" s="461"/>
      <c r="F2" s="461"/>
      <c r="G2" s="213"/>
      <c r="H2" s="214"/>
      <c r="I2" s="215"/>
      <c r="J2" s="214"/>
      <c r="K2" s="216"/>
      <c r="L2" s="214"/>
      <c r="M2" s="214"/>
      <c r="N2" s="214"/>
      <c r="O2" s="214"/>
      <c r="P2" s="217"/>
      <c r="Q2" s="218"/>
      <c r="R2" s="223"/>
    </row>
    <row r="3" spans="1:18" ht="17.45" customHeight="1" x14ac:dyDescent="0.2">
      <c r="A3" s="220"/>
      <c r="B3" s="213"/>
      <c r="C3" s="221"/>
      <c r="D3" s="222"/>
      <c r="E3" s="220"/>
      <c r="F3" s="220"/>
      <c r="G3" s="213"/>
      <c r="H3" s="214"/>
      <c r="I3" s="215"/>
      <c r="J3" s="214"/>
      <c r="K3" s="216"/>
      <c r="L3" s="214"/>
      <c r="M3" s="214"/>
      <c r="N3" s="214"/>
      <c r="O3" s="214"/>
      <c r="P3" s="217"/>
      <c r="Q3" s="218"/>
      <c r="R3" s="223"/>
    </row>
    <row r="4" spans="1:18" ht="17.45" customHeight="1" x14ac:dyDescent="0.2">
      <c r="A4" s="220"/>
      <c r="B4" s="213"/>
      <c r="C4" s="221"/>
      <c r="D4" s="222"/>
      <c r="E4" s="220"/>
      <c r="F4" s="220"/>
      <c r="G4" s="213"/>
      <c r="H4" s="214"/>
      <c r="I4" s="215"/>
      <c r="J4" s="214"/>
      <c r="K4" s="216"/>
      <c r="L4" s="214"/>
      <c r="M4" s="214"/>
      <c r="N4" s="214"/>
      <c r="O4" s="214"/>
      <c r="P4" s="217"/>
      <c r="Q4" s="218"/>
      <c r="R4" s="223"/>
    </row>
    <row r="5" spans="1:18" ht="55.5" customHeight="1" thickBot="1" x14ac:dyDescent="0.25">
      <c r="A5" s="224"/>
      <c r="B5" s="225"/>
      <c r="C5" s="224"/>
      <c r="D5" s="224"/>
      <c r="E5" s="224"/>
      <c r="F5" s="224"/>
      <c r="G5" s="462" t="s">
        <v>443</v>
      </c>
      <c r="H5" s="463"/>
      <c r="I5" s="464"/>
      <c r="J5" s="463"/>
      <c r="K5" s="465"/>
      <c r="L5" s="463"/>
      <c r="M5" s="463"/>
      <c r="N5" s="466"/>
      <c r="O5" s="226"/>
      <c r="P5" s="227"/>
      <c r="Q5" s="228"/>
      <c r="R5" s="223"/>
    </row>
    <row r="6" spans="1:18" ht="27" thickBot="1" x14ac:dyDescent="0.4">
      <c r="A6" s="467" t="s">
        <v>0</v>
      </c>
      <c r="B6" s="469" t="s">
        <v>1</v>
      </c>
      <c r="C6" s="471" t="s">
        <v>2</v>
      </c>
      <c r="D6" s="471" t="s">
        <v>3</v>
      </c>
      <c r="E6" s="471" t="s">
        <v>4</v>
      </c>
      <c r="F6" s="471" t="s">
        <v>5</v>
      </c>
      <c r="G6" s="473" t="s">
        <v>6</v>
      </c>
      <c r="H6" s="449" t="s">
        <v>7</v>
      </c>
      <c r="I6" s="450"/>
      <c r="J6" s="450"/>
      <c r="K6" s="451"/>
      <c r="L6" s="452" t="s">
        <v>8</v>
      </c>
      <c r="M6" s="450"/>
      <c r="N6" s="450"/>
      <c r="O6" s="453"/>
      <c r="P6" s="454" t="s">
        <v>9</v>
      </c>
      <c r="Q6" s="456" t="s">
        <v>241</v>
      </c>
      <c r="R6" s="223"/>
    </row>
    <row r="7" spans="1:18" ht="132" thickBot="1" x14ac:dyDescent="0.25">
      <c r="A7" s="468"/>
      <c r="B7" s="470"/>
      <c r="C7" s="472"/>
      <c r="D7" s="472"/>
      <c r="E7" s="472"/>
      <c r="F7" s="472"/>
      <c r="G7" s="474"/>
      <c r="H7" s="229" t="s">
        <v>10</v>
      </c>
      <c r="I7" s="230" t="s">
        <v>11</v>
      </c>
      <c r="J7" s="231" t="s">
        <v>12</v>
      </c>
      <c r="K7" s="232" t="s">
        <v>13</v>
      </c>
      <c r="L7" s="233" t="s">
        <v>14</v>
      </c>
      <c r="M7" s="231" t="s">
        <v>15</v>
      </c>
      <c r="N7" s="231" t="s">
        <v>16</v>
      </c>
      <c r="O7" s="234" t="s">
        <v>17</v>
      </c>
      <c r="P7" s="455"/>
      <c r="Q7" s="457"/>
      <c r="R7" s="235"/>
    </row>
    <row r="8" spans="1:18" ht="51.75" thickBot="1" x14ac:dyDescent="0.25">
      <c r="A8" s="236"/>
      <c r="B8" s="237"/>
      <c r="C8" s="238"/>
      <c r="D8" s="238"/>
      <c r="E8" s="238"/>
      <c r="F8" s="238"/>
      <c r="G8" s="239">
        <v>1</v>
      </c>
      <c r="H8" s="240">
        <v>2</v>
      </c>
      <c r="I8" s="241">
        <v>3</v>
      </c>
      <c r="J8" s="242">
        <v>4</v>
      </c>
      <c r="K8" s="243" t="s">
        <v>18</v>
      </c>
      <c r="L8" s="244">
        <v>6</v>
      </c>
      <c r="M8" s="242">
        <v>7</v>
      </c>
      <c r="N8" s="242">
        <v>8</v>
      </c>
      <c r="O8" s="245" t="s">
        <v>19</v>
      </c>
      <c r="P8" s="246" t="s">
        <v>20</v>
      </c>
      <c r="Q8" s="247" t="s">
        <v>21</v>
      </c>
      <c r="R8" s="248"/>
    </row>
    <row r="9" spans="1:18" ht="27" thickBot="1" x14ac:dyDescent="0.25">
      <c r="A9" s="249" t="s">
        <v>444</v>
      </c>
      <c r="B9" s="250"/>
      <c r="C9" s="251"/>
      <c r="D9" s="251"/>
      <c r="E9" s="251"/>
      <c r="F9" s="251"/>
      <c r="G9" s="252" t="s">
        <v>23</v>
      </c>
      <c r="H9" s="253">
        <f>+H10+H53+H51+H36+H57+H40</f>
        <v>40012000</v>
      </c>
      <c r="I9" s="253">
        <f>+I10+I53+I51+I36+I57+I40</f>
        <v>7208786.2600000007</v>
      </c>
      <c r="J9" s="253">
        <f>+J10+J53+J51+J36+J57+J40</f>
        <v>32803213.740000002</v>
      </c>
      <c r="K9" s="254" t="s">
        <v>24</v>
      </c>
      <c r="L9" s="255">
        <f>+L10+L53+L51+L36+L57+L40</f>
        <v>18006000</v>
      </c>
      <c r="M9" s="256">
        <f>+M10+M53+M51+M36+M57+M40</f>
        <v>5914635.5300000003</v>
      </c>
      <c r="N9" s="256">
        <f>+N10+N53+N51+N36+N57+N40</f>
        <v>1294150.73</v>
      </c>
      <c r="O9" s="257">
        <f>+O10+O53+O51+O36+O57+O40</f>
        <v>7208786.2600000007</v>
      </c>
      <c r="P9" s="258">
        <f>+P10+P34</f>
        <v>4005122.8299999991</v>
      </c>
      <c r="Q9" s="259"/>
      <c r="R9" s="260"/>
    </row>
    <row r="10" spans="1:18" ht="26.25" x14ac:dyDescent="0.2">
      <c r="A10" s="261" t="s">
        <v>445</v>
      </c>
      <c r="B10" s="262"/>
      <c r="C10" s="263"/>
      <c r="D10" s="263"/>
      <c r="E10" s="263"/>
      <c r="F10" s="263"/>
      <c r="G10" s="264" t="s">
        <v>446</v>
      </c>
      <c r="H10" s="265">
        <f>+H13+H25+H11</f>
        <v>19012000</v>
      </c>
      <c r="I10" s="265">
        <f>+I13+I25+I11</f>
        <v>7000877.1700000009</v>
      </c>
      <c r="J10" s="265">
        <f>+J13+J25+J11</f>
        <v>12011122.83</v>
      </c>
      <c r="K10" s="266">
        <f t="shared" ref="K10:K60" si="0">I10/H10*100</f>
        <v>36.82346502209132</v>
      </c>
      <c r="L10" s="265">
        <f>+L13+L25+L11</f>
        <v>11006000</v>
      </c>
      <c r="M10" s="265">
        <f>+M13+M25+M11</f>
        <v>5914635.5300000003</v>
      </c>
      <c r="N10" s="265">
        <f>+N13+N25+N11</f>
        <v>1086241.6399999999</v>
      </c>
      <c r="O10" s="265">
        <f>+O13+O25+O11</f>
        <v>7000877.1700000009</v>
      </c>
      <c r="P10" s="267">
        <f t="shared" ref="P10:P60" si="1">L10-O10</f>
        <v>4005122.8299999991</v>
      </c>
      <c r="Q10" s="266">
        <f t="shared" ref="Q10:Q60" si="2">ROUND(O10/L10*100,2)</f>
        <v>63.61</v>
      </c>
      <c r="R10" s="260"/>
    </row>
    <row r="11" spans="1:18" ht="52.5" x14ac:dyDescent="0.2">
      <c r="A11" s="261"/>
      <c r="B11" s="268"/>
      <c r="C11" s="269"/>
      <c r="D11" s="269"/>
      <c r="E11" s="269"/>
      <c r="F11" s="269"/>
      <c r="G11" s="270" t="s">
        <v>25</v>
      </c>
      <c r="H11" s="271"/>
      <c r="I11" s="271"/>
      <c r="J11" s="272">
        <f t="shared" ref="J11:J58" si="3">H11-I11</f>
        <v>0</v>
      </c>
      <c r="K11" s="273" t="e">
        <f t="shared" si="0"/>
        <v>#DIV/0!</v>
      </c>
      <c r="L11" s="271"/>
      <c r="M11" s="271"/>
      <c r="N11" s="271"/>
      <c r="O11" s="274">
        <f>M11+N11</f>
        <v>0</v>
      </c>
      <c r="P11" s="275">
        <f t="shared" si="1"/>
        <v>0</v>
      </c>
      <c r="Q11" s="273" t="e">
        <f t="shared" si="2"/>
        <v>#DIV/0!</v>
      </c>
      <c r="R11" s="260"/>
    </row>
    <row r="12" spans="1:18" ht="52.5" x14ac:dyDescent="0.2">
      <c r="A12" s="276"/>
      <c r="B12" s="277"/>
      <c r="C12" s="269"/>
      <c r="D12" s="269"/>
      <c r="E12" s="269"/>
      <c r="F12" s="269"/>
      <c r="G12" s="270" t="s">
        <v>27</v>
      </c>
      <c r="H12" s="271"/>
      <c r="I12" s="271"/>
      <c r="J12" s="272">
        <f t="shared" si="3"/>
        <v>0</v>
      </c>
      <c r="K12" s="273" t="e">
        <f t="shared" si="0"/>
        <v>#DIV/0!</v>
      </c>
      <c r="L12" s="271"/>
      <c r="M12" s="271"/>
      <c r="N12" s="271"/>
      <c r="O12" s="274">
        <f>M12+N12</f>
        <v>0</v>
      </c>
      <c r="P12" s="275">
        <f t="shared" si="1"/>
        <v>0</v>
      </c>
      <c r="Q12" s="273" t="e">
        <f t="shared" si="2"/>
        <v>#DIV/0!</v>
      </c>
      <c r="R12" s="260"/>
    </row>
    <row r="13" spans="1:18" ht="26.25" x14ac:dyDescent="0.2">
      <c r="A13" s="276">
        <v>2000</v>
      </c>
      <c r="B13" s="268"/>
      <c r="C13" s="269"/>
      <c r="D13" s="269"/>
      <c r="E13" s="269"/>
      <c r="F13" s="269"/>
      <c r="G13" s="278" t="s">
        <v>28</v>
      </c>
      <c r="H13" s="271">
        <f>+H14+H19</f>
        <v>19000000</v>
      </c>
      <c r="I13" s="271">
        <f>+I14+I19</f>
        <v>7000540.4700000007</v>
      </c>
      <c r="J13" s="271">
        <f>+J14+J19</f>
        <v>11999459.529999999</v>
      </c>
      <c r="K13" s="273">
        <f t="shared" si="0"/>
        <v>36.844949842105265</v>
      </c>
      <c r="L13" s="271">
        <f>+L14+L19</f>
        <v>11000000</v>
      </c>
      <c r="M13" s="271">
        <f>+M14+M19</f>
        <v>5914298.8300000001</v>
      </c>
      <c r="N13" s="271">
        <f>+N14+N19</f>
        <v>1086241.6399999999</v>
      </c>
      <c r="O13" s="274">
        <f>+O14+O19</f>
        <v>7000540.4700000007</v>
      </c>
      <c r="P13" s="275">
        <f t="shared" si="1"/>
        <v>3999459.5299999993</v>
      </c>
      <c r="Q13" s="273">
        <f t="shared" si="2"/>
        <v>63.64</v>
      </c>
      <c r="R13" s="260"/>
    </row>
    <row r="14" spans="1:18" ht="26.25" x14ac:dyDescent="0.2">
      <c r="A14" s="276">
        <v>2004</v>
      </c>
      <c r="B14" s="268"/>
      <c r="C14" s="269"/>
      <c r="D14" s="269"/>
      <c r="E14" s="269"/>
      <c r="F14" s="269"/>
      <c r="G14" s="278" t="s">
        <v>29</v>
      </c>
      <c r="H14" s="271">
        <f>+H15+H16+H17+H18</f>
        <v>19000000</v>
      </c>
      <c r="I14" s="271">
        <f>+I15+I16+I17+I18</f>
        <v>7000194.4700000007</v>
      </c>
      <c r="J14" s="271">
        <f>+J15+J16+J17+J18</f>
        <v>11999805.529999999</v>
      </c>
      <c r="K14" s="273">
        <f t="shared" si="0"/>
        <v>36.843128789473688</v>
      </c>
      <c r="L14" s="271">
        <f>+L15+L16+L17+L18</f>
        <v>11000000</v>
      </c>
      <c r="M14" s="271">
        <f>+M15+M16+M17+M18</f>
        <v>5913990.8300000001</v>
      </c>
      <c r="N14" s="271">
        <f>+N15+N16+N17+N18</f>
        <v>1086203.6399999999</v>
      </c>
      <c r="O14" s="274">
        <f>+O15+O16+O17+O18</f>
        <v>7000194.4700000007</v>
      </c>
      <c r="P14" s="275">
        <f t="shared" si="1"/>
        <v>3999805.5299999993</v>
      </c>
      <c r="Q14" s="273">
        <f t="shared" si="2"/>
        <v>63.64</v>
      </c>
      <c r="R14" s="260"/>
    </row>
    <row r="15" spans="1:18" ht="26.25" x14ac:dyDescent="0.2">
      <c r="A15" s="276"/>
      <c r="B15" s="277" t="s">
        <v>55</v>
      </c>
      <c r="C15" s="279" t="s">
        <v>54</v>
      </c>
      <c r="D15" s="269"/>
      <c r="E15" s="269"/>
      <c r="F15" s="269"/>
      <c r="G15" s="280" t="s">
        <v>447</v>
      </c>
      <c r="H15" s="271">
        <v>0</v>
      </c>
      <c r="I15" s="271">
        <f>O15</f>
        <v>596</v>
      </c>
      <c r="J15" s="272">
        <f t="shared" si="3"/>
        <v>-596</v>
      </c>
      <c r="K15" s="273" t="e">
        <f t="shared" si="0"/>
        <v>#DIV/0!</v>
      </c>
      <c r="L15" s="271">
        <v>0</v>
      </c>
      <c r="M15" s="271">
        <v>396</v>
      </c>
      <c r="N15" s="271">
        <v>200</v>
      </c>
      <c r="O15" s="274">
        <f>M15+N15</f>
        <v>596</v>
      </c>
      <c r="P15" s="275">
        <f t="shared" si="1"/>
        <v>-596</v>
      </c>
      <c r="Q15" s="273" t="e">
        <f t="shared" si="2"/>
        <v>#DIV/0!</v>
      </c>
      <c r="R15" s="281"/>
    </row>
    <row r="16" spans="1:18" ht="52.5" x14ac:dyDescent="0.2">
      <c r="A16" s="282"/>
      <c r="B16" s="277" t="s">
        <v>104</v>
      </c>
      <c r="C16" s="279" t="s">
        <v>448</v>
      </c>
      <c r="D16" s="283"/>
      <c r="E16" s="283"/>
      <c r="F16" s="283"/>
      <c r="G16" s="284" t="s">
        <v>449</v>
      </c>
      <c r="H16" s="271">
        <v>0</v>
      </c>
      <c r="I16" s="271">
        <f>O16</f>
        <v>261</v>
      </c>
      <c r="J16" s="272">
        <f t="shared" si="3"/>
        <v>-261</v>
      </c>
      <c r="K16" s="273" t="e">
        <f t="shared" si="0"/>
        <v>#DIV/0!</v>
      </c>
      <c r="L16" s="271">
        <v>0</v>
      </c>
      <c r="M16" s="271">
        <v>177</v>
      </c>
      <c r="N16" s="271">
        <v>84</v>
      </c>
      <c r="O16" s="285">
        <f>M16+N16</f>
        <v>261</v>
      </c>
      <c r="P16" s="275">
        <f t="shared" si="1"/>
        <v>-261</v>
      </c>
      <c r="Q16" s="273" t="e">
        <f t="shared" si="2"/>
        <v>#DIV/0!</v>
      </c>
      <c r="R16" s="260"/>
    </row>
    <row r="17" spans="1:18" ht="52.5" x14ac:dyDescent="0.2">
      <c r="A17" s="282" t="s">
        <v>126</v>
      </c>
      <c r="B17" s="277" t="s">
        <v>63</v>
      </c>
      <c r="C17" s="279" t="s">
        <v>448</v>
      </c>
      <c r="D17" s="283"/>
      <c r="E17" s="283"/>
      <c r="F17" s="283"/>
      <c r="G17" s="270" t="s">
        <v>373</v>
      </c>
      <c r="H17" s="271">
        <v>17000000</v>
      </c>
      <c r="I17" s="271">
        <f>O17</f>
        <v>4401505.5</v>
      </c>
      <c r="J17" s="272">
        <f t="shared" si="3"/>
        <v>12598494.5</v>
      </c>
      <c r="K17" s="273">
        <f t="shared" si="0"/>
        <v>25.891208823529411</v>
      </c>
      <c r="L17" s="271">
        <v>9000000</v>
      </c>
      <c r="M17" s="271">
        <v>3378019.9</v>
      </c>
      <c r="N17" s="271">
        <v>1023485.6</v>
      </c>
      <c r="O17" s="285">
        <f t="shared" ref="O17:O24" si="4">M17+N17</f>
        <v>4401505.5</v>
      </c>
      <c r="P17" s="275">
        <f t="shared" si="1"/>
        <v>4598494.5</v>
      </c>
      <c r="Q17" s="273">
        <f t="shared" si="2"/>
        <v>48.91</v>
      </c>
      <c r="R17" s="260"/>
    </row>
    <row r="18" spans="1:18" ht="78.75" x14ac:dyDescent="0.2">
      <c r="A18" s="282"/>
      <c r="B18" s="277" t="s">
        <v>450</v>
      </c>
      <c r="C18" s="279" t="s">
        <v>448</v>
      </c>
      <c r="D18" s="283"/>
      <c r="E18" s="283"/>
      <c r="F18" s="283"/>
      <c r="G18" s="270" t="s">
        <v>35</v>
      </c>
      <c r="H18" s="271">
        <v>2000000</v>
      </c>
      <c r="I18" s="271">
        <f>O18</f>
        <v>2597831.9700000002</v>
      </c>
      <c r="J18" s="272">
        <f t="shared" si="3"/>
        <v>-597831.9700000002</v>
      </c>
      <c r="K18" s="273">
        <f t="shared" si="0"/>
        <v>129.89159850000001</v>
      </c>
      <c r="L18" s="271">
        <v>2000000</v>
      </c>
      <c r="M18" s="271">
        <v>2535397.9300000002</v>
      </c>
      <c r="N18" s="271">
        <v>62434.04</v>
      </c>
      <c r="O18" s="285">
        <f t="shared" si="4"/>
        <v>2597831.9700000002</v>
      </c>
      <c r="P18" s="275">
        <f t="shared" si="1"/>
        <v>-597831.9700000002</v>
      </c>
      <c r="Q18" s="273">
        <f t="shared" si="2"/>
        <v>129.88999999999999</v>
      </c>
      <c r="R18" s="260"/>
    </row>
    <row r="19" spans="1:18" ht="26.25" x14ac:dyDescent="0.2">
      <c r="A19" s="276">
        <v>2104</v>
      </c>
      <c r="B19" s="268"/>
      <c r="C19" s="269"/>
      <c r="D19" s="269"/>
      <c r="E19" s="269"/>
      <c r="F19" s="269"/>
      <c r="G19" s="286" t="s">
        <v>36</v>
      </c>
      <c r="H19" s="271">
        <f>+H20+H24</f>
        <v>0</v>
      </c>
      <c r="I19" s="271">
        <f>+I20+I24</f>
        <v>346</v>
      </c>
      <c r="J19" s="272">
        <f t="shared" si="3"/>
        <v>-346</v>
      </c>
      <c r="K19" s="273" t="e">
        <f t="shared" si="0"/>
        <v>#DIV/0!</v>
      </c>
      <c r="L19" s="271">
        <f>+L20+L24</f>
        <v>0</v>
      </c>
      <c r="M19" s="271">
        <f>+M20+M24</f>
        <v>308</v>
      </c>
      <c r="N19" s="271">
        <f>+N20+N24</f>
        <v>38</v>
      </c>
      <c r="O19" s="271">
        <f>+O20+O24</f>
        <v>346</v>
      </c>
      <c r="P19" s="275">
        <f t="shared" si="1"/>
        <v>-346</v>
      </c>
      <c r="Q19" s="273" t="e">
        <f t="shared" si="2"/>
        <v>#DIV/0!</v>
      </c>
      <c r="R19" s="260"/>
    </row>
    <row r="20" spans="1:18" ht="52.5" x14ac:dyDescent="0.2">
      <c r="A20" s="276"/>
      <c r="B20" s="277" t="s">
        <v>55</v>
      </c>
      <c r="C20" s="269"/>
      <c r="D20" s="269"/>
      <c r="E20" s="269"/>
      <c r="F20" s="269"/>
      <c r="G20" s="284" t="s">
        <v>451</v>
      </c>
      <c r="H20" s="271">
        <v>0</v>
      </c>
      <c r="I20" s="271">
        <f>I21</f>
        <v>346</v>
      </c>
      <c r="J20" s="272">
        <f t="shared" si="3"/>
        <v>-346</v>
      </c>
      <c r="K20" s="273" t="e">
        <f t="shared" si="0"/>
        <v>#DIV/0!</v>
      </c>
      <c r="L20" s="271">
        <v>0</v>
      </c>
      <c r="M20" s="271">
        <f>M21+U19</f>
        <v>308</v>
      </c>
      <c r="N20" s="271">
        <f>N21+N22</f>
        <v>38</v>
      </c>
      <c r="O20" s="271">
        <f t="shared" si="4"/>
        <v>346</v>
      </c>
      <c r="P20" s="275">
        <f t="shared" si="1"/>
        <v>-346</v>
      </c>
      <c r="Q20" s="273" t="e">
        <f t="shared" si="2"/>
        <v>#DIV/0!</v>
      </c>
      <c r="R20" s="281"/>
    </row>
    <row r="21" spans="1:18" ht="26.25" x14ac:dyDescent="0.2">
      <c r="A21" s="282"/>
      <c r="B21" s="277"/>
      <c r="C21" s="279" t="s">
        <v>54</v>
      </c>
      <c r="D21" s="283"/>
      <c r="E21" s="283"/>
      <c r="F21" s="283"/>
      <c r="G21" s="287" t="s">
        <v>242</v>
      </c>
      <c r="H21" s="271"/>
      <c r="I21" s="271">
        <f>O21</f>
        <v>346</v>
      </c>
      <c r="J21" s="272">
        <f t="shared" si="3"/>
        <v>-346</v>
      </c>
      <c r="K21" s="273" t="e">
        <f t="shared" si="0"/>
        <v>#DIV/0!</v>
      </c>
      <c r="L21" s="271"/>
      <c r="M21" s="271">
        <v>308</v>
      </c>
      <c r="N21" s="271">
        <v>38</v>
      </c>
      <c r="O21" s="271">
        <f t="shared" si="4"/>
        <v>346</v>
      </c>
      <c r="P21" s="275">
        <f t="shared" si="1"/>
        <v>-346</v>
      </c>
      <c r="Q21" s="273" t="e">
        <f t="shared" si="2"/>
        <v>#DIV/0!</v>
      </c>
      <c r="R21" s="260"/>
    </row>
    <row r="22" spans="1:18" ht="52.5" x14ac:dyDescent="0.2">
      <c r="A22" s="282"/>
      <c r="B22" s="277"/>
      <c r="C22" s="279" t="s">
        <v>55</v>
      </c>
      <c r="D22" s="283"/>
      <c r="E22" s="283"/>
      <c r="F22" s="283"/>
      <c r="G22" s="284" t="s">
        <v>243</v>
      </c>
      <c r="H22" s="271"/>
      <c r="I22" s="271"/>
      <c r="J22" s="272">
        <f t="shared" si="3"/>
        <v>0</v>
      </c>
      <c r="K22" s="273" t="e">
        <f t="shared" si="0"/>
        <v>#DIV/0!</v>
      </c>
      <c r="L22" s="271"/>
      <c r="M22" s="271"/>
      <c r="N22" s="271"/>
      <c r="O22" s="271">
        <f t="shared" si="4"/>
        <v>0</v>
      </c>
      <c r="P22" s="275">
        <f t="shared" si="1"/>
        <v>0</v>
      </c>
      <c r="Q22" s="273" t="e">
        <f t="shared" si="2"/>
        <v>#DIV/0!</v>
      </c>
      <c r="R22" s="260"/>
    </row>
    <row r="23" spans="1:18" ht="78.75" x14ac:dyDescent="0.2">
      <c r="A23" s="282"/>
      <c r="B23" s="277" t="s">
        <v>452</v>
      </c>
      <c r="C23" s="283"/>
      <c r="D23" s="283"/>
      <c r="E23" s="283"/>
      <c r="F23" s="283"/>
      <c r="G23" s="270" t="s">
        <v>453</v>
      </c>
      <c r="H23" s="271"/>
      <c r="I23" s="271"/>
      <c r="J23" s="272">
        <f t="shared" si="3"/>
        <v>0</v>
      </c>
      <c r="K23" s="273" t="e">
        <f t="shared" si="0"/>
        <v>#DIV/0!</v>
      </c>
      <c r="L23" s="271"/>
      <c r="M23" s="271"/>
      <c r="N23" s="271"/>
      <c r="O23" s="271">
        <f t="shared" si="4"/>
        <v>0</v>
      </c>
      <c r="P23" s="275">
        <f t="shared" si="1"/>
        <v>0</v>
      </c>
      <c r="Q23" s="273" t="e">
        <f t="shared" si="2"/>
        <v>#DIV/0!</v>
      </c>
      <c r="R23" s="260"/>
    </row>
    <row r="24" spans="1:18" ht="78.75" x14ac:dyDescent="0.2">
      <c r="A24" s="282"/>
      <c r="B24" s="277" t="s">
        <v>63</v>
      </c>
      <c r="C24" s="283"/>
      <c r="D24" s="283"/>
      <c r="E24" s="283"/>
      <c r="F24" s="283"/>
      <c r="G24" s="270" t="s">
        <v>409</v>
      </c>
      <c r="H24" s="271"/>
      <c r="I24" s="271"/>
      <c r="J24" s="272">
        <f t="shared" si="3"/>
        <v>0</v>
      </c>
      <c r="K24" s="273" t="e">
        <f t="shared" si="0"/>
        <v>#DIV/0!</v>
      </c>
      <c r="L24" s="271"/>
      <c r="M24" s="271"/>
      <c r="N24" s="271"/>
      <c r="O24" s="271">
        <f t="shared" si="4"/>
        <v>0</v>
      </c>
      <c r="P24" s="275">
        <f t="shared" si="1"/>
        <v>0</v>
      </c>
      <c r="Q24" s="273" t="e">
        <f t="shared" si="2"/>
        <v>#DIV/0!</v>
      </c>
      <c r="R24" s="260"/>
    </row>
    <row r="25" spans="1:18" ht="26.25" x14ac:dyDescent="0.2">
      <c r="A25" s="288" t="s">
        <v>454</v>
      </c>
      <c r="B25" s="289" t="s">
        <v>103</v>
      </c>
      <c r="C25" s="269"/>
      <c r="D25" s="269"/>
      <c r="E25" s="269"/>
      <c r="F25" s="269"/>
      <c r="G25" s="278" t="s">
        <v>40</v>
      </c>
      <c r="H25" s="271">
        <f>+H26+H30</f>
        <v>12000</v>
      </c>
      <c r="I25" s="271">
        <f>+I26+I30</f>
        <v>336.7</v>
      </c>
      <c r="J25" s="272">
        <f t="shared" si="3"/>
        <v>11663.3</v>
      </c>
      <c r="K25" s="273">
        <f t="shared" si="0"/>
        <v>2.8058333333333332</v>
      </c>
      <c r="L25" s="271">
        <f>+L26+L30</f>
        <v>6000</v>
      </c>
      <c r="M25" s="271">
        <f>+M26+M30</f>
        <v>336.7</v>
      </c>
      <c r="N25" s="271">
        <f>+N26+N30</f>
        <v>0</v>
      </c>
      <c r="O25" s="274">
        <f>+O26+O30</f>
        <v>336.7</v>
      </c>
      <c r="P25" s="275">
        <f t="shared" si="1"/>
        <v>5663.3</v>
      </c>
      <c r="Q25" s="273">
        <f t="shared" si="2"/>
        <v>5.61</v>
      </c>
      <c r="R25" s="260"/>
    </row>
    <row r="26" spans="1:18" ht="26.25" x14ac:dyDescent="0.2">
      <c r="A26" s="288" t="s">
        <v>455</v>
      </c>
      <c r="B26" s="289" t="s">
        <v>103</v>
      </c>
      <c r="C26" s="269"/>
      <c r="D26" s="269"/>
      <c r="E26" s="269"/>
      <c r="F26" s="269"/>
      <c r="G26" s="278" t="s">
        <v>41</v>
      </c>
      <c r="H26" s="271">
        <f>+H27</f>
        <v>0</v>
      </c>
      <c r="I26" s="271">
        <f>+I27</f>
        <v>0</v>
      </c>
      <c r="J26" s="272">
        <f t="shared" si="3"/>
        <v>0</v>
      </c>
      <c r="K26" s="273" t="e">
        <f t="shared" si="0"/>
        <v>#DIV/0!</v>
      </c>
      <c r="L26" s="271">
        <f>+L27</f>
        <v>0</v>
      </c>
      <c r="M26" s="271">
        <f>+M27</f>
        <v>0</v>
      </c>
      <c r="N26" s="271">
        <f>+N27</f>
        <v>0</v>
      </c>
      <c r="O26" s="274">
        <f>+O27</f>
        <v>0</v>
      </c>
      <c r="P26" s="275">
        <f t="shared" si="1"/>
        <v>0</v>
      </c>
      <c r="Q26" s="273" t="e">
        <f t="shared" si="2"/>
        <v>#DIV/0!</v>
      </c>
      <c r="R26" s="260"/>
    </row>
    <row r="27" spans="1:18" ht="26.25" x14ac:dyDescent="0.2">
      <c r="A27" s="288" t="s">
        <v>456</v>
      </c>
      <c r="B27" s="277"/>
      <c r="C27" s="269"/>
      <c r="D27" s="269"/>
      <c r="E27" s="269"/>
      <c r="F27" s="269"/>
      <c r="G27" s="278" t="s">
        <v>42</v>
      </c>
      <c r="H27" s="271">
        <f>+H28+H29</f>
        <v>0</v>
      </c>
      <c r="I27" s="271">
        <f>+I28+I29</f>
        <v>0</v>
      </c>
      <c r="J27" s="272">
        <f t="shared" si="3"/>
        <v>0</v>
      </c>
      <c r="K27" s="273" t="e">
        <f t="shared" si="0"/>
        <v>#DIV/0!</v>
      </c>
      <c r="L27" s="271">
        <f>+L28+L29</f>
        <v>0</v>
      </c>
      <c r="M27" s="271">
        <f>+M28+M29</f>
        <v>0</v>
      </c>
      <c r="N27" s="271">
        <f>+N28+N29</f>
        <v>0</v>
      </c>
      <c r="O27" s="274">
        <f>+O28+O29</f>
        <v>0</v>
      </c>
      <c r="P27" s="275">
        <f t="shared" si="1"/>
        <v>0</v>
      </c>
      <c r="Q27" s="273" t="e">
        <f t="shared" si="2"/>
        <v>#DIV/0!</v>
      </c>
      <c r="R27" s="260"/>
    </row>
    <row r="28" spans="1:18" ht="26.25" x14ac:dyDescent="0.2">
      <c r="A28" s="282"/>
      <c r="B28" s="277" t="s">
        <v>26</v>
      </c>
      <c r="C28" s="283"/>
      <c r="D28" s="283"/>
      <c r="E28" s="283"/>
      <c r="F28" s="283"/>
      <c r="G28" s="270" t="s">
        <v>44</v>
      </c>
      <c r="H28" s="271"/>
      <c r="I28" s="271"/>
      <c r="J28" s="272">
        <f t="shared" si="3"/>
        <v>0</v>
      </c>
      <c r="K28" s="273" t="e">
        <f t="shared" si="0"/>
        <v>#DIV/0!</v>
      </c>
      <c r="L28" s="271"/>
      <c r="M28" s="271"/>
      <c r="N28" s="271"/>
      <c r="O28" s="285">
        <f t="shared" ref="O28:O29" si="5">M28+N28</f>
        <v>0</v>
      </c>
      <c r="P28" s="275">
        <f t="shared" si="1"/>
        <v>0</v>
      </c>
      <c r="Q28" s="273" t="e">
        <f t="shared" si="2"/>
        <v>#DIV/0!</v>
      </c>
      <c r="R28" s="260"/>
    </row>
    <row r="29" spans="1:18" ht="52.5" x14ac:dyDescent="0.2">
      <c r="A29" s="282"/>
      <c r="B29" s="277" t="s">
        <v>103</v>
      </c>
      <c r="C29" s="283"/>
      <c r="D29" s="283"/>
      <c r="E29" s="283"/>
      <c r="F29" s="283"/>
      <c r="G29" s="270" t="s">
        <v>244</v>
      </c>
      <c r="H29" s="271"/>
      <c r="I29" s="271"/>
      <c r="J29" s="272">
        <f t="shared" si="3"/>
        <v>0</v>
      </c>
      <c r="K29" s="273" t="e">
        <f t="shared" si="0"/>
        <v>#DIV/0!</v>
      </c>
      <c r="L29" s="271"/>
      <c r="M29" s="271"/>
      <c r="N29" s="271"/>
      <c r="O29" s="285">
        <f t="shared" si="5"/>
        <v>0</v>
      </c>
      <c r="P29" s="275">
        <f t="shared" si="1"/>
        <v>0</v>
      </c>
      <c r="Q29" s="273" t="e">
        <f t="shared" si="2"/>
        <v>#DIV/0!</v>
      </c>
      <c r="R29" s="260"/>
    </row>
    <row r="30" spans="1:18" ht="26.25" x14ac:dyDescent="0.2">
      <c r="A30" s="288" t="s">
        <v>457</v>
      </c>
      <c r="B30" s="289" t="s">
        <v>103</v>
      </c>
      <c r="C30" s="269"/>
      <c r="D30" s="269"/>
      <c r="E30" s="269"/>
      <c r="F30" s="269"/>
      <c r="G30" s="286" t="s">
        <v>45</v>
      </c>
      <c r="H30" s="271">
        <f>+H31</f>
        <v>12000</v>
      </c>
      <c r="I30" s="271">
        <f>+I31</f>
        <v>336.7</v>
      </c>
      <c r="J30" s="271">
        <f>+J31</f>
        <v>11663.3</v>
      </c>
      <c r="K30" s="273">
        <f t="shared" si="0"/>
        <v>2.8058333333333332</v>
      </c>
      <c r="L30" s="271">
        <f>+L31</f>
        <v>6000</v>
      </c>
      <c r="M30" s="271">
        <f>+M31</f>
        <v>336.7</v>
      </c>
      <c r="N30" s="271">
        <f>+N31</f>
        <v>0</v>
      </c>
      <c r="O30" s="274">
        <f>+O31</f>
        <v>336.7</v>
      </c>
      <c r="P30" s="275">
        <f t="shared" si="1"/>
        <v>5663.3</v>
      </c>
      <c r="Q30" s="273">
        <f t="shared" si="2"/>
        <v>5.61</v>
      </c>
      <c r="R30" s="260"/>
    </row>
    <row r="31" spans="1:18" ht="26.25" x14ac:dyDescent="0.2">
      <c r="A31" s="288" t="s">
        <v>458</v>
      </c>
      <c r="B31" s="289"/>
      <c r="C31" s="269"/>
      <c r="D31" s="269"/>
      <c r="E31" s="269"/>
      <c r="F31" s="269"/>
      <c r="G31" s="286" t="s">
        <v>46</v>
      </c>
      <c r="H31" s="271">
        <f>+H32+H33</f>
        <v>12000</v>
      </c>
      <c r="I31" s="271">
        <f>+I32+I33</f>
        <v>336.7</v>
      </c>
      <c r="J31" s="271">
        <f>+J32+J33</f>
        <v>11663.3</v>
      </c>
      <c r="K31" s="273">
        <f t="shared" si="0"/>
        <v>2.8058333333333332</v>
      </c>
      <c r="L31" s="271">
        <f>+L32+L33</f>
        <v>6000</v>
      </c>
      <c r="M31" s="271">
        <f>+M32+M33</f>
        <v>336.7</v>
      </c>
      <c r="N31" s="271">
        <f>+N32+N33</f>
        <v>0</v>
      </c>
      <c r="O31" s="271">
        <f>+O32+O33</f>
        <v>336.7</v>
      </c>
      <c r="P31" s="275">
        <f t="shared" si="1"/>
        <v>5663.3</v>
      </c>
      <c r="Q31" s="273">
        <f t="shared" si="2"/>
        <v>5.61</v>
      </c>
      <c r="R31" s="260"/>
    </row>
    <row r="32" spans="1:18" ht="52.5" x14ac:dyDescent="0.2">
      <c r="A32" s="282"/>
      <c r="B32" s="277" t="s">
        <v>459</v>
      </c>
      <c r="C32" s="283"/>
      <c r="D32" s="283"/>
      <c r="E32" s="283"/>
      <c r="F32" s="283"/>
      <c r="G32" s="290" t="s">
        <v>460</v>
      </c>
      <c r="H32" s="271"/>
      <c r="I32" s="271"/>
      <c r="J32" s="272">
        <f t="shared" si="3"/>
        <v>0</v>
      </c>
      <c r="K32" s="273" t="e">
        <f t="shared" si="0"/>
        <v>#DIV/0!</v>
      </c>
      <c r="L32" s="271"/>
      <c r="M32" s="271"/>
      <c r="N32" s="271"/>
      <c r="O32" s="271">
        <f t="shared" ref="O32:O35" si="6">M32+N32</f>
        <v>0</v>
      </c>
      <c r="P32" s="275">
        <f t="shared" si="1"/>
        <v>0</v>
      </c>
      <c r="Q32" s="273" t="e">
        <f t="shared" si="2"/>
        <v>#DIV/0!</v>
      </c>
      <c r="R32" s="260"/>
    </row>
    <row r="33" spans="1:18" ht="26.25" x14ac:dyDescent="0.2">
      <c r="A33" s="282"/>
      <c r="B33" s="277" t="s">
        <v>461</v>
      </c>
      <c r="C33" s="283"/>
      <c r="D33" s="283"/>
      <c r="E33" s="283"/>
      <c r="F33" s="283"/>
      <c r="G33" s="290" t="s">
        <v>49</v>
      </c>
      <c r="H33" s="271">
        <v>12000</v>
      </c>
      <c r="I33" s="271">
        <f>O33</f>
        <v>336.7</v>
      </c>
      <c r="J33" s="272">
        <f t="shared" si="3"/>
        <v>11663.3</v>
      </c>
      <c r="K33" s="273">
        <f t="shared" si="0"/>
        <v>2.8058333333333332</v>
      </c>
      <c r="L33" s="271">
        <v>6000</v>
      </c>
      <c r="M33" s="271">
        <v>336.7</v>
      </c>
      <c r="N33" s="271"/>
      <c r="O33" s="271">
        <f t="shared" si="6"/>
        <v>336.7</v>
      </c>
      <c r="P33" s="275">
        <f t="shared" si="1"/>
        <v>5663.3</v>
      </c>
      <c r="Q33" s="273">
        <f t="shared" si="2"/>
        <v>5.61</v>
      </c>
      <c r="R33" s="260"/>
    </row>
    <row r="34" spans="1:18" ht="51" x14ac:dyDescent="0.2">
      <c r="A34" s="288" t="s">
        <v>462</v>
      </c>
      <c r="B34" s="277"/>
      <c r="C34" s="269"/>
      <c r="D34" s="269"/>
      <c r="E34" s="269"/>
      <c r="F34" s="269"/>
      <c r="G34" s="286" t="s">
        <v>50</v>
      </c>
      <c r="H34" s="271">
        <f>H35</f>
        <v>0</v>
      </c>
      <c r="I34" s="271">
        <f>I35</f>
        <v>0</v>
      </c>
      <c r="J34" s="271">
        <f>J35</f>
        <v>0</v>
      </c>
      <c r="K34" s="273" t="e">
        <f t="shared" si="0"/>
        <v>#DIV/0!</v>
      </c>
      <c r="L34" s="271">
        <f>L35</f>
        <v>0</v>
      </c>
      <c r="M34" s="271">
        <f>M35</f>
        <v>0</v>
      </c>
      <c r="N34" s="271">
        <f>N35</f>
        <v>0</v>
      </c>
      <c r="O34" s="274">
        <f>O35</f>
        <v>0</v>
      </c>
      <c r="P34" s="275">
        <f t="shared" si="1"/>
        <v>0</v>
      </c>
      <c r="Q34" s="273" t="e">
        <f t="shared" si="2"/>
        <v>#DIV/0!</v>
      </c>
      <c r="R34" s="260"/>
    </row>
    <row r="35" spans="1:18" ht="78.75" x14ac:dyDescent="0.2">
      <c r="A35" s="282" t="s">
        <v>462</v>
      </c>
      <c r="B35" s="277" t="s">
        <v>26</v>
      </c>
      <c r="C35" s="283"/>
      <c r="D35" s="283"/>
      <c r="E35" s="283"/>
      <c r="F35" s="283"/>
      <c r="G35" s="290" t="s">
        <v>246</v>
      </c>
      <c r="H35" s="271"/>
      <c r="I35" s="271"/>
      <c r="J35" s="271">
        <f t="shared" si="3"/>
        <v>0</v>
      </c>
      <c r="K35" s="273" t="e">
        <f t="shared" si="0"/>
        <v>#DIV/0!</v>
      </c>
      <c r="L35" s="271"/>
      <c r="M35" s="271"/>
      <c r="N35" s="271"/>
      <c r="O35" s="285">
        <f t="shared" si="6"/>
        <v>0</v>
      </c>
      <c r="P35" s="275">
        <f t="shared" si="1"/>
        <v>0</v>
      </c>
      <c r="Q35" s="273" t="e">
        <f t="shared" si="2"/>
        <v>#DIV/0!</v>
      </c>
      <c r="R35" s="260"/>
    </row>
    <row r="36" spans="1:18" ht="26.25" x14ac:dyDescent="0.2">
      <c r="A36" s="288" t="s">
        <v>463</v>
      </c>
      <c r="B36" s="277" t="s">
        <v>103</v>
      </c>
      <c r="C36" s="283"/>
      <c r="D36" s="283"/>
      <c r="E36" s="283"/>
      <c r="F36" s="283"/>
      <c r="G36" s="290" t="s">
        <v>51</v>
      </c>
      <c r="H36" s="271">
        <f t="shared" ref="H36:O37" si="7">+H37</f>
        <v>0</v>
      </c>
      <c r="I36" s="271">
        <f t="shared" si="7"/>
        <v>0</v>
      </c>
      <c r="J36" s="271">
        <f t="shared" si="7"/>
        <v>0</v>
      </c>
      <c r="K36" s="273" t="e">
        <f t="shared" si="0"/>
        <v>#DIV/0!</v>
      </c>
      <c r="L36" s="271">
        <f t="shared" si="7"/>
        <v>0</v>
      </c>
      <c r="M36" s="271">
        <f t="shared" si="7"/>
        <v>0</v>
      </c>
      <c r="N36" s="271">
        <f t="shared" si="7"/>
        <v>0</v>
      </c>
      <c r="O36" s="285">
        <f t="shared" si="7"/>
        <v>0</v>
      </c>
      <c r="P36" s="275">
        <f t="shared" si="1"/>
        <v>0</v>
      </c>
      <c r="Q36" s="273" t="e">
        <f t="shared" si="2"/>
        <v>#DIV/0!</v>
      </c>
      <c r="R36" s="260"/>
    </row>
    <row r="37" spans="1:18" ht="52.5" x14ac:dyDescent="0.2">
      <c r="A37" s="291" t="s">
        <v>464</v>
      </c>
      <c r="B37" s="277" t="s">
        <v>103</v>
      </c>
      <c r="C37" s="283"/>
      <c r="D37" s="283"/>
      <c r="E37" s="283"/>
      <c r="F37" s="283"/>
      <c r="G37" s="290" t="s">
        <v>245</v>
      </c>
      <c r="H37" s="271">
        <f t="shared" si="7"/>
        <v>0</v>
      </c>
      <c r="I37" s="271">
        <f t="shared" si="7"/>
        <v>0</v>
      </c>
      <c r="J37" s="271">
        <f t="shared" si="7"/>
        <v>0</v>
      </c>
      <c r="K37" s="273" t="e">
        <f t="shared" si="0"/>
        <v>#DIV/0!</v>
      </c>
      <c r="L37" s="271">
        <f t="shared" si="7"/>
        <v>0</v>
      </c>
      <c r="M37" s="271">
        <f t="shared" si="7"/>
        <v>0</v>
      </c>
      <c r="N37" s="271">
        <f t="shared" si="7"/>
        <v>0</v>
      </c>
      <c r="O37" s="285">
        <f t="shared" si="7"/>
        <v>0</v>
      </c>
      <c r="P37" s="275">
        <f t="shared" si="1"/>
        <v>0</v>
      </c>
      <c r="Q37" s="273" t="e">
        <f t="shared" si="2"/>
        <v>#DIV/0!</v>
      </c>
      <c r="R37" s="260"/>
    </row>
    <row r="38" spans="1:18" ht="26.25" x14ac:dyDescent="0.2">
      <c r="A38" s="291" t="s">
        <v>465</v>
      </c>
      <c r="B38" s="277"/>
      <c r="C38" s="283"/>
      <c r="D38" s="283"/>
      <c r="E38" s="283"/>
      <c r="F38" s="283"/>
      <c r="G38" s="290" t="s">
        <v>52</v>
      </c>
      <c r="H38" s="271">
        <f>+H39+H50</f>
        <v>0</v>
      </c>
      <c r="I38" s="271">
        <f>+I39+I50</f>
        <v>0</v>
      </c>
      <c r="J38" s="271">
        <f>+J39+J50</f>
        <v>0</v>
      </c>
      <c r="K38" s="273" t="e">
        <f t="shared" si="0"/>
        <v>#DIV/0!</v>
      </c>
      <c r="L38" s="271">
        <f>+L39+L50</f>
        <v>0</v>
      </c>
      <c r="M38" s="271">
        <f>+M39+M50</f>
        <v>0</v>
      </c>
      <c r="N38" s="271">
        <f>+N39+N50</f>
        <v>0</v>
      </c>
      <c r="O38" s="271">
        <f>+O39+O50</f>
        <v>0</v>
      </c>
      <c r="P38" s="275">
        <f t="shared" si="1"/>
        <v>0</v>
      </c>
      <c r="Q38" s="273" t="e">
        <f t="shared" si="2"/>
        <v>#DIV/0!</v>
      </c>
      <c r="R38" s="260"/>
    </row>
    <row r="39" spans="1:18" ht="26.25" x14ac:dyDescent="0.2">
      <c r="A39" s="276"/>
      <c r="B39" s="277" t="s">
        <v>466</v>
      </c>
      <c r="C39" s="283"/>
      <c r="D39" s="283"/>
      <c r="E39" s="283"/>
      <c r="F39" s="283"/>
      <c r="G39" s="290" t="s">
        <v>53</v>
      </c>
      <c r="H39" s="271"/>
      <c r="I39" s="271"/>
      <c r="J39" s="272">
        <f t="shared" si="3"/>
        <v>0</v>
      </c>
      <c r="K39" s="273" t="e">
        <f t="shared" si="0"/>
        <v>#DIV/0!</v>
      </c>
      <c r="L39" s="271"/>
      <c r="M39" s="271"/>
      <c r="N39" s="271"/>
      <c r="O39" s="285">
        <f t="shared" ref="O39" si="8">M39+N39</f>
        <v>0</v>
      </c>
      <c r="P39" s="275">
        <f t="shared" si="1"/>
        <v>0</v>
      </c>
      <c r="Q39" s="273" t="e">
        <f t="shared" si="2"/>
        <v>#DIV/0!</v>
      </c>
      <c r="R39" s="260"/>
    </row>
    <row r="40" spans="1:18" ht="76.5" x14ac:dyDescent="0.2">
      <c r="A40" s="288" t="s">
        <v>467</v>
      </c>
      <c r="B40" s="277"/>
      <c r="C40" s="283"/>
      <c r="D40" s="283"/>
      <c r="E40" s="283"/>
      <c r="F40" s="283"/>
      <c r="G40" s="286" t="s">
        <v>256</v>
      </c>
      <c r="H40" s="271">
        <f>H41+H44+H47</f>
        <v>21000000</v>
      </c>
      <c r="I40" s="271">
        <f>I41+I44+I47</f>
        <v>207909.09</v>
      </c>
      <c r="J40" s="271">
        <f>J41+J44+J47</f>
        <v>20792090.91</v>
      </c>
      <c r="K40" s="273">
        <f t="shared" si="0"/>
        <v>0.99004328571428579</v>
      </c>
      <c r="L40" s="271">
        <f>L41+L44+L47</f>
        <v>7000000</v>
      </c>
      <c r="M40" s="271">
        <f>M41+M44+M47</f>
        <v>0</v>
      </c>
      <c r="N40" s="271">
        <f>N41+N44+N47</f>
        <v>207909.09</v>
      </c>
      <c r="O40" s="271">
        <f>O41+O44+O47</f>
        <v>207909.09</v>
      </c>
      <c r="P40" s="275">
        <f t="shared" si="1"/>
        <v>6792090.9100000001</v>
      </c>
      <c r="Q40" s="273">
        <f t="shared" si="2"/>
        <v>2.97</v>
      </c>
      <c r="R40" s="260"/>
    </row>
    <row r="41" spans="1:18" ht="52.5" x14ac:dyDescent="0.2">
      <c r="A41" s="276"/>
      <c r="B41" s="292">
        <v>48</v>
      </c>
      <c r="C41" s="283"/>
      <c r="D41" s="283"/>
      <c r="E41" s="283"/>
      <c r="F41" s="283"/>
      <c r="G41" s="293" t="s">
        <v>468</v>
      </c>
      <c r="H41" s="271">
        <f>H42+H43</f>
        <v>0</v>
      </c>
      <c r="I41" s="271">
        <f>I42+I43</f>
        <v>0</v>
      </c>
      <c r="J41" s="272">
        <f>H41-I41</f>
        <v>0</v>
      </c>
      <c r="K41" s="273" t="e">
        <f t="shared" si="0"/>
        <v>#DIV/0!</v>
      </c>
      <c r="L41" s="271">
        <f>L42+L43</f>
        <v>0</v>
      </c>
      <c r="M41" s="271">
        <f>M42+M43</f>
        <v>0</v>
      </c>
      <c r="N41" s="271">
        <f>N42+N43</f>
        <v>0</v>
      </c>
      <c r="O41" s="271">
        <f>M41+N41</f>
        <v>0</v>
      </c>
      <c r="P41" s="275">
        <f t="shared" si="1"/>
        <v>0</v>
      </c>
      <c r="Q41" s="273" t="e">
        <f t="shared" si="2"/>
        <v>#DIV/0!</v>
      </c>
      <c r="R41" s="260"/>
    </row>
    <row r="42" spans="1:18" ht="26.25" x14ac:dyDescent="0.2">
      <c r="A42" s="276"/>
      <c r="B42" s="292"/>
      <c r="C42" s="279" t="s">
        <v>54</v>
      </c>
      <c r="D42" s="283"/>
      <c r="E42" s="283"/>
      <c r="F42" s="283"/>
      <c r="G42" s="293" t="s">
        <v>417</v>
      </c>
      <c r="H42" s="271"/>
      <c r="I42" s="271"/>
      <c r="J42" s="272"/>
      <c r="K42" s="273"/>
      <c r="L42" s="271"/>
      <c r="M42" s="271"/>
      <c r="N42" s="271"/>
      <c r="O42" s="271"/>
      <c r="P42" s="275"/>
      <c r="Q42" s="273"/>
      <c r="R42" s="260"/>
    </row>
    <row r="43" spans="1:18" ht="52.5" x14ac:dyDescent="0.2">
      <c r="A43" s="276"/>
      <c r="B43" s="292"/>
      <c r="C43" s="279" t="s">
        <v>55</v>
      </c>
      <c r="D43" s="283"/>
      <c r="E43" s="283"/>
      <c r="F43" s="283"/>
      <c r="G43" s="293" t="s">
        <v>418</v>
      </c>
      <c r="H43" s="271"/>
      <c r="I43" s="271"/>
      <c r="J43" s="272"/>
      <c r="K43" s="273"/>
      <c r="L43" s="271"/>
      <c r="M43" s="271"/>
      <c r="N43" s="271"/>
      <c r="O43" s="271"/>
      <c r="P43" s="275"/>
      <c r="Q43" s="273"/>
      <c r="R43" s="260"/>
    </row>
    <row r="44" spans="1:18" ht="52.5" x14ac:dyDescent="0.2">
      <c r="A44" s="276"/>
      <c r="B44" s="292" t="s">
        <v>469</v>
      </c>
      <c r="C44" s="283"/>
      <c r="D44" s="283"/>
      <c r="E44" s="283"/>
      <c r="F44" s="283"/>
      <c r="G44" s="293" t="s">
        <v>413</v>
      </c>
      <c r="H44" s="271">
        <f t="shared" ref="H44:I44" si="9">H45+H46</f>
        <v>21000000</v>
      </c>
      <c r="I44" s="271">
        <f t="shared" si="9"/>
        <v>207909.09</v>
      </c>
      <c r="J44" s="272">
        <f t="shared" si="3"/>
        <v>20792090.91</v>
      </c>
      <c r="K44" s="273">
        <f t="shared" si="0"/>
        <v>0.99004328571428579</v>
      </c>
      <c r="L44" s="271">
        <f t="shared" ref="L44:N44" si="10">L45+L46</f>
        <v>7000000</v>
      </c>
      <c r="M44" s="271">
        <f t="shared" si="10"/>
        <v>0</v>
      </c>
      <c r="N44" s="271">
        <f t="shared" si="10"/>
        <v>207909.09</v>
      </c>
      <c r="O44" s="271">
        <f t="shared" ref="O44:O52" si="11">M44+N44</f>
        <v>207909.09</v>
      </c>
      <c r="P44" s="275">
        <f t="shared" si="1"/>
        <v>6792090.9100000001</v>
      </c>
      <c r="Q44" s="273">
        <f t="shared" si="2"/>
        <v>2.97</v>
      </c>
      <c r="R44" s="260"/>
    </row>
    <row r="45" spans="1:18" ht="26.25" x14ac:dyDescent="0.2">
      <c r="A45" s="276"/>
      <c r="B45" s="292"/>
      <c r="C45" s="279" t="s">
        <v>54</v>
      </c>
      <c r="D45" s="283"/>
      <c r="E45" s="283"/>
      <c r="F45" s="283"/>
      <c r="G45" s="293" t="s">
        <v>417</v>
      </c>
      <c r="H45" s="271">
        <v>21000000</v>
      </c>
      <c r="I45" s="271">
        <f>O45</f>
        <v>0</v>
      </c>
      <c r="J45" s="272"/>
      <c r="K45" s="273"/>
      <c r="L45" s="271">
        <v>7000000</v>
      </c>
      <c r="M45" s="271"/>
      <c r="N45" s="271"/>
      <c r="O45" s="271">
        <f>M45+N45</f>
        <v>0</v>
      </c>
      <c r="P45" s="275"/>
      <c r="Q45" s="273"/>
      <c r="R45" s="260"/>
    </row>
    <row r="46" spans="1:18" ht="52.5" x14ac:dyDescent="0.2">
      <c r="A46" s="276"/>
      <c r="B46" s="292"/>
      <c r="C46" s="279" t="s">
        <v>55</v>
      </c>
      <c r="D46" s="283"/>
      <c r="E46" s="283"/>
      <c r="F46" s="283"/>
      <c r="G46" s="293" t="s">
        <v>418</v>
      </c>
      <c r="H46" s="271"/>
      <c r="I46" s="271">
        <f>O46</f>
        <v>207909.09</v>
      </c>
      <c r="J46" s="272"/>
      <c r="K46" s="273"/>
      <c r="L46" s="271"/>
      <c r="M46" s="271"/>
      <c r="N46" s="271">
        <v>207909.09</v>
      </c>
      <c r="O46" s="271">
        <f>M46+N46</f>
        <v>207909.09</v>
      </c>
      <c r="P46" s="275"/>
      <c r="Q46" s="273"/>
      <c r="R46" s="260"/>
    </row>
    <row r="47" spans="1:18" ht="52.5" x14ac:dyDescent="0.2">
      <c r="A47" s="276"/>
      <c r="B47" s="292" t="s">
        <v>71</v>
      </c>
      <c r="C47" s="283"/>
      <c r="D47" s="283"/>
      <c r="E47" s="283"/>
      <c r="F47" s="283"/>
      <c r="G47" s="293" t="s">
        <v>470</v>
      </c>
      <c r="H47" s="271">
        <f t="shared" ref="H47:I47" si="12">H48+H49</f>
        <v>0</v>
      </c>
      <c r="I47" s="271">
        <f t="shared" si="12"/>
        <v>0</v>
      </c>
      <c r="J47" s="272">
        <f t="shared" si="3"/>
        <v>0</v>
      </c>
      <c r="K47" s="273" t="e">
        <f t="shared" si="0"/>
        <v>#DIV/0!</v>
      </c>
      <c r="L47" s="271">
        <f t="shared" ref="L47:N47" si="13">L48+L49</f>
        <v>0</v>
      </c>
      <c r="M47" s="271">
        <f t="shared" si="13"/>
        <v>0</v>
      </c>
      <c r="N47" s="271">
        <f t="shared" si="13"/>
        <v>0</v>
      </c>
      <c r="O47" s="271">
        <f t="shared" si="11"/>
        <v>0</v>
      </c>
      <c r="P47" s="275">
        <f t="shared" si="1"/>
        <v>0</v>
      </c>
      <c r="Q47" s="273" t="e">
        <f t="shared" si="2"/>
        <v>#DIV/0!</v>
      </c>
      <c r="R47" s="260"/>
    </row>
    <row r="48" spans="1:18" ht="26.25" x14ac:dyDescent="0.2">
      <c r="A48" s="276"/>
      <c r="B48" s="292"/>
      <c r="C48" s="279" t="s">
        <v>54</v>
      </c>
      <c r="D48" s="283"/>
      <c r="E48" s="283"/>
      <c r="F48" s="283"/>
      <c r="G48" s="293" t="s">
        <v>417</v>
      </c>
      <c r="H48" s="271"/>
      <c r="I48" s="271"/>
      <c r="J48" s="272"/>
      <c r="K48" s="273"/>
      <c r="L48" s="271"/>
      <c r="M48" s="271"/>
      <c r="N48" s="271"/>
      <c r="O48" s="271"/>
      <c r="P48" s="275"/>
      <c r="Q48" s="273"/>
      <c r="R48" s="260"/>
    </row>
    <row r="49" spans="1:22" ht="52.5" x14ac:dyDescent="0.2">
      <c r="A49" s="276"/>
      <c r="B49" s="292"/>
      <c r="C49" s="279" t="s">
        <v>55</v>
      </c>
      <c r="D49" s="283"/>
      <c r="E49" s="283"/>
      <c r="F49" s="283"/>
      <c r="G49" s="293" t="s">
        <v>418</v>
      </c>
      <c r="H49" s="271"/>
      <c r="I49" s="271"/>
      <c r="J49" s="272"/>
      <c r="K49" s="273"/>
      <c r="L49" s="271"/>
      <c r="M49" s="271"/>
      <c r="N49" s="271"/>
      <c r="O49" s="271"/>
      <c r="P49" s="275"/>
      <c r="Q49" s="273"/>
      <c r="R49" s="260"/>
    </row>
    <row r="50" spans="1:22" ht="52.5" x14ac:dyDescent="0.2">
      <c r="A50" s="282"/>
      <c r="B50" s="294" t="s">
        <v>471</v>
      </c>
      <c r="C50" s="283"/>
      <c r="D50" s="283"/>
      <c r="E50" s="283"/>
      <c r="F50" s="283"/>
      <c r="G50" s="284" t="s">
        <v>260</v>
      </c>
      <c r="H50" s="271"/>
      <c r="I50" s="271"/>
      <c r="J50" s="272">
        <f t="shared" si="3"/>
        <v>0</v>
      </c>
      <c r="K50" s="273" t="e">
        <f t="shared" si="0"/>
        <v>#DIV/0!</v>
      </c>
      <c r="L50" s="271"/>
      <c r="M50" s="271"/>
      <c r="N50" s="271"/>
      <c r="O50" s="271">
        <f t="shared" si="11"/>
        <v>0</v>
      </c>
      <c r="P50" s="275">
        <f t="shared" si="1"/>
        <v>0</v>
      </c>
      <c r="Q50" s="273" t="e">
        <f t="shared" si="2"/>
        <v>#DIV/0!</v>
      </c>
      <c r="R50" s="260"/>
    </row>
    <row r="51" spans="1:22" ht="26.25" x14ac:dyDescent="0.2">
      <c r="A51" s="276" t="s">
        <v>472</v>
      </c>
      <c r="B51" s="277"/>
      <c r="C51" s="269"/>
      <c r="D51" s="269"/>
      <c r="E51" s="269"/>
      <c r="F51" s="269"/>
      <c r="G51" s="286" t="s">
        <v>247</v>
      </c>
      <c r="H51" s="271">
        <f>+H52</f>
        <v>0</v>
      </c>
      <c r="I51" s="271">
        <f>+I52</f>
        <v>0</v>
      </c>
      <c r="J51" s="271">
        <f>+J52</f>
        <v>0</v>
      </c>
      <c r="K51" s="273" t="e">
        <f t="shared" si="0"/>
        <v>#DIV/0!</v>
      </c>
      <c r="L51" s="271">
        <f>+L52</f>
        <v>0</v>
      </c>
      <c r="M51" s="271">
        <f>+M52</f>
        <v>0</v>
      </c>
      <c r="N51" s="271">
        <f>+N52</f>
        <v>0</v>
      </c>
      <c r="O51" s="271">
        <f>+O52</f>
        <v>0</v>
      </c>
      <c r="P51" s="275">
        <f t="shared" si="1"/>
        <v>0</v>
      </c>
      <c r="Q51" s="273" t="e">
        <f t="shared" si="2"/>
        <v>#DIV/0!</v>
      </c>
      <c r="R51" s="281"/>
    </row>
    <row r="52" spans="1:22" ht="78.75" x14ac:dyDescent="0.2">
      <c r="A52" s="276"/>
      <c r="B52" s="277" t="s">
        <v>103</v>
      </c>
      <c r="C52" s="269"/>
      <c r="D52" s="269"/>
      <c r="E52" s="269"/>
      <c r="F52" s="269"/>
      <c r="G52" s="290" t="s">
        <v>248</v>
      </c>
      <c r="H52" s="271"/>
      <c r="I52" s="271"/>
      <c r="J52" s="272">
        <f t="shared" si="3"/>
        <v>0</v>
      </c>
      <c r="K52" s="273" t="e">
        <f t="shared" si="0"/>
        <v>#DIV/0!</v>
      </c>
      <c r="L52" s="271"/>
      <c r="M52" s="271"/>
      <c r="N52" s="271"/>
      <c r="O52" s="274">
        <f t="shared" si="11"/>
        <v>0</v>
      </c>
      <c r="P52" s="275">
        <f t="shared" si="1"/>
        <v>0</v>
      </c>
      <c r="Q52" s="273" t="e">
        <f t="shared" si="2"/>
        <v>#DIV/0!</v>
      </c>
      <c r="R52" s="281"/>
    </row>
    <row r="53" spans="1:22" ht="102" x14ac:dyDescent="0.2">
      <c r="A53" s="276">
        <v>4804</v>
      </c>
      <c r="B53" s="277"/>
      <c r="C53" s="269"/>
      <c r="D53" s="269"/>
      <c r="E53" s="269"/>
      <c r="F53" s="269"/>
      <c r="G53" s="286" t="s">
        <v>253</v>
      </c>
      <c r="H53" s="271">
        <f>+H54+H55+H56</f>
        <v>0</v>
      </c>
      <c r="I53" s="271">
        <f>+I54+I55+I56</f>
        <v>0</v>
      </c>
      <c r="J53" s="271">
        <f>+J54+J55+J56</f>
        <v>0</v>
      </c>
      <c r="K53" s="273" t="e">
        <f t="shared" si="0"/>
        <v>#DIV/0!</v>
      </c>
      <c r="L53" s="271">
        <f>+L54+L55+L56</f>
        <v>0</v>
      </c>
      <c r="M53" s="271">
        <f>+M54+M55+M56</f>
        <v>0</v>
      </c>
      <c r="N53" s="271">
        <f>+N54+N55+N56</f>
        <v>0</v>
      </c>
      <c r="O53" s="271">
        <f>+O54+O55+O56</f>
        <v>0</v>
      </c>
      <c r="P53" s="275">
        <f t="shared" si="1"/>
        <v>0</v>
      </c>
      <c r="Q53" s="273" t="e">
        <f t="shared" si="2"/>
        <v>#DIV/0!</v>
      </c>
      <c r="R53" s="281"/>
    </row>
    <row r="54" spans="1:22" ht="26.25" x14ac:dyDescent="0.2">
      <c r="A54" s="282"/>
      <c r="B54" s="277" t="s">
        <v>54</v>
      </c>
      <c r="C54" s="283"/>
      <c r="D54" s="283"/>
      <c r="E54" s="283"/>
      <c r="F54" s="283"/>
      <c r="G54" s="290" t="s">
        <v>250</v>
      </c>
      <c r="H54" s="271"/>
      <c r="I54" s="271"/>
      <c r="J54" s="272">
        <f t="shared" si="3"/>
        <v>0</v>
      </c>
      <c r="K54" s="273" t="e">
        <f t="shared" si="0"/>
        <v>#DIV/0!</v>
      </c>
      <c r="L54" s="271"/>
      <c r="M54" s="271"/>
      <c r="N54" s="271"/>
      <c r="O54" s="285">
        <f t="shared" ref="O54:O56" si="14">M54+N54</f>
        <v>0</v>
      </c>
      <c r="P54" s="275">
        <f t="shared" si="1"/>
        <v>0</v>
      </c>
      <c r="Q54" s="273" t="e">
        <f t="shared" si="2"/>
        <v>#DIV/0!</v>
      </c>
      <c r="R54" s="260"/>
    </row>
    <row r="55" spans="1:22" ht="26.25" x14ac:dyDescent="0.2">
      <c r="A55" s="282"/>
      <c r="B55" s="277" t="s">
        <v>55</v>
      </c>
      <c r="C55" s="283"/>
      <c r="D55" s="283"/>
      <c r="E55" s="283"/>
      <c r="F55" s="283"/>
      <c r="G55" s="290" t="s">
        <v>251</v>
      </c>
      <c r="H55" s="271"/>
      <c r="I55" s="271"/>
      <c r="J55" s="272">
        <f t="shared" si="3"/>
        <v>0</v>
      </c>
      <c r="K55" s="273" t="e">
        <f t="shared" si="0"/>
        <v>#DIV/0!</v>
      </c>
      <c r="L55" s="271"/>
      <c r="M55" s="271"/>
      <c r="N55" s="271"/>
      <c r="O55" s="285">
        <f t="shared" si="14"/>
        <v>0</v>
      </c>
      <c r="P55" s="275">
        <f t="shared" si="1"/>
        <v>0</v>
      </c>
      <c r="Q55" s="273" t="e">
        <f t="shared" si="2"/>
        <v>#DIV/0!</v>
      </c>
      <c r="R55" s="260"/>
    </row>
    <row r="56" spans="1:22" ht="26.25" x14ac:dyDescent="0.2">
      <c r="A56" s="282"/>
      <c r="B56" s="277" t="s">
        <v>249</v>
      </c>
      <c r="C56" s="283"/>
      <c r="D56" s="283"/>
      <c r="E56" s="283"/>
      <c r="F56" s="283"/>
      <c r="G56" s="290" t="s">
        <v>252</v>
      </c>
      <c r="H56" s="271"/>
      <c r="I56" s="271"/>
      <c r="J56" s="272">
        <f t="shared" si="3"/>
        <v>0</v>
      </c>
      <c r="K56" s="273" t="e">
        <f t="shared" si="0"/>
        <v>#DIV/0!</v>
      </c>
      <c r="L56" s="271"/>
      <c r="M56" s="271"/>
      <c r="N56" s="271"/>
      <c r="O56" s="285">
        <f t="shared" si="14"/>
        <v>0</v>
      </c>
      <c r="P56" s="275">
        <f t="shared" si="1"/>
        <v>0</v>
      </c>
      <c r="Q56" s="273" t="e">
        <f t="shared" si="2"/>
        <v>#DIV/0!</v>
      </c>
      <c r="R56" s="260"/>
    </row>
    <row r="57" spans="1:22" ht="52.5" x14ac:dyDescent="0.2">
      <c r="A57" s="276">
        <v>4904</v>
      </c>
      <c r="B57" s="277"/>
      <c r="C57" s="283"/>
      <c r="D57" s="283"/>
      <c r="E57" s="283"/>
      <c r="F57" s="283"/>
      <c r="G57" s="290" t="s">
        <v>254</v>
      </c>
      <c r="H57" s="271">
        <f>+H58</f>
        <v>0</v>
      </c>
      <c r="I57" s="271">
        <f>+I58</f>
        <v>0</v>
      </c>
      <c r="J57" s="271">
        <f>+J58</f>
        <v>0</v>
      </c>
      <c r="K57" s="273" t="e">
        <f t="shared" si="0"/>
        <v>#DIV/0!</v>
      </c>
      <c r="L57" s="271">
        <f>+L58</f>
        <v>0</v>
      </c>
      <c r="M57" s="271">
        <f>+M58</f>
        <v>0</v>
      </c>
      <c r="N57" s="271">
        <f>+N58</f>
        <v>0</v>
      </c>
      <c r="O57" s="271">
        <f>+O58</f>
        <v>0</v>
      </c>
      <c r="P57" s="275">
        <f t="shared" si="1"/>
        <v>0</v>
      </c>
      <c r="Q57" s="273" t="e">
        <f t="shared" si="2"/>
        <v>#DIV/0!</v>
      </c>
      <c r="R57" s="260"/>
    </row>
    <row r="58" spans="1:22" ht="26.25" x14ac:dyDescent="0.2">
      <c r="A58" s="282"/>
      <c r="B58" s="277" t="s">
        <v>55</v>
      </c>
      <c r="C58" s="283"/>
      <c r="D58" s="283"/>
      <c r="E58" s="283"/>
      <c r="F58" s="283"/>
      <c r="G58" s="290" t="s">
        <v>255</v>
      </c>
      <c r="H58" s="271"/>
      <c r="I58" s="271"/>
      <c r="J58" s="272">
        <f t="shared" si="3"/>
        <v>0</v>
      </c>
      <c r="K58" s="273" t="e">
        <f t="shared" si="0"/>
        <v>#DIV/0!</v>
      </c>
      <c r="L58" s="271"/>
      <c r="M58" s="271"/>
      <c r="N58" s="271"/>
      <c r="O58" s="285">
        <f t="shared" ref="O58" si="15">M58+N58</f>
        <v>0</v>
      </c>
      <c r="P58" s="275">
        <f t="shared" si="1"/>
        <v>0</v>
      </c>
      <c r="Q58" s="273" t="e">
        <f t="shared" si="2"/>
        <v>#DIV/0!</v>
      </c>
      <c r="R58" s="260"/>
    </row>
    <row r="59" spans="1:22" ht="26.25" x14ac:dyDescent="0.2">
      <c r="A59" s="288" t="s">
        <v>473</v>
      </c>
      <c r="B59" s="289" t="s">
        <v>54</v>
      </c>
      <c r="C59" s="269"/>
      <c r="D59" s="269"/>
      <c r="E59" s="269"/>
      <c r="F59" s="269"/>
      <c r="G59" s="286" t="s">
        <v>56</v>
      </c>
      <c r="H59" s="271">
        <f>+H15+H17+H20+H28+H33+H53+H51+H24+H39+H57+H40</f>
        <v>38012000</v>
      </c>
      <c r="I59" s="271">
        <f>+I15+I17+I20+I28+I33+I53+I51+I24+I39+I57+I40</f>
        <v>4610693.29</v>
      </c>
      <c r="J59" s="271">
        <f>+J15+J17+J20+J28+J33+J53+J51+J24+J39+J57+J40</f>
        <v>33401306.710000001</v>
      </c>
      <c r="K59" s="273">
        <f t="shared" si="0"/>
        <v>12.129573003262129</v>
      </c>
      <c r="L59" s="271">
        <f>+L15+L17+L20+L28+L33+L53+L51+L24+L39+L57+L40</f>
        <v>16006000</v>
      </c>
      <c r="M59" s="271">
        <f>+M15+M17+M20+M28+M33+M53+M51+M24+M39+M57+M40</f>
        <v>3379060.6</v>
      </c>
      <c r="N59" s="271">
        <f>+N15+N17+N20+N28+N33+N53+N51+N24+N39+N57+N40</f>
        <v>1231632.69</v>
      </c>
      <c r="O59" s="271">
        <f>+O15+O17+O20+O28+O33+O53+O51+O24+O39+O57+O40</f>
        <v>4610693.29</v>
      </c>
      <c r="P59" s="275">
        <f t="shared" si="1"/>
        <v>11395306.710000001</v>
      </c>
      <c r="Q59" s="273">
        <f t="shared" si="2"/>
        <v>28.81</v>
      </c>
      <c r="R59" s="260"/>
    </row>
    <row r="60" spans="1:22" ht="51" x14ac:dyDescent="0.2">
      <c r="A60" s="288"/>
      <c r="B60" s="289" t="s">
        <v>55</v>
      </c>
      <c r="C60" s="269"/>
      <c r="D60" s="269"/>
      <c r="E60" s="269"/>
      <c r="F60" s="269"/>
      <c r="G60" s="286" t="s">
        <v>474</v>
      </c>
      <c r="H60" s="271">
        <f>+H16+H18+H29+H32+H50</f>
        <v>2000000</v>
      </c>
      <c r="I60" s="271">
        <f>+I16+I18+I29+I32+I50</f>
        <v>2598092.9700000002</v>
      </c>
      <c r="J60" s="271">
        <f>+J16+J18+J29+J32+J50</f>
        <v>-598092.9700000002</v>
      </c>
      <c r="K60" s="273">
        <f t="shared" si="0"/>
        <v>129.90464850000001</v>
      </c>
      <c r="L60" s="271">
        <f>+L16+L18+L29+L32+L50</f>
        <v>2000000</v>
      </c>
      <c r="M60" s="271">
        <f>+M16+M18+M29+M32+M50</f>
        <v>2535574.9300000002</v>
      </c>
      <c r="N60" s="271">
        <f>+N16+N18+N29+N32+N50</f>
        <v>62518.04</v>
      </c>
      <c r="O60" s="271">
        <f>+O16+O18+O29+O32+O50</f>
        <v>2598092.9700000002</v>
      </c>
      <c r="P60" s="275">
        <f t="shared" si="1"/>
        <v>-598092.9700000002</v>
      </c>
      <c r="Q60" s="273">
        <f t="shared" si="2"/>
        <v>129.9</v>
      </c>
      <c r="R60" s="260"/>
    </row>
    <row r="61" spans="1:22" ht="26.25" thickBot="1" x14ac:dyDescent="0.25">
      <c r="A61" s="295"/>
      <c r="B61" s="296"/>
      <c r="C61" s="297"/>
      <c r="D61" s="297"/>
      <c r="E61" s="297"/>
      <c r="F61" s="297"/>
      <c r="G61" s="298"/>
      <c r="H61" s="299"/>
      <c r="I61" s="300"/>
      <c r="J61" s="301"/>
      <c r="K61" s="302"/>
      <c r="L61" s="303"/>
      <c r="M61" s="303"/>
      <c r="N61" s="301"/>
      <c r="O61" s="304"/>
      <c r="P61" s="305"/>
      <c r="Q61" s="306"/>
      <c r="R61" s="260"/>
    </row>
    <row r="62" spans="1:22" ht="26.25" x14ac:dyDescent="0.35">
      <c r="A62" s="458" t="s">
        <v>60</v>
      </c>
      <c r="B62" s="445"/>
      <c r="C62" s="445"/>
      <c r="D62" s="445"/>
      <c r="E62" s="445"/>
      <c r="F62" s="446"/>
      <c r="G62" s="307" t="s">
        <v>61</v>
      </c>
      <c r="H62" s="308">
        <f>+H63+H74+H76</f>
        <v>45460700</v>
      </c>
      <c r="I62" s="308">
        <f>+I63+I74+I76</f>
        <v>10649909.279999999</v>
      </c>
      <c r="J62" s="308">
        <f>+J63+J74+J76</f>
        <v>34841083.719999999</v>
      </c>
      <c r="K62" s="309">
        <f>ROUND(I62/H62*100,2)</f>
        <v>23.43</v>
      </c>
      <c r="L62" s="308">
        <f>+L63+L74+L76</f>
        <v>19465800</v>
      </c>
      <c r="M62" s="308">
        <f>+M63+M74+M76</f>
        <v>9192324.5899999999</v>
      </c>
      <c r="N62" s="308">
        <f>+N63+N74+N76</f>
        <v>1457584.69</v>
      </c>
      <c r="O62" s="308">
        <f>+O63+O74+O76</f>
        <v>10649909.279999999</v>
      </c>
      <c r="P62" s="308">
        <f t="shared" ref="P62:P125" si="16">L62-O62</f>
        <v>8815890.7200000007</v>
      </c>
      <c r="Q62" s="309">
        <f>ROUND(O62/L62*100,2)</f>
        <v>54.71</v>
      </c>
      <c r="R62" s="310"/>
      <c r="V62" s="311"/>
    </row>
    <row r="63" spans="1:22" ht="26.25" x14ac:dyDescent="0.2">
      <c r="A63" s="276"/>
      <c r="B63" s="268"/>
      <c r="C63" s="269"/>
      <c r="D63" s="312" t="s">
        <v>54</v>
      </c>
      <c r="E63" s="269"/>
      <c r="F63" s="269"/>
      <c r="G63" s="313" t="s">
        <v>62</v>
      </c>
      <c r="H63" s="314">
        <f>+H64+H65+H66+H67+H68+H69+H70+H71+H72+H73</f>
        <v>45460700</v>
      </c>
      <c r="I63" s="314">
        <f>+I64+I65+I66+I67+I68+I69+I70+I71+I72+I73</f>
        <v>10679768.58</v>
      </c>
      <c r="J63" s="314">
        <f>+J64+J65+J66+J67+J68+J69+J70+J71+J72+J73</f>
        <v>34811224.420000002</v>
      </c>
      <c r="K63" s="273">
        <f>ROUND(I63/H63*100,2)</f>
        <v>23.49</v>
      </c>
      <c r="L63" s="314">
        <f>+L64+L65+L66+L67+L68+L69+L70+L71+L72+L73</f>
        <v>19465800</v>
      </c>
      <c r="M63" s="314">
        <f>+M64+M65+M66+M67+M68+M69+M70+M71+M72+M73</f>
        <v>9212624.3000000007</v>
      </c>
      <c r="N63" s="314">
        <f>+N64+N65+N66+N67+N68+N69+N70+N71+N72+N73</f>
        <v>1467144.28</v>
      </c>
      <c r="O63" s="314">
        <f>+O64+O65+O66+O67+O68+O69+O70+O71+O72+O73</f>
        <v>10679768.58</v>
      </c>
      <c r="P63" s="314">
        <f t="shared" si="16"/>
        <v>8786031.4199999999</v>
      </c>
      <c r="Q63" s="273">
        <f>ROUND(O63/L63*100,2)</f>
        <v>54.86</v>
      </c>
      <c r="R63" s="310"/>
    </row>
    <row r="64" spans="1:22" ht="26.25" x14ac:dyDescent="0.2">
      <c r="A64" s="276"/>
      <c r="B64" s="268"/>
      <c r="C64" s="269"/>
      <c r="D64" s="312" t="s">
        <v>63</v>
      </c>
      <c r="E64" s="269"/>
      <c r="F64" s="269"/>
      <c r="G64" s="313" t="s">
        <v>64</v>
      </c>
      <c r="H64" s="314">
        <f t="shared" ref="H64:J68" si="17">+H79</f>
        <v>4417000</v>
      </c>
      <c r="I64" s="314">
        <f t="shared" si="17"/>
        <v>1462068</v>
      </c>
      <c r="J64" s="314">
        <f t="shared" si="17"/>
        <v>2985225</v>
      </c>
      <c r="K64" s="273">
        <f>ROUND(I64/H64*100,2)</f>
        <v>33.1</v>
      </c>
      <c r="L64" s="314">
        <f t="shared" ref="L64:O68" si="18">+L79</f>
        <v>2211500</v>
      </c>
      <c r="M64" s="314">
        <f t="shared" si="18"/>
        <v>1088992</v>
      </c>
      <c r="N64" s="314">
        <f t="shared" si="18"/>
        <v>373076</v>
      </c>
      <c r="O64" s="314">
        <f t="shared" si="18"/>
        <v>1462068</v>
      </c>
      <c r="P64" s="314">
        <f t="shared" si="16"/>
        <v>749432</v>
      </c>
      <c r="Q64" s="273">
        <f>ROUND(O64/L64*100,2)</f>
        <v>66.11</v>
      </c>
      <c r="R64" s="310"/>
    </row>
    <row r="65" spans="1:18" ht="26.25" x14ac:dyDescent="0.2">
      <c r="A65" s="276"/>
      <c r="B65" s="268"/>
      <c r="C65" s="269"/>
      <c r="D65" s="312" t="s">
        <v>65</v>
      </c>
      <c r="E65" s="269"/>
      <c r="F65" s="269"/>
      <c r="G65" s="313" t="s">
        <v>66</v>
      </c>
      <c r="H65" s="314">
        <f t="shared" si="17"/>
        <v>410500</v>
      </c>
      <c r="I65" s="314">
        <f t="shared" si="17"/>
        <v>171419.53000000003</v>
      </c>
      <c r="J65" s="314">
        <f t="shared" si="17"/>
        <v>239080.46999999997</v>
      </c>
      <c r="K65" s="273">
        <f>ROUND(I65/H65*100,2)</f>
        <v>41.76</v>
      </c>
      <c r="L65" s="314">
        <f t="shared" si="18"/>
        <v>242800</v>
      </c>
      <c r="M65" s="314">
        <f t="shared" si="18"/>
        <v>125302.29999999999</v>
      </c>
      <c r="N65" s="314">
        <f t="shared" si="18"/>
        <v>46117.229999999996</v>
      </c>
      <c r="O65" s="314">
        <f t="shared" si="18"/>
        <v>171419.53000000003</v>
      </c>
      <c r="P65" s="314">
        <f t="shared" si="16"/>
        <v>71380.469999999972</v>
      </c>
      <c r="Q65" s="273">
        <f>ROUND(O65/L65*100,2)</f>
        <v>70.599999999999994</v>
      </c>
      <c r="R65" s="310"/>
    </row>
    <row r="66" spans="1:18" ht="26.25" x14ac:dyDescent="0.2">
      <c r="A66" s="276"/>
      <c r="B66" s="268"/>
      <c r="C66" s="269"/>
      <c r="D66" s="312" t="s">
        <v>67</v>
      </c>
      <c r="E66" s="269"/>
      <c r="F66" s="269"/>
      <c r="G66" s="313" t="s">
        <v>68</v>
      </c>
      <c r="H66" s="314">
        <f t="shared" si="17"/>
        <v>0</v>
      </c>
      <c r="I66" s="314">
        <f t="shared" si="17"/>
        <v>0</v>
      </c>
      <c r="J66" s="314">
        <f t="shared" si="17"/>
        <v>0</v>
      </c>
      <c r="K66" s="273"/>
      <c r="L66" s="314">
        <f t="shared" si="18"/>
        <v>0</v>
      </c>
      <c r="M66" s="314">
        <f t="shared" si="18"/>
        <v>0</v>
      </c>
      <c r="N66" s="314">
        <f t="shared" si="18"/>
        <v>0</v>
      </c>
      <c r="O66" s="314">
        <f t="shared" si="18"/>
        <v>0</v>
      </c>
      <c r="P66" s="314">
        <f t="shared" si="16"/>
        <v>0</v>
      </c>
      <c r="Q66" s="273"/>
      <c r="R66" s="310"/>
    </row>
    <row r="67" spans="1:18" ht="26.25" x14ac:dyDescent="0.2">
      <c r="A67" s="276"/>
      <c r="B67" s="268"/>
      <c r="C67" s="269"/>
      <c r="D67" s="312" t="s">
        <v>69</v>
      </c>
      <c r="E67" s="269"/>
      <c r="F67" s="269"/>
      <c r="G67" s="313" t="s">
        <v>70</v>
      </c>
      <c r="H67" s="314">
        <f t="shared" si="17"/>
        <v>0</v>
      </c>
      <c r="I67" s="314">
        <f t="shared" si="17"/>
        <v>0</v>
      </c>
      <c r="J67" s="314">
        <f t="shared" si="17"/>
        <v>0</v>
      </c>
      <c r="K67" s="273" t="e">
        <f>ROUND(I67/H67*100,2)</f>
        <v>#DIV/0!</v>
      </c>
      <c r="L67" s="314">
        <f t="shared" si="18"/>
        <v>0</v>
      </c>
      <c r="M67" s="314">
        <f t="shared" si="18"/>
        <v>0</v>
      </c>
      <c r="N67" s="314">
        <f t="shared" si="18"/>
        <v>0</v>
      </c>
      <c r="O67" s="314">
        <f t="shared" si="18"/>
        <v>0</v>
      </c>
      <c r="P67" s="314">
        <f t="shared" si="16"/>
        <v>0</v>
      </c>
      <c r="Q67" s="273"/>
      <c r="R67" s="310"/>
    </row>
    <row r="68" spans="1:18" ht="51" x14ac:dyDescent="0.2">
      <c r="A68" s="276"/>
      <c r="B68" s="268"/>
      <c r="C68" s="269"/>
      <c r="D68" s="312" t="s">
        <v>71</v>
      </c>
      <c r="E68" s="269"/>
      <c r="F68" s="269"/>
      <c r="G68" s="313" t="s">
        <v>72</v>
      </c>
      <c r="H68" s="314">
        <f t="shared" si="17"/>
        <v>5407000</v>
      </c>
      <c r="I68" s="314">
        <f t="shared" si="17"/>
        <v>1502018</v>
      </c>
      <c r="J68" s="314">
        <f t="shared" si="17"/>
        <v>3904982</v>
      </c>
      <c r="K68" s="273">
        <f>ROUND(I68/H68*100,2)</f>
        <v>27.78</v>
      </c>
      <c r="L68" s="314">
        <f t="shared" si="18"/>
        <v>2213000</v>
      </c>
      <c r="M68" s="314">
        <f t="shared" si="18"/>
        <v>1149897</v>
      </c>
      <c r="N68" s="314">
        <f t="shared" si="18"/>
        <v>352121</v>
      </c>
      <c r="O68" s="314">
        <f t="shared" si="18"/>
        <v>1502018</v>
      </c>
      <c r="P68" s="314">
        <f t="shared" si="16"/>
        <v>710982</v>
      </c>
      <c r="Q68" s="273">
        <f>ROUND(O68/L68*100,2)</f>
        <v>67.87</v>
      </c>
      <c r="R68" s="310"/>
    </row>
    <row r="69" spans="1:18" ht="26.25" x14ac:dyDescent="0.2">
      <c r="A69" s="276"/>
      <c r="B69" s="268"/>
      <c r="C69" s="269"/>
      <c r="D69" s="312" t="s">
        <v>73</v>
      </c>
      <c r="E69" s="269"/>
      <c r="F69" s="269"/>
      <c r="G69" s="313" t="s">
        <v>74</v>
      </c>
      <c r="H69" s="314">
        <f t="shared" ref="H69:J71" si="19">+H90</f>
        <v>0</v>
      </c>
      <c r="I69" s="314">
        <f t="shared" si="19"/>
        <v>0</v>
      </c>
      <c r="J69" s="314">
        <f t="shared" si="19"/>
        <v>0</v>
      </c>
      <c r="K69" s="273"/>
      <c r="L69" s="314">
        <f t="shared" ref="L69:O71" si="20">+L90</f>
        <v>0</v>
      </c>
      <c r="M69" s="314">
        <f t="shared" si="20"/>
        <v>0</v>
      </c>
      <c r="N69" s="314">
        <f t="shared" si="20"/>
        <v>0</v>
      </c>
      <c r="O69" s="314">
        <f t="shared" si="20"/>
        <v>0</v>
      </c>
      <c r="P69" s="314">
        <f t="shared" si="16"/>
        <v>0</v>
      </c>
      <c r="Q69" s="273"/>
      <c r="R69" s="310"/>
    </row>
    <row r="70" spans="1:18" ht="51" x14ac:dyDescent="0.2">
      <c r="A70" s="276"/>
      <c r="B70" s="268"/>
      <c r="C70" s="269"/>
      <c r="D70" s="312" t="s">
        <v>75</v>
      </c>
      <c r="E70" s="269"/>
      <c r="F70" s="269"/>
      <c r="G70" s="313" t="s">
        <v>76</v>
      </c>
      <c r="H70" s="314">
        <f t="shared" si="19"/>
        <v>10579000</v>
      </c>
      <c r="I70" s="314">
        <f t="shared" si="19"/>
        <v>536980.05000000005</v>
      </c>
      <c r="J70" s="314">
        <f t="shared" si="19"/>
        <v>10042019.949999999</v>
      </c>
      <c r="K70" s="273">
        <f>ROUND(I70/H70*100,2)</f>
        <v>5.08</v>
      </c>
      <c r="L70" s="314">
        <f t="shared" si="20"/>
        <v>3647000</v>
      </c>
      <c r="M70" s="314">
        <f t="shared" si="20"/>
        <v>398001</v>
      </c>
      <c r="N70" s="314">
        <f t="shared" si="20"/>
        <v>138979.04999999999</v>
      </c>
      <c r="O70" s="314">
        <f t="shared" si="20"/>
        <v>536980.05000000005</v>
      </c>
      <c r="P70" s="314">
        <f t="shared" si="16"/>
        <v>3110019.95</v>
      </c>
      <c r="Q70" s="273">
        <f>ROUND(O70/L70*100,2)</f>
        <v>14.72</v>
      </c>
      <c r="R70" s="310"/>
    </row>
    <row r="71" spans="1:18" ht="26.25" x14ac:dyDescent="0.2">
      <c r="A71" s="276"/>
      <c r="B71" s="268"/>
      <c r="C71" s="269"/>
      <c r="D71" s="312" t="s">
        <v>77</v>
      </c>
      <c r="E71" s="269"/>
      <c r="F71" s="269"/>
      <c r="G71" s="313" t="s">
        <v>78</v>
      </c>
      <c r="H71" s="314">
        <f t="shared" si="19"/>
        <v>23447000</v>
      </c>
      <c r="I71" s="314">
        <f t="shared" si="19"/>
        <v>6224853</v>
      </c>
      <c r="J71" s="314">
        <f t="shared" si="19"/>
        <v>17222147</v>
      </c>
      <c r="K71" s="273">
        <f>ROUND(I71/H71*100,2)</f>
        <v>26.55</v>
      </c>
      <c r="L71" s="314">
        <f t="shared" si="20"/>
        <v>9951300</v>
      </c>
      <c r="M71" s="314">
        <f t="shared" si="20"/>
        <v>5692328</v>
      </c>
      <c r="N71" s="314">
        <f t="shared" si="20"/>
        <v>532525</v>
      </c>
      <c r="O71" s="314">
        <f t="shared" si="20"/>
        <v>6224853</v>
      </c>
      <c r="P71" s="314">
        <f t="shared" si="16"/>
        <v>3726447</v>
      </c>
      <c r="Q71" s="273">
        <f>ROUND(O71/L71*100,2)</f>
        <v>62.55</v>
      </c>
      <c r="R71" s="310"/>
    </row>
    <row r="72" spans="1:18" ht="26.25" x14ac:dyDescent="0.2">
      <c r="A72" s="276"/>
      <c r="B72" s="268"/>
      <c r="C72" s="269"/>
      <c r="D72" s="312" t="s">
        <v>79</v>
      </c>
      <c r="E72" s="269"/>
      <c r="F72" s="269"/>
      <c r="G72" s="313" t="s">
        <v>80</v>
      </c>
      <c r="H72" s="314">
        <f>+H97</f>
        <v>1200200</v>
      </c>
      <c r="I72" s="314">
        <f>+I97</f>
        <v>782430</v>
      </c>
      <c r="J72" s="314">
        <f>+J97</f>
        <v>417770</v>
      </c>
      <c r="K72" s="273"/>
      <c r="L72" s="314">
        <f>+L97</f>
        <v>1200200</v>
      </c>
      <c r="M72" s="314">
        <f>+M97</f>
        <v>758104</v>
      </c>
      <c r="N72" s="314">
        <f>+N97</f>
        <v>24326</v>
      </c>
      <c r="O72" s="314">
        <f>+O97</f>
        <v>782430</v>
      </c>
      <c r="P72" s="314">
        <f t="shared" si="16"/>
        <v>417770</v>
      </c>
      <c r="Q72" s="273">
        <f>ROUND(O72/L72*100,2)</f>
        <v>65.19</v>
      </c>
      <c r="R72" s="310"/>
    </row>
    <row r="73" spans="1:18" ht="76.5" x14ac:dyDescent="0.2">
      <c r="A73" s="276"/>
      <c r="B73" s="268"/>
      <c r="C73" s="269"/>
      <c r="D73" s="312" t="s">
        <v>81</v>
      </c>
      <c r="E73" s="269"/>
      <c r="F73" s="269"/>
      <c r="G73" s="315" t="s">
        <v>203</v>
      </c>
      <c r="H73" s="314">
        <f>H98</f>
        <v>0</v>
      </c>
      <c r="I73" s="314">
        <f>I98</f>
        <v>0</v>
      </c>
      <c r="J73" s="314">
        <v>0</v>
      </c>
      <c r="K73" s="273"/>
      <c r="L73" s="314">
        <f>L98</f>
        <v>0</v>
      </c>
      <c r="M73" s="314">
        <f>M98</f>
        <v>0</v>
      </c>
      <c r="N73" s="314">
        <f>N98</f>
        <v>0</v>
      </c>
      <c r="O73" s="314">
        <f>O98</f>
        <v>0</v>
      </c>
      <c r="P73" s="314">
        <f t="shared" si="16"/>
        <v>0</v>
      </c>
      <c r="Q73" s="273"/>
      <c r="R73" s="310"/>
    </row>
    <row r="74" spans="1:18" ht="26.25" x14ac:dyDescent="0.2">
      <c r="A74" s="276"/>
      <c r="B74" s="268"/>
      <c r="C74" s="269"/>
      <c r="D74" s="312" t="s">
        <v>82</v>
      </c>
      <c r="E74" s="269"/>
      <c r="F74" s="269"/>
      <c r="G74" s="313" t="s">
        <v>83</v>
      </c>
      <c r="H74" s="314">
        <f>+H75</f>
        <v>0</v>
      </c>
      <c r="I74" s="314">
        <f>+I75</f>
        <v>0</v>
      </c>
      <c r="J74" s="314">
        <f>+J75</f>
        <v>0</v>
      </c>
      <c r="K74" s="273"/>
      <c r="L74" s="314">
        <f>+L75</f>
        <v>0</v>
      </c>
      <c r="M74" s="314">
        <f>+M75</f>
        <v>0</v>
      </c>
      <c r="N74" s="314">
        <f>+N75</f>
        <v>0</v>
      </c>
      <c r="O74" s="314">
        <f>+O75</f>
        <v>0</v>
      </c>
      <c r="P74" s="314">
        <f t="shared" si="16"/>
        <v>0</v>
      </c>
      <c r="Q74" s="273" t="e">
        <f t="shared" ref="Q74:Q76" si="21">ROUND(O74/L74*100,2)</f>
        <v>#DIV/0!</v>
      </c>
      <c r="R74" s="310"/>
    </row>
    <row r="75" spans="1:18" ht="26.25" x14ac:dyDescent="0.2">
      <c r="A75" s="276"/>
      <c r="B75" s="268"/>
      <c r="C75" s="269"/>
      <c r="D75" s="312" t="s">
        <v>84</v>
      </c>
      <c r="E75" s="269"/>
      <c r="F75" s="269"/>
      <c r="G75" s="313" t="s">
        <v>85</v>
      </c>
      <c r="H75" s="314">
        <f>H100</f>
        <v>0</v>
      </c>
      <c r="I75" s="314">
        <f>I100</f>
        <v>0</v>
      </c>
      <c r="J75" s="314">
        <f>J170</f>
        <v>0</v>
      </c>
      <c r="K75" s="273"/>
      <c r="L75" s="314">
        <f>L100</f>
        <v>0</v>
      </c>
      <c r="M75" s="314">
        <f>M100</f>
        <v>0</v>
      </c>
      <c r="N75" s="314">
        <f>N100</f>
        <v>0</v>
      </c>
      <c r="O75" s="314">
        <f>O100</f>
        <v>0</v>
      </c>
      <c r="P75" s="314">
        <f t="shared" si="16"/>
        <v>0</v>
      </c>
      <c r="Q75" s="273" t="e">
        <f t="shared" si="21"/>
        <v>#DIV/0!</v>
      </c>
      <c r="R75" s="310"/>
    </row>
    <row r="76" spans="1:18" ht="26.25" x14ac:dyDescent="0.2">
      <c r="A76" s="276"/>
      <c r="B76" s="268"/>
      <c r="C76" s="269"/>
      <c r="D76" s="269">
        <v>85</v>
      </c>
      <c r="E76" s="269"/>
      <c r="F76" s="269"/>
      <c r="G76" s="313" t="s">
        <v>86</v>
      </c>
      <c r="H76" s="314">
        <f>+H104</f>
        <v>0</v>
      </c>
      <c r="I76" s="314">
        <f>+I104</f>
        <v>-29859.3</v>
      </c>
      <c r="J76" s="314">
        <f>+J104</f>
        <v>29859.3</v>
      </c>
      <c r="K76" s="273"/>
      <c r="L76" s="314">
        <f>+L104</f>
        <v>0</v>
      </c>
      <c r="M76" s="314">
        <f>+M104</f>
        <v>-20299.71</v>
      </c>
      <c r="N76" s="314">
        <f>+N104</f>
        <v>-9559.59</v>
      </c>
      <c r="O76" s="314">
        <f>+O104</f>
        <v>-29859.3</v>
      </c>
      <c r="P76" s="314">
        <f t="shared" si="16"/>
        <v>29859.3</v>
      </c>
      <c r="Q76" s="273" t="e">
        <f t="shared" si="21"/>
        <v>#DIV/0!</v>
      </c>
      <c r="R76" s="310"/>
    </row>
    <row r="77" spans="1:18" ht="26.25" x14ac:dyDescent="0.35">
      <c r="A77" s="444">
        <v>5004</v>
      </c>
      <c r="B77" s="445"/>
      <c r="C77" s="445"/>
      <c r="D77" s="445"/>
      <c r="E77" s="445"/>
      <c r="F77" s="446"/>
      <c r="G77" s="317" t="s">
        <v>87</v>
      </c>
      <c r="H77" s="318">
        <f>+H78+H99+H104</f>
        <v>45460700</v>
      </c>
      <c r="I77" s="318">
        <f>+I78+I99+I104</f>
        <v>10649909.279999999</v>
      </c>
      <c r="J77" s="318">
        <f>+J78+J99+J101+J104</f>
        <v>34841083.719999999</v>
      </c>
      <c r="K77" s="309">
        <f>ROUND(I77/H77*100,2)</f>
        <v>23.43</v>
      </c>
      <c r="L77" s="318">
        <f>+L78+L99+L104</f>
        <v>19465800</v>
      </c>
      <c r="M77" s="318">
        <f>+M78+M99+M104</f>
        <v>9192324.5899999999</v>
      </c>
      <c r="N77" s="318">
        <f>+N78+N99+N104</f>
        <v>1457584.69</v>
      </c>
      <c r="O77" s="318">
        <f>+O78+O99+O104</f>
        <v>10649909.279999999</v>
      </c>
      <c r="P77" s="318">
        <f t="shared" si="16"/>
        <v>8815890.7200000007</v>
      </c>
      <c r="Q77" s="309">
        <f>ROUND(O77/L77*100,2)</f>
        <v>54.71</v>
      </c>
      <c r="R77" s="260"/>
    </row>
    <row r="78" spans="1:18" ht="26.25" x14ac:dyDescent="0.2">
      <c r="A78" s="316"/>
      <c r="B78" s="319"/>
      <c r="C78" s="320"/>
      <c r="D78" s="320" t="s">
        <v>32</v>
      </c>
      <c r="E78" s="320"/>
      <c r="F78" s="320"/>
      <c r="G78" s="313" t="s">
        <v>62</v>
      </c>
      <c r="H78" s="314">
        <f>H79+H80+H81+H82+H83+H90+H91+H92+H97+H98</f>
        <v>45460700</v>
      </c>
      <c r="I78" s="314">
        <f>I79+I80+I81+I82+I83+I90+I91+I92+I97+I98</f>
        <v>10679768.58</v>
      </c>
      <c r="J78" s="314">
        <f>J79+J80+J81+J82+J83+J90+J91+J92+J97+J98</f>
        <v>34811224.420000002</v>
      </c>
      <c r="K78" s="273">
        <f>ROUND(I78/H78*100,2)</f>
        <v>23.49</v>
      </c>
      <c r="L78" s="314">
        <f>L79+L80+L81+L82+L83+L90+L91+L92+L97+L98</f>
        <v>19465800</v>
      </c>
      <c r="M78" s="314">
        <f>M79+M80+M81+M82+M83+M90+M91+M92+M97+M98</f>
        <v>9212624.3000000007</v>
      </c>
      <c r="N78" s="314">
        <f>N79+N80+N81+N82+N83+N90+N91+N92+N97+N98</f>
        <v>1467144.28</v>
      </c>
      <c r="O78" s="314">
        <f>O79+O80+O81+O82+O83+O90+O91+O92+O97+O98</f>
        <v>10679768.58</v>
      </c>
      <c r="P78" s="314">
        <f t="shared" si="16"/>
        <v>8786031.4199999999</v>
      </c>
      <c r="Q78" s="273">
        <f>ROUND(O78/L78*100,2)</f>
        <v>54.86</v>
      </c>
      <c r="R78" s="260"/>
    </row>
    <row r="79" spans="1:18" ht="26.25" x14ac:dyDescent="0.2">
      <c r="A79" s="276"/>
      <c r="B79" s="268"/>
      <c r="C79" s="269"/>
      <c r="D79" s="269" t="s">
        <v>88</v>
      </c>
      <c r="E79" s="269"/>
      <c r="F79" s="269"/>
      <c r="G79" s="313" t="s">
        <v>64</v>
      </c>
      <c r="H79" s="314">
        <f>H107+H174+H259</f>
        <v>4417000</v>
      </c>
      <c r="I79" s="314">
        <f>I107+I174+I259</f>
        <v>1462068</v>
      </c>
      <c r="J79" s="314">
        <f>J107+J174+J259</f>
        <v>2985225</v>
      </c>
      <c r="K79" s="273">
        <f>ROUND(I79/H79*100,2)</f>
        <v>33.1</v>
      </c>
      <c r="L79" s="314">
        <f>L107+L174+L259</f>
        <v>2211500</v>
      </c>
      <c r="M79" s="314">
        <f>M107+M174+M259</f>
        <v>1088992</v>
      </c>
      <c r="N79" s="314">
        <f>N107+N174+N259</f>
        <v>373076</v>
      </c>
      <c r="O79" s="314">
        <f>O107+O174+O259</f>
        <v>1462068</v>
      </c>
      <c r="P79" s="314">
        <f t="shared" si="16"/>
        <v>749432</v>
      </c>
      <c r="Q79" s="273">
        <f>ROUND(O79/L79*100,2)</f>
        <v>66.11</v>
      </c>
      <c r="R79" s="260"/>
    </row>
    <row r="80" spans="1:18" ht="26.25" x14ac:dyDescent="0.2">
      <c r="A80" s="276"/>
      <c r="B80" s="268"/>
      <c r="C80" s="269"/>
      <c r="D80" s="269" t="s">
        <v>89</v>
      </c>
      <c r="E80" s="269"/>
      <c r="F80" s="269"/>
      <c r="G80" s="313" t="s">
        <v>66</v>
      </c>
      <c r="H80" s="314">
        <f>H134+H201+H291+H384</f>
        <v>410500</v>
      </c>
      <c r="I80" s="314">
        <f>I134+I201+I291+I384</f>
        <v>171419.53000000003</v>
      </c>
      <c r="J80" s="314">
        <f>J134+J201+J291+J384</f>
        <v>239080.46999999997</v>
      </c>
      <c r="K80" s="273">
        <f>ROUND(I80/H80*100,2)</f>
        <v>41.76</v>
      </c>
      <c r="L80" s="314">
        <f>L134+L201+L291+L384</f>
        <v>242800</v>
      </c>
      <c r="M80" s="314">
        <f>M134+M201+M291+M384</f>
        <v>125302.29999999999</v>
      </c>
      <c r="N80" s="314">
        <f>N134+N201+N291+N384</f>
        <v>46117.229999999996</v>
      </c>
      <c r="O80" s="314">
        <f>O134+O201+O291+O384</f>
        <v>171419.53000000003</v>
      </c>
      <c r="P80" s="314">
        <f t="shared" si="16"/>
        <v>71380.469999999972</v>
      </c>
      <c r="Q80" s="273">
        <f>ROUND(O80/L80*100,2)</f>
        <v>70.599999999999994</v>
      </c>
      <c r="R80" s="260"/>
    </row>
    <row r="81" spans="1:18" ht="26.25" x14ac:dyDescent="0.2">
      <c r="A81" s="276"/>
      <c r="B81" s="268"/>
      <c r="C81" s="269"/>
      <c r="D81" s="269" t="s">
        <v>90</v>
      </c>
      <c r="E81" s="269"/>
      <c r="F81" s="269"/>
      <c r="G81" s="313" t="s">
        <v>68</v>
      </c>
      <c r="H81" s="314">
        <f>H324</f>
        <v>0</v>
      </c>
      <c r="I81" s="314">
        <f>I324</f>
        <v>0</v>
      </c>
      <c r="J81" s="314">
        <f>J326</f>
        <v>0</v>
      </c>
      <c r="K81" s="273"/>
      <c r="L81" s="314">
        <f>L324</f>
        <v>0</v>
      </c>
      <c r="M81" s="314">
        <f>M324</f>
        <v>0</v>
      </c>
      <c r="N81" s="314">
        <f>N324</f>
        <v>0</v>
      </c>
      <c r="O81" s="314">
        <f>O324</f>
        <v>0</v>
      </c>
      <c r="P81" s="314">
        <f t="shared" si="16"/>
        <v>0</v>
      </c>
      <c r="Q81" s="273"/>
      <c r="R81" s="260"/>
    </row>
    <row r="82" spans="1:18" ht="26.25" x14ac:dyDescent="0.2">
      <c r="A82" s="276"/>
      <c r="B82" s="268"/>
      <c r="C82" s="269"/>
      <c r="D82" s="269" t="s">
        <v>91</v>
      </c>
      <c r="E82" s="269"/>
      <c r="F82" s="269"/>
      <c r="G82" s="313" t="s">
        <v>70</v>
      </c>
      <c r="H82" s="314">
        <f>H230+H387</f>
        <v>0</v>
      </c>
      <c r="I82" s="314">
        <f>I230+I387</f>
        <v>0</v>
      </c>
      <c r="J82" s="314">
        <f>J230+J387</f>
        <v>0</v>
      </c>
      <c r="K82" s="273" t="e">
        <f>ROUND(I82/H82*100,2)</f>
        <v>#DIV/0!</v>
      </c>
      <c r="L82" s="314">
        <f>L230+L387</f>
        <v>0</v>
      </c>
      <c r="M82" s="314">
        <f>M230+M387</f>
        <v>0</v>
      </c>
      <c r="N82" s="314">
        <f>N230+N387</f>
        <v>0</v>
      </c>
      <c r="O82" s="314">
        <f>O230+O387</f>
        <v>0</v>
      </c>
      <c r="P82" s="314">
        <f t="shared" si="16"/>
        <v>0</v>
      </c>
      <c r="Q82" s="273" t="e">
        <f>ROUND(O82/L82*100,2)</f>
        <v>#DIV/0!</v>
      </c>
      <c r="R82" s="260"/>
    </row>
    <row r="83" spans="1:18" ht="51" x14ac:dyDescent="0.2">
      <c r="A83" s="276"/>
      <c r="B83" s="268"/>
      <c r="C83" s="269"/>
      <c r="D83" s="269">
        <v>51</v>
      </c>
      <c r="E83" s="269"/>
      <c r="F83" s="269"/>
      <c r="G83" s="313" t="s">
        <v>72</v>
      </c>
      <c r="H83" s="314">
        <f>H232+H327+H390</f>
        <v>5407000</v>
      </c>
      <c r="I83" s="314">
        <f>I232+I327+I390</f>
        <v>1502018</v>
      </c>
      <c r="J83" s="314">
        <f>J232+J327+J390</f>
        <v>3904982</v>
      </c>
      <c r="K83" s="273">
        <f>ROUND(I83/H83*100,2)</f>
        <v>27.78</v>
      </c>
      <c r="L83" s="314">
        <f>L232+L327+L390</f>
        <v>2213000</v>
      </c>
      <c r="M83" s="314">
        <f>M232+M327+M390</f>
        <v>1149897</v>
      </c>
      <c r="N83" s="314">
        <f>N232+N327+N390</f>
        <v>352121</v>
      </c>
      <c r="O83" s="314">
        <f>O232+O327+O390</f>
        <v>1502018</v>
      </c>
      <c r="P83" s="314">
        <f t="shared" si="16"/>
        <v>710982</v>
      </c>
      <c r="Q83" s="273">
        <f>ROUND(O83/L83*100,2)</f>
        <v>67.87</v>
      </c>
      <c r="R83" s="260"/>
    </row>
    <row r="84" spans="1:18" ht="26.25" x14ac:dyDescent="0.2">
      <c r="A84" s="276"/>
      <c r="B84" s="268"/>
      <c r="C84" s="269"/>
      <c r="D84" s="269"/>
      <c r="E84" s="269" t="s">
        <v>32</v>
      </c>
      <c r="F84" s="269"/>
      <c r="G84" s="313" t="s">
        <v>92</v>
      </c>
      <c r="H84" s="314">
        <f>H85+H86+H87+H88+H89</f>
        <v>5407000</v>
      </c>
      <c r="I84" s="314">
        <f>I85+I86+I87+I88+I89</f>
        <v>1502018</v>
      </c>
      <c r="J84" s="314">
        <f>J85+J86+J87+J88+J89</f>
        <v>3904982</v>
      </c>
      <c r="K84" s="273">
        <f>ROUND(I84/H84*100,2)</f>
        <v>27.78</v>
      </c>
      <c r="L84" s="314">
        <f>L85+L86+L87+L88+L89</f>
        <v>2213000</v>
      </c>
      <c r="M84" s="314">
        <f>M85+M86+M87+M88+M89</f>
        <v>1149897</v>
      </c>
      <c r="N84" s="314">
        <f>N85+N86+N87+N88+N89</f>
        <v>352121</v>
      </c>
      <c r="O84" s="314">
        <f>O85+O86+O87+O88+O89</f>
        <v>1502018</v>
      </c>
      <c r="P84" s="314">
        <f t="shared" si="16"/>
        <v>710982</v>
      </c>
      <c r="Q84" s="273">
        <f>ROUND(O84/L84*100,2)</f>
        <v>67.87</v>
      </c>
      <c r="R84" s="260"/>
    </row>
    <row r="85" spans="1:18" ht="26.25" x14ac:dyDescent="0.2">
      <c r="A85" s="276"/>
      <c r="B85" s="268"/>
      <c r="C85" s="269"/>
      <c r="D85" s="269"/>
      <c r="E85" s="269"/>
      <c r="F85" s="269" t="s">
        <v>32</v>
      </c>
      <c r="G85" s="313" t="s">
        <v>93</v>
      </c>
      <c r="H85" s="314">
        <f>H232</f>
        <v>0</v>
      </c>
      <c r="I85" s="314">
        <f>I232</f>
        <v>0</v>
      </c>
      <c r="J85" s="314">
        <f>J232</f>
        <v>0</v>
      </c>
      <c r="K85" s="273"/>
      <c r="L85" s="314">
        <f>L232</f>
        <v>0</v>
      </c>
      <c r="M85" s="314">
        <f>M232</f>
        <v>0</v>
      </c>
      <c r="N85" s="314">
        <f>N232</f>
        <v>0</v>
      </c>
      <c r="O85" s="314">
        <f>O232</f>
        <v>0</v>
      </c>
      <c r="P85" s="314">
        <f t="shared" si="16"/>
        <v>0</v>
      </c>
      <c r="Q85" s="273"/>
      <c r="R85" s="260"/>
    </row>
    <row r="86" spans="1:18" ht="51" x14ac:dyDescent="0.2">
      <c r="A86" s="276"/>
      <c r="B86" s="268"/>
      <c r="C86" s="269"/>
      <c r="D86" s="269"/>
      <c r="E86" s="269"/>
      <c r="F86" s="269">
        <v>17</v>
      </c>
      <c r="G86" s="313" t="s">
        <v>94</v>
      </c>
      <c r="H86" s="314">
        <f>H329</f>
        <v>5407000</v>
      </c>
      <c r="I86" s="314">
        <f>I329</f>
        <v>1502018</v>
      </c>
      <c r="J86" s="314">
        <f>J329</f>
        <v>3904982</v>
      </c>
      <c r="K86" s="273">
        <f>ROUND(I86/H86*100,2)</f>
        <v>27.78</v>
      </c>
      <c r="L86" s="314">
        <f>L329</f>
        <v>2213000</v>
      </c>
      <c r="M86" s="314">
        <f>M329</f>
        <v>1149897</v>
      </c>
      <c r="N86" s="314">
        <f>N329</f>
        <v>352121</v>
      </c>
      <c r="O86" s="314">
        <f>O329</f>
        <v>1502018</v>
      </c>
      <c r="P86" s="314">
        <f t="shared" si="16"/>
        <v>710982</v>
      </c>
      <c r="Q86" s="273">
        <f>ROUND(O86/L86*100,2)</f>
        <v>67.87</v>
      </c>
      <c r="R86" s="260"/>
    </row>
    <row r="87" spans="1:18" ht="76.5" x14ac:dyDescent="0.2">
      <c r="A87" s="276"/>
      <c r="B87" s="268"/>
      <c r="C87" s="269"/>
      <c r="D87" s="269"/>
      <c r="E87" s="269"/>
      <c r="F87" s="269">
        <v>18</v>
      </c>
      <c r="G87" s="313" t="s">
        <v>95</v>
      </c>
      <c r="H87" s="314">
        <f>H392</f>
        <v>0</v>
      </c>
      <c r="I87" s="314">
        <f>I392</f>
        <v>0</v>
      </c>
      <c r="J87" s="314">
        <f>J392</f>
        <v>0</v>
      </c>
      <c r="K87" s="273"/>
      <c r="L87" s="314">
        <f>L392</f>
        <v>0</v>
      </c>
      <c r="M87" s="314">
        <f>M392</f>
        <v>0</v>
      </c>
      <c r="N87" s="314">
        <f>N392</f>
        <v>0</v>
      </c>
      <c r="O87" s="314">
        <f>O392</f>
        <v>0</v>
      </c>
      <c r="P87" s="314">
        <f t="shared" si="16"/>
        <v>0</v>
      </c>
      <c r="Q87" s="273"/>
      <c r="R87" s="260"/>
    </row>
    <row r="88" spans="1:18" ht="76.5" x14ac:dyDescent="0.2">
      <c r="A88" s="276"/>
      <c r="B88" s="268"/>
      <c r="C88" s="269"/>
      <c r="D88" s="269"/>
      <c r="E88" s="269"/>
      <c r="F88" s="269">
        <v>19</v>
      </c>
      <c r="G88" s="313" t="s">
        <v>96</v>
      </c>
      <c r="H88" s="314">
        <f t="shared" ref="H88:J89" si="22">H330</f>
        <v>0</v>
      </c>
      <c r="I88" s="314">
        <f t="shared" si="22"/>
        <v>0</v>
      </c>
      <c r="J88" s="314">
        <f t="shared" si="22"/>
        <v>0</v>
      </c>
      <c r="K88" s="273"/>
      <c r="L88" s="314">
        <f t="shared" ref="L88:O89" si="23">L330</f>
        <v>0</v>
      </c>
      <c r="M88" s="314">
        <f t="shared" si="23"/>
        <v>0</v>
      </c>
      <c r="N88" s="314">
        <f t="shared" si="23"/>
        <v>0</v>
      </c>
      <c r="O88" s="314">
        <f t="shared" si="23"/>
        <v>0</v>
      </c>
      <c r="P88" s="314">
        <f t="shared" si="16"/>
        <v>0</v>
      </c>
      <c r="Q88" s="273"/>
      <c r="R88" s="260"/>
    </row>
    <row r="89" spans="1:18" ht="102" x14ac:dyDescent="0.2">
      <c r="A89" s="276"/>
      <c r="B89" s="268"/>
      <c r="C89" s="269"/>
      <c r="D89" s="269"/>
      <c r="E89" s="269"/>
      <c r="F89" s="269" t="s">
        <v>89</v>
      </c>
      <c r="G89" s="313" t="s">
        <v>97</v>
      </c>
      <c r="H89" s="314">
        <f t="shared" si="22"/>
        <v>0</v>
      </c>
      <c r="I89" s="314">
        <f t="shared" si="22"/>
        <v>0</v>
      </c>
      <c r="J89" s="314">
        <f t="shared" si="22"/>
        <v>0</v>
      </c>
      <c r="K89" s="273"/>
      <c r="L89" s="314">
        <f t="shared" si="23"/>
        <v>0</v>
      </c>
      <c r="M89" s="314">
        <f t="shared" si="23"/>
        <v>0</v>
      </c>
      <c r="N89" s="314">
        <f t="shared" si="23"/>
        <v>0</v>
      </c>
      <c r="O89" s="314">
        <f t="shared" si="23"/>
        <v>0</v>
      </c>
      <c r="P89" s="314">
        <f t="shared" si="16"/>
        <v>0</v>
      </c>
      <c r="Q89" s="273"/>
      <c r="R89" s="260"/>
    </row>
    <row r="90" spans="1:18" ht="26.25" x14ac:dyDescent="0.2">
      <c r="A90" s="276"/>
      <c r="B90" s="268"/>
      <c r="C90" s="269"/>
      <c r="D90" s="269">
        <v>55</v>
      </c>
      <c r="E90" s="269"/>
      <c r="F90" s="269"/>
      <c r="G90" s="313" t="s">
        <v>74</v>
      </c>
      <c r="H90" s="314">
        <f>H393</f>
        <v>0</v>
      </c>
      <c r="I90" s="314">
        <f>I393</f>
        <v>0</v>
      </c>
      <c r="J90" s="314"/>
      <c r="K90" s="273"/>
      <c r="L90" s="314">
        <f>L393</f>
        <v>0</v>
      </c>
      <c r="M90" s="314">
        <f>M393</f>
        <v>0</v>
      </c>
      <c r="N90" s="314">
        <f>N393</f>
        <v>0</v>
      </c>
      <c r="O90" s="314">
        <f>O393</f>
        <v>0</v>
      </c>
      <c r="P90" s="314">
        <f t="shared" si="16"/>
        <v>0</v>
      </c>
      <c r="Q90" s="273"/>
      <c r="R90" s="260"/>
    </row>
    <row r="91" spans="1:18" ht="51" x14ac:dyDescent="0.2">
      <c r="A91" s="276"/>
      <c r="B91" s="268"/>
      <c r="C91" s="269"/>
      <c r="D91" s="269">
        <v>56</v>
      </c>
      <c r="E91" s="269"/>
      <c r="F91" s="269"/>
      <c r="G91" s="313" t="s">
        <v>98</v>
      </c>
      <c r="H91" s="314">
        <f>H235+H399</f>
        <v>10579000</v>
      </c>
      <c r="I91" s="314">
        <f>I235+I399</f>
        <v>536980.05000000005</v>
      </c>
      <c r="J91" s="314">
        <f>+J399</f>
        <v>10042019.949999999</v>
      </c>
      <c r="K91" s="273">
        <f t="shared" ref="K91:K97" si="24">ROUND(I91/H91*100,2)</f>
        <v>5.08</v>
      </c>
      <c r="L91" s="314">
        <f>L235+L399</f>
        <v>3647000</v>
      </c>
      <c r="M91" s="314">
        <f>M235+M399</f>
        <v>398001</v>
      </c>
      <c r="N91" s="314">
        <f>N235+N399</f>
        <v>138979.04999999999</v>
      </c>
      <c r="O91" s="314">
        <f>O235+O399</f>
        <v>536980.05000000005</v>
      </c>
      <c r="P91" s="314">
        <f t="shared" si="16"/>
        <v>3110019.95</v>
      </c>
      <c r="Q91" s="273">
        <f t="shared" ref="Q91:Q97" si="25">ROUND(O91/L91*100,2)</f>
        <v>14.72</v>
      </c>
      <c r="R91" s="260"/>
    </row>
    <row r="92" spans="1:18" ht="26.25" x14ac:dyDescent="0.2">
      <c r="A92" s="276"/>
      <c r="B92" s="268"/>
      <c r="C92" s="269"/>
      <c r="D92" s="269">
        <v>57</v>
      </c>
      <c r="E92" s="269"/>
      <c r="F92" s="269"/>
      <c r="G92" s="313" t="s">
        <v>78</v>
      </c>
      <c r="H92" s="314">
        <f>H239+H332+H413</f>
        <v>23447000</v>
      </c>
      <c r="I92" s="314">
        <f>I239+I332+I413</f>
        <v>6224853</v>
      </c>
      <c r="J92" s="314">
        <f>J239+J332+J413</f>
        <v>17222147</v>
      </c>
      <c r="K92" s="273">
        <f t="shared" si="24"/>
        <v>26.55</v>
      </c>
      <c r="L92" s="314">
        <f>L239+L332+L413</f>
        <v>9951300</v>
      </c>
      <c r="M92" s="314">
        <f>M239+M332+M413</f>
        <v>5692328</v>
      </c>
      <c r="N92" s="314">
        <f>N239+N332+N413</f>
        <v>532525</v>
      </c>
      <c r="O92" s="314">
        <f>O239+O332+O413</f>
        <v>6224853</v>
      </c>
      <c r="P92" s="314">
        <f t="shared" si="16"/>
        <v>3726447</v>
      </c>
      <c r="Q92" s="273">
        <f t="shared" si="25"/>
        <v>62.55</v>
      </c>
      <c r="R92" s="260"/>
    </row>
    <row r="93" spans="1:18" ht="26.25" x14ac:dyDescent="0.2">
      <c r="A93" s="276"/>
      <c r="B93" s="268"/>
      <c r="C93" s="269"/>
      <c r="D93" s="269"/>
      <c r="E93" s="269" t="s">
        <v>32</v>
      </c>
      <c r="F93" s="269"/>
      <c r="G93" s="313" t="s">
        <v>99</v>
      </c>
      <c r="H93" s="314">
        <f>H240+H333</f>
        <v>22435000</v>
      </c>
      <c r="I93" s="314">
        <f>I240+I333</f>
        <v>6020767</v>
      </c>
      <c r="J93" s="314">
        <f>J240+J333</f>
        <v>16414233</v>
      </c>
      <c r="K93" s="273">
        <f t="shared" si="24"/>
        <v>26.84</v>
      </c>
      <c r="L93" s="314">
        <f>L240+L333</f>
        <v>9637000</v>
      </c>
      <c r="M93" s="314">
        <f>M240+M333</f>
        <v>5523261</v>
      </c>
      <c r="N93" s="314">
        <f>N240+N333</f>
        <v>497506</v>
      </c>
      <c r="O93" s="314">
        <f>O240+O333</f>
        <v>6020767</v>
      </c>
      <c r="P93" s="314">
        <f t="shared" si="16"/>
        <v>3616233</v>
      </c>
      <c r="Q93" s="273">
        <f t="shared" si="25"/>
        <v>62.48</v>
      </c>
      <c r="R93" s="260"/>
    </row>
    <row r="94" spans="1:18" ht="26.25" x14ac:dyDescent="0.2">
      <c r="A94" s="276"/>
      <c r="B94" s="268"/>
      <c r="C94" s="269"/>
      <c r="D94" s="269"/>
      <c r="E94" s="269" t="s">
        <v>30</v>
      </c>
      <c r="F94" s="269"/>
      <c r="G94" s="313" t="s">
        <v>100</v>
      </c>
      <c r="H94" s="314">
        <f>H95+H96</f>
        <v>1012000</v>
      </c>
      <c r="I94" s="314">
        <f>I95+I96</f>
        <v>204086</v>
      </c>
      <c r="J94" s="314">
        <f>J95+J96</f>
        <v>807914</v>
      </c>
      <c r="K94" s="273">
        <f t="shared" si="24"/>
        <v>20.170000000000002</v>
      </c>
      <c r="L94" s="314">
        <f>L95+L96</f>
        <v>314300</v>
      </c>
      <c r="M94" s="314">
        <f>M95+M96</f>
        <v>169067</v>
      </c>
      <c r="N94" s="314">
        <f>N95+N96</f>
        <v>35019</v>
      </c>
      <c r="O94" s="314">
        <f>O95+O96</f>
        <v>204086</v>
      </c>
      <c r="P94" s="314">
        <f t="shared" si="16"/>
        <v>110214</v>
      </c>
      <c r="Q94" s="273">
        <f t="shared" si="25"/>
        <v>64.930000000000007</v>
      </c>
      <c r="R94" s="260"/>
    </row>
    <row r="95" spans="1:18" ht="26.25" x14ac:dyDescent="0.2">
      <c r="A95" s="276"/>
      <c r="B95" s="268"/>
      <c r="C95" s="269"/>
      <c r="D95" s="269"/>
      <c r="E95" s="269"/>
      <c r="F95" s="269" t="s">
        <v>32</v>
      </c>
      <c r="G95" s="313" t="s">
        <v>101</v>
      </c>
      <c r="H95" s="314">
        <f>H242+H353+H415</f>
        <v>1000000</v>
      </c>
      <c r="I95" s="314">
        <f>I242+I353+I415</f>
        <v>199886</v>
      </c>
      <c r="J95" s="314">
        <f>J242+J352+J415</f>
        <v>800114</v>
      </c>
      <c r="K95" s="273">
        <f t="shared" si="24"/>
        <v>19.989999999999998</v>
      </c>
      <c r="L95" s="314">
        <f>L242+L353+L415</f>
        <v>305300</v>
      </c>
      <c r="M95" s="314">
        <f>M242+M353+M415</f>
        <v>164867</v>
      </c>
      <c r="N95" s="314">
        <f>N242+N353+N415</f>
        <v>35019</v>
      </c>
      <c r="O95" s="314">
        <f>O242+O353+O415</f>
        <v>199886</v>
      </c>
      <c r="P95" s="314">
        <f t="shared" si="16"/>
        <v>105414</v>
      </c>
      <c r="Q95" s="273">
        <f t="shared" si="25"/>
        <v>65.47</v>
      </c>
      <c r="R95" s="260"/>
    </row>
    <row r="96" spans="1:18" ht="26.25" x14ac:dyDescent="0.2">
      <c r="A96" s="276"/>
      <c r="B96" s="268"/>
      <c r="C96" s="269"/>
      <c r="D96" s="269"/>
      <c r="E96" s="269"/>
      <c r="F96" s="269" t="s">
        <v>30</v>
      </c>
      <c r="G96" s="313" t="s">
        <v>102</v>
      </c>
      <c r="H96" s="314">
        <f>H243</f>
        <v>12000</v>
      </c>
      <c r="I96" s="314">
        <f>I243</f>
        <v>4200</v>
      </c>
      <c r="J96" s="314">
        <f>J243</f>
        <v>7800</v>
      </c>
      <c r="K96" s="273">
        <f t="shared" si="24"/>
        <v>35</v>
      </c>
      <c r="L96" s="314">
        <f>L243</f>
        <v>9000</v>
      </c>
      <c r="M96" s="314">
        <f>M243</f>
        <v>4200</v>
      </c>
      <c r="N96" s="314">
        <f>N243</f>
        <v>0</v>
      </c>
      <c r="O96" s="314">
        <f>O243</f>
        <v>4200</v>
      </c>
      <c r="P96" s="314">
        <f t="shared" si="16"/>
        <v>4800</v>
      </c>
      <c r="Q96" s="273">
        <f t="shared" si="25"/>
        <v>46.67</v>
      </c>
      <c r="R96" s="260"/>
    </row>
    <row r="97" spans="1:18" ht="26.25" x14ac:dyDescent="0.2">
      <c r="A97" s="276"/>
      <c r="B97" s="268"/>
      <c r="C97" s="269"/>
      <c r="D97" s="269">
        <v>59</v>
      </c>
      <c r="E97" s="269"/>
      <c r="F97" s="269"/>
      <c r="G97" s="313" t="s">
        <v>80</v>
      </c>
      <c r="H97" s="314">
        <f>H152+H357</f>
        <v>1200200</v>
      </c>
      <c r="I97" s="314">
        <f>I152+I357</f>
        <v>782430</v>
      </c>
      <c r="J97" s="314">
        <f>J152+J357</f>
        <v>417770</v>
      </c>
      <c r="K97" s="273">
        <f t="shared" si="24"/>
        <v>65.19</v>
      </c>
      <c r="L97" s="314">
        <f>L152+L357</f>
        <v>1200200</v>
      </c>
      <c r="M97" s="314">
        <f>M152+M357</f>
        <v>758104</v>
      </c>
      <c r="N97" s="314">
        <f>N152+N357</f>
        <v>24326</v>
      </c>
      <c r="O97" s="314">
        <f>O152+O357</f>
        <v>782430</v>
      </c>
      <c r="P97" s="314">
        <f t="shared" si="16"/>
        <v>417770</v>
      </c>
      <c r="Q97" s="273">
        <f t="shared" si="25"/>
        <v>65.19</v>
      </c>
      <c r="R97" s="260"/>
    </row>
    <row r="98" spans="1:18" ht="76.5" x14ac:dyDescent="0.2">
      <c r="A98" s="276"/>
      <c r="B98" s="268"/>
      <c r="C98" s="269"/>
      <c r="D98" s="269">
        <v>60</v>
      </c>
      <c r="E98" s="269"/>
      <c r="F98" s="269"/>
      <c r="G98" s="315" t="s">
        <v>203</v>
      </c>
      <c r="H98" s="314">
        <f>H444</f>
        <v>0</v>
      </c>
      <c r="I98" s="314">
        <f>I444</f>
        <v>0</v>
      </c>
      <c r="J98" s="314">
        <v>0</v>
      </c>
      <c r="K98" s="273"/>
      <c r="L98" s="314">
        <f>L444</f>
        <v>0</v>
      </c>
      <c r="M98" s="314">
        <f>M444</f>
        <v>0</v>
      </c>
      <c r="N98" s="314">
        <f>N444</f>
        <v>0</v>
      </c>
      <c r="O98" s="314">
        <f>O444</f>
        <v>0</v>
      </c>
      <c r="P98" s="314">
        <f t="shared" si="16"/>
        <v>0</v>
      </c>
      <c r="Q98" s="273"/>
      <c r="R98" s="260"/>
    </row>
    <row r="99" spans="1:18" ht="26.25" x14ac:dyDescent="0.2">
      <c r="A99" s="276"/>
      <c r="B99" s="268"/>
      <c r="C99" s="269"/>
      <c r="D99" s="269" t="s">
        <v>105</v>
      </c>
      <c r="E99" s="269"/>
      <c r="F99" s="269"/>
      <c r="G99" s="313" t="s">
        <v>83</v>
      </c>
      <c r="H99" s="314">
        <f>H244+H360</f>
        <v>0</v>
      </c>
      <c r="I99" s="314">
        <f>I244+I360</f>
        <v>0</v>
      </c>
      <c r="J99" s="314">
        <f>J100</f>
        <v>0</v>
      </c>
      <c r="K99" s="273"/>
      <c r="L99" s="314">
        <f>L244+L360</f>
        <v>0</v>
      </c>
      <c r="M99" s="314">
        <f t="shared" ref="M99:O100" si="26">M244+M360</f>
        <v>0</v>
      </c>
      <c r="N99" s="314">
        <f t="shared" si="26"/>
        <v>0</v>
      </c>
      <c r="O99" s="314">
        <f t="shared" si="26"/>
        <v>0</v>
      </c>
      <c r="P99" s="314">
        <f t="shared" si="16"/>
        <v>0</v>
      </c>
      <c r="Q99" s="273"/>
      <c r="R99" s="260"/>
    </row>
    <row r="100" spans="1:18" ht="26.25" x14ac:dyDescent="0.2">
      <c r="A100" s="276"/>
      <c r="B100" s="268"/>
      <c r="C100" s="269"/>
      <c r="D100" s="269">
        <v>71</v>
      </c>
      <c r="E100" s="269"/>
      <c r="F100" s="269"/>
      <c r="G100" s="313" t="s">
        <v>85</v>
      </c>
      <c r="H100" s="314">
        <f>H245+H361</f>
        <v>0</v>
      </c>
      <c r="I100" s="314">
        <f>I245+I361</f>
        <v>0</v>
      </c>
      <c r="J100" s="314">
        <f>J245+J361</f>
        <v>0</v>
      </c>
      <c r="K100" s="273"/>
      <c r="L100" s="314">
        <f>L245+L361</f>
        <v>0</v>
      </c>
      <c r="M100" s="314">
        <f t="shared" si="26"/>
        <v>0</v>
      </c>
      <c r="N100" s="314">
        <f t="shared" si="26"/>
        <v>0</v>
      </c>
      <c r="O100" s="314">
        <f t="shared" si="26"/>
        <v>0</v>
      </c>
      <c r="P100" s="314">
        <f t="shared" si="16"/>
        <v>0</v>
      </c>
      <c r="Q100" s="273"/>
      <c r="R100" s="260"/>
    </row>
    <row r="101" spans="1:18" ht="26.25" x14ac:dyDescent="0.2">
      <c r="A101" s="276"/>
      <c r="B101" s="268"/>
      <c r="C101" s="269"/>
      <c r="D101" s="269">
        <v>79</v>
      </c>
      <c r="E101" s="269"/>
      <c r="F101" s="269"/>
      <c r="G101" s="313" t="s">
        <v>106</v>
      </c>
      <c r="H101" s="314">
        <f>H102+H103</f>
        <v>0</v>
      </c>
      <c r="I101" s="314">
        <f>I102+I103</f>
        <v>0</v>
      </c>
      <c r="J101" s="314">
        <f>J102+J103</f>
        <v>0</v>
      </c>
      <c r="K101" s="273"/>
      <c r="L101" s="314">
        <f>L102+L103</f>
        <v>0</v>
      </c>
      <c r="M101" s="314">
        <f>M102+M103</f>
        <v>0</v>
      </c>
      <c r="N101" s="314">
        <f>N102+N103</f>
        <v>0</v>
      </c>
      <c r="O101" s="314">
        <f>O368</f>
        <v>0</v>
      </c>
      <c r="P101" s="314">
        <f t="shared" si="16"/>
        <v>0</v>
      </c>
      <c r="Q101" s="273"/>
      <c r="R101" s="260"/>
    </row>
    <row r="102" spans="1:18" ht="26.25" x14ac:dyDescent="0.2">
      <c r="A102" s="276"/>
      <c r="B102" s="268"/>
      <c r="C102" s="269"/>
      <c r="D102" s="269" t="s">
        <v>107</v>
      </c>
      <c r="E102" s="269"/>
      <c r="F102" s="269"/>
      <c r="G102" s="313" t="s">
        <v>108</v>
      </c>
      <c r="H102" s="314">
        <v>0</v>
      </c>
      <c r="I102" s="314">
        <v>0</v>
      </c>
      <c r="J102" s="314">
        <v>0</v>
      </c>
      <c r="K102" s="273"/>
      <c r="L102" s="314">
        <v>0</v>
      </c>
      <c r="M102" s="314">
        <v>0</v>
      </c>
      <c r="N102" s="314">
        <v>0</v>
      </c>
      <c r="O102" s="314">
        <v>0</v>
      </c>
      <c r="P102" s="314">
        <f t="shared" si="16"/>
        <v>0</v>
      </c>
      <c r="Q102" s="273"/>
      <c r="R102" s="260"/>
    </row>
    <row r="103" spans="1:18" ht="26.25" x14ac:dyDescent="0.2">
      <c r="A103" s="276"/>
      <c r="B103" s="268"/>
      <c r="C103" s="269"/>
      <c r="D103" s="269">
        <v>81</v>
      </c>
      <c r="E103" s="269"/>
      <c r="F103" s="269"/>
      <c r="G103" s="313" t="s">
        <v>109</v>
      </c>
      <c r="H103" s="314">
        <f>H371</f>
        <v>0</v>
      </c>
      <c r="I103" s="314">
        <f>I371</f>
        <v>0</v>
      </c>
      <c r="J103" s="314">
        <f>J371</f>
        <v>0</v>
      </c>
      <c r="K103" s="273"/>
      <c r="L103" s="314">
        <f>L371</f>
        <v>0</v>
      </c>
      <c r="M103" s="314">
        <f>M371</f>
        <v>0</v>
      </c>
      <c r="N103" s="314">
        <f>N371</f>
        <v>0</v>
      </c>
      <c r="O103" s="314">
        <f>O371</f>
        <v>0</v>
      </c>
      <c r="P103" s="314">
        <f t="shared" si="16"/>
        <v>0</v>
      </c>
      <c r="Q103" s="273"/>
      <c r="R103" s="260"/>
    </row>
    <row r="104" spans="1:18" ht="27" thickBot="1" x14ac:dyDescent="0.25">
      <c r="A104" s="321"/>
      <c r="B104" s="322"/>
      <c r="C104" s="323"/>
      <c r="D104" s="323">
        <v>85</v>
      </c>
      <c r="E104" s="323"/>
      <c r="F104" s="323"/>
      <c r="G104" s="324" t="s">
        <v>86</v>
      </c>
      <c r="H104" s="325">
        <f>+H252+H372+H447+H154</f>
        <v>0</v>
      </c>
      <c r="I104" s="325">
        <f>+I252+I372+I447+I154</f>
        <v>-29859.3</v>
      </c>
      <c r="J104" s="325">
        <f>+J252+J372+J447</f>
        <v>29859.3</v>
      </c>
      <c r="K104" s="326"/>
      <c r="L104" s="325">
        <f>+L252+L372+L447+L154</f>
        <v>0</v>
      </c>
      <c r="M104" s="325">
        <f>+M252+M372+M447+M154</f>
        <v>-20299.71</v>
      </c>
      <c r="N104" s="325">
        <f>+N252+N372+N447+N154</f>
        <v>-9559.59</v>
      </c>
      <c r="O104" s="325">
        <f>+O252+O372+O447+O154</f>
        <v>-29859.3</v>
      </c>
      <c r="P104" s="325">
        <f t="shared" si="16"/>
        <v>29859.3</v>
      </c>
      <c r="Q104" s="326"/>
      <c r="R104" s="260"/>
    </row>
    <row r="105" spans="1:18" ht="51" x14ac:dyDescent="0.35">
      <c r="A105" s="441" t="s">
        <v>110</v>
      </c>
      <c r="B105" s="442"/>
      <c r="C105" s="442"/>
      <c r="D105" s="442"/>
      <c r="E105" s="442"/>
      <c r="F105" s="443"/>
      <c r="G105" s="327" t="s">
        <v>111</v>
      </c>
      <c r="H105" s="328">
        <f>H106+H154</f>
        <v>1200200</v>
      </c>
      <c r="I105" s="329"/>
      <c r="J105" s="328">
        <f>J106+J154</f>
        <v>417770</v>
      </c>
      <c r="K105" s="330">
        <f>ROUND(I105/H105*100,2)</f>
        <v>0</v>
      </c>
      <c r="L105" s="328">
        <f>L106+L154</f>
        <v>1200200</v>
      </c>
      <c r="M105" s="331">
        <f>M106+M154</f>
        <v>758104</v>
      </c>
      <c r="N105" s="328">
        <f>N106+N154</f>
        <v>24326</v>
      </c>
      <c r="O105" s="332">
        <f>O106+O154</f>
        <v>782430</v>
      </c>
      <c r="P105" s="333">
        <f t="shared" si="16"/>
        <v>417770</v>
      </c>
      <c r="Q105" s="309">
        <f>ROUND(O105/L105*100,2)</f>
        <v>65.19</v>
      </c>
      <c r="R105" s="260"/>
    </row>
    <row r="106" spans="1:18" ht="26.25" x14ac:dyDescent="0.2">
      <c r="A106" s="276"/>
      <c r="B106" s="268"/>
      <c r="C106" s="269"/>
      <c r="D106" s="269" t="s">
        <v>32</v>
      </c>
      <c r="E106" s="269"/>
      <c r="F106" s="269"/>
      <c r="G106" s="334" t="s">
        <v>62</v>
      </c>
      <c r="H106" s="335">
        <f>H107+H134+H152</f>
        <v>1200200</v>
      </c>
      <c r="I106" s="336"/>
      <c r="J106" s="335">
        <f>J107+J134+J152</f>
        <v>417770</v>
      </c>
      <c r="K106" s="337">
        <f>ROUND(I106/H106*100,2)</f>
        <v>0</v>
      </c>
      <c r="L106" s="335">
        <f>L107+L134+L152</f>
        <v>1200200</v>
      </c>
      <c r="M106" s="314">
        <f>M107+M134+M152</f>
        <v>758104</v>
      </c>
      <c r="N106" s="335">
        <f>N107+N134+N152</f>
        <v>24326</v>
      </c>
      <c r="O106" s="338">
        <f>O107+O134+O152</f>
        <v>782430</v>
      </c>
      <c r="P106" s="338">
        <f t="shared" si="16"/>
        <v>417770</v>
      </c>
      <c r="Q106" s="339">
        <f>ROUND(O106/L106*100,2)</f>
        <v>65.19</v>
      </c>
      <c r="R106" s="260"/>
    </row>
    <row r="107" spans="1:18" ht="26.25" x14ac:dyDescent="0.2">
      <c r="A107" s="276"/>
      <c r="B107" s="268"/>
      <c r="C107" s="269"/>
      <c r="D107" s="269" t="s">
        <v>88</v>
      </c>
      <c r="E107" s="269"/>
      <c r="F107" s="269"/>
      <c r="G107" s="334" t="s">
        <v>64</v>
      </c>
      <c r="H107" s="335">
        <f>H108+H127+H125</f>
        <v>0</v>
      </c>
      <c r="I107" s="336"/>
      <c r="J107" s="335">
        <f>J108+J127+J125</f>
        <v>0</v>
      </c>
      <c r="K107" s="337"/>
      <c r="L107" s="335">
        <f>L108+L127+L125</f>
        <v>0</v>
      </c>
      <c r="M107" s="314">
        <f>M108+M127+M125</f>
        <v>0</v>
      </c>
      <c r="N107" s="335">
        <f>N108+N127+N125</f>
        <v>0</v>
      </c>
      <c r="O107" s="338">
        <f>O108+O127+O125</f>
        <v>0</v>
      </c>
      <c r="P107" s="338">
        <f t="shared" si="16"/>
        <v>0</v>
      </c>
      <c r="Q107" s="339" t="e">
        <f>ROUND(O107/L107*100,2)</f>
        <v>#DIV/0!</v>
      </c>
      <c r="R107" s="260"/>
    </row>
    <row r="108" spans="1:18" ht="26.25" x14ac:dyDescent="0.2">
      <c r="A108" s="276"/>
      <c r="B108" s="268"/>
      <c r="C108" s="269"/>
      <c r="D108" s="269"/>
      <c r="E108" s="269" t="s">
        <v>32</v>
      </c>
      <c r="F108" s="269"/>
      <c r="G108" s="313" t="s">
        <v>112</v>
      </c>
      <c r="H108" s="335">
        <f>SUM(H109:H124)</f>
        <v>0</v>
      </c>
      <c r="I108" s="336"/>
      <c r="J108" s="335">
        <f>SUM(J109:J124)</f>
        <v>0</v>
      </c>
      <c r="K108" s="337"/>
      <c r="L108" s="335">
        <f>SUM(L109:L124)</f>
        <v>0</v>
      </c>
      <c r="M108" s="314">
        <f>SUM(M109:M124)</f>
        <v>0</v>
      </c>
      <c r="N108" s="335">
        <f>SUM(N109:N124)</f>
        <v>0</v>
      </c>
      <c r="O108" s="338">
        <f>SUM(O109:O124)</f>
        <v>0</v>
      </c>
      <c r="P108" s="338">
        <f t="shared" si="16"/>
        <v>0</v>
      </c>
      <c r="Q108" s="339"/>
      <c r="R108" s="260"/>
    </row>
    <row r="109" spans="1:18" ht="26.25" x14ac:dyDescent="0.2">
      <c r="A109" s="282"/>
      <c r="B109" s="340"/>
      <c r="C109" s="283"/>
      <c r="D109" s="283"/>
      <c r="E109" s="283"/>
      <c r="F109" s="283" t="s">
        <v>32</v>
      </c>
      <c r="G109" s="341" t="s">
        <v>113</v>
      </c>
      <c r="H109" s="342"/>
      <c r="I109" s="343"/>
      <c r="J109" s="342">
        <f t="shared" ref="J109:J151" si="27">H109-I109</f>
        <v>0</v>
      </c>
      <c r="K109" s="337"/>
      <c r="L109" s="342"/>
      <c r="M109" s="344"/>
      <c r="N109" s="342"/>
      <c r="O109" s="285">
        <f t="shared" ref="O109:O124" si="28">M109+N109</f>
        <v>0</v>
      </c>
      <c r="P109" s="285">
        <f t="shared" si="16"/>
        <v>0</v>
      </c>
      <c r="Q109" s="339"/>
      <c r="R109" s="260"/>
    </row>
    <row r="110" spans="1:18" ht="26.25" x14ac:dyDescent="0.2">
      <c r="A110" s="282"/>
      <c r="B110" s="340"/>
      <c r="C110" s="283"/>
      <c r="D110" s="283"/>
      <c r="E110" s="283"/>
      <c r="F110" s="283" t="s">
        <v>30</v>
      </c>
      <c r="G110" s="341" t="s">
        <v>293</v>
      </c>
      <c r="H110" s="342"/>
      <c r="I110" s="343"/>
      <c r="J110" s="342">
        <f t="shared" si="27"/>
        <v>0</v>
      </c>
      <c r="K110" s="337"/>
      <c r="L110" s="342"/>
      <c r="M110" s="344"/>
      <c r="N110" s="342"/>
      <c r="O110" s="285">
        <f t="shared" si="28"/>
        <v>0</v>
      </c>
      <c r="P110" s="285">
        <f t="shared" si="16"/>
        <v>0</v>
      </c>
      <c r="Q110" s="339"/>
      <c r="R110" s="260"/>
    </row>
    <row r="111" spans="1:18" ht="26.25" x14ac:dyDescent="0.2">
      <c r="A111" s="282"/>
      <c r="B111" s="340"/>
      <c r="C111" s="283"/>
      <c r="D111" s="283"/>
      <c r="E111" s="283"/>
      <c r="F111" s="283" t="s">
        <v>114</v>
      </c>
      <c r="G111" s="341" t="s">
        <v>291</v>
      </c>
      <c r="H111" s="342"/>
      <c r="I111" s="343"/>
      <c r="J111" s="342">
        <f t="shared" si="27"/>
        <v>0</v>
      </c>
      <c r="K111" s="337"/>
      <c r="L111" s="342"/>
      <c r="M111" s="344"/>
      <c r="N111" s="342"/>
      <c r="O111" s="285">
        <f t="shared" si="28"/>
        <v>0</v>
      </c>
      <c r="P111" s="285">
        <f t="shared" si="16"/>
        <v>0</v>
      </c>
      <c r="Q111" s="339"/>
      <c r="R111" s="260"/>
    </row>
    <row r="112" spans="1:18" ht="26.25" x14ac:dyDescent="0.2">
      <c r="A112" s="282"/>
      <c r="B112" s="340"/>
      <c r="C112" s="283"/>
      <c r="D112" s="283"/>
      <c r="E112" s="283"/>
      <c r="F112" s="283" t="s">
        <v>22</v>
      </c>
      <c r="G112" s="341" t="s">
        <v>292</v>
      </c>
      <c r="H112" s="342"/>
      <c r="I112" s="343"/>
      <c r="J112" s="342">
        <f t="shared" si="27"/>
        <v>0</v>
      </c>
      <c r="K112" s="337"/>
      <c r="L112" s="342"/>
      <c r="M112" s="344"/>
      <c r="N112" s="342"/>
      <c r="O112" s="285">
        <f t="shared" si="28"/>
        <v>0</v>
      </c>
      <c r="P112" s="285">
        <f t="shared" si="16"/>
        <v>0</v>
      </c>
      <c r="Q112" s="339"/>
      <c r="R112" s="260"/>
    </row>
    <row r="113" spans="1:18" ht="26.25" x14ac:dyDescent="0.2">
      <c r="A113" s="282"/>
      <c r="B113" s="340"/>
      <c r="C113" s="283"/>
      <c r="D113" s="283"/>
      <c r="E113" s="283"/>
      <c r="F113" s="283" t="s">
        <v>33</v>
      </c>
      <c r="G113" s="341" t="s">
        <v>294</v>
      </c>
      <c r="H113" s="342"/>
      <c r="I113" s="343"/>
      <c r="J113" s="342">
        <f t="shared" si="27"/>
        <v>0</v>
      </c>
      <c r="K113" s="337"/>
      <c r="L113" s="342"/>
      <c r="M113" s="344"/>
      <c r="N113" s="342"/>
      <c r="O113" s="285">
        <f t="shared" si="28"/>
        <v>0</v>
      </c>
      <c r="P113" s="285">
        <f t="shared" si="16"/>
        <v>0</v>
      </c>
      <c r="Q113" s="339"/>
      <c r="R113" s="260"/>
    </row>
    <row r="114" spans="1:18" ht="26.25" x14ac:dyDescent="0.2">
      <c r="A114" s="282"/>
      <c r="B114" s="340"/>
      <c r="C114" s="283"/>
      <c r="D114" s="283"/>
      <c r="E114" s="283"/>
      <c r="F114" s="283" t="s">
        <v>124</v>
      </c>
      <c r="G114" s="341" t="s">
        <v>282</v>
      </c>
      <c r="H114" s="342"/>
      <c r="I114" s="343"/>
      <c r="J114" s="342">
        <f t="shared" si="27"/>
        <v>0</v>
      </c>
      <c r="K114" s="337"/>
      <c r="L114" s="342"/>
      <c r="M114" s="344"/>
      <c r="N114" s="342"/>
      <c r="O114" s="285">
        <f t="shared" si="28"/>
        <v>0</v>
      </c>
      <c r="P114" s="285">
        <f t="shared" si="16"/>
        <v>0</v>
      </c>
      <c r="Q114" s="339"/>
      <c r="R114" s="260"/>
    </row>
    <row r="115" spans="1:18" ht="26.25" x14ac:dyDescent="0.2">
      <c r="A115" s="282"/>
      <c r="B115" s="340"/>
      <c r="C115" s="283"/>
      <c r="D115" s="283"/>
      <c r="E115" s="283"/>
      <c r="F115" s="283" t="s">
        <v>115</v>
      </c>
      <c r="G115" s="341" t="s">
        <v>295</v>
      </c>
      <c r="H115" s="342"/>
      <c r="I115" s="343"/>
      <c r="J115" s="342">
        <f t="shared" si="27"/>
        <v>0</v>
      </c>
      <c r="K115" s="337"/>
      <c r="L115" s="342"/>
      <c r="M115" s="344"/>
      <c r="N115" s="342"/>
      <c r="O115" s="285">
        <f t="shared" si="28"/>
        <v>0</v>
      </c>
      <c r="P115" s="285">
        <f t="shared" si="16"/>
        <v>0</v>
      </c>
      <c r="Q115" s="339"/>
      <c r="R115" s="260"/>
    </row>
    <row r="116" spans="1:18" ht="26.25" x14ac:dyDescent="0.2">
      <c r="A116" s="282"/>
      <c r="B116" s="340"/>
      <c r="C116" s="283"/>
      <c r="D116" s="283"/>
      <c r="E116" s="283"/>
      <c r="F116" s="283" t="s">
        <v>38</v>
      </c>
      <c r="G116" s="341" t="s">
        <v>296</v>
      </c>
      <c r="H116" s="342"/>
      <c r="I116" s="343"/>
      <c r="J116" s="342">
        <f t="shared" si="27"/>
        <v>0</v>
      </c>
      <c r="K116" s="337"/>
      <c r="L116" s="342"/>
      <c r="M116" s="344"/>
      <c r="N116" s="342"/>
      <c r="O116" s="285">
        <f t="shared" si="28"/>
        <v>0</v>
      </c>
      <c r="P116" s="285">
        <f t="shared" si="16"/>
        <v>0</v>
      </c>
      <c r="Q116" s="339"/>
      <c r="R116" s="260"/>
    </row>
    <row r="117" spans="1:18" ht="26.25" x14ac:dyDescent="0.2">
      <c r="A117" s="282"/>
      <c r="B117" s="340"/>
      <c r="C117" s="283"/>
      <c r="D117" s="283"/>
      <c r="E117" s="283"/>
      <c r="F117" s="283" t="s">
        <v>88</v>
      </c>
      <c r="G117" s="341" t="s">
        <v>285</v>
      </c>
      <c r="H117" s="342"/>
      <c r="I117" s="343"/>
      <c r="J117" s="342">
        <f t="shared" si="27"/>
        <v>0</v>
      </c>
      <c r="K117" s="337"/>
      <c r="L117" s="342"/>
      <c r="M117" s="344"/>
      <c r="N117" s="342"/>
      <c r="O117" s="285">
        <f t="shared" si="28"/>
        <v>0</v>
      </c>
      <c r="P117" s="285">
        <f t="shared" si="16"/>
        <v>0</v>
      </c>
      <c r="Q117" s="339"/>
      <c r="R117" s="260"/>
    </row>
    <row r="118" spans="1:18" ht="26.25" x14ac:dyDescent="0.2">
      <c r="A118" s="282"/>
      <c r="B118" s="340"/>
      <c r="C118" s="283"/>
      <c r="D118" s="283"/>
      <c r="E118" s="283"/>
      <c r="F118" s="283">
        <v>11</v>
      </c>
      <c r="G118" s="341" t="s">
        <v>286</v>
      </c>
      <c r="H118" s="342"/>
      <c r="I118" s="343"/>
      <c r="J118" s="342">
        <f t="shared" si="27"/>
        <v>0</v>
      </c>
      <c r="K118" s="337"/>
      <c r="L118" s="342"/>
      <c r="M118" s="344"/>
      <c r="N118" s="342"/>
      <c r="O118" s="285">
        <f t="shared" si="28"/>
        <v>0</v>
      </c>
      <c r="P118" s="285">
        <f t="shared" si="16"/>
        <v>0</v>
      </c>
      <c r="Q118" s="339"/>
      <c r="R118" s="260"/>
    </row>
    <row r="119" spans="1:18" ht="26.25" x14ac:dyDescent="0.2">
      <c r="A119" s="282"/>
      <c r="B119" s="340"/>
      <c r="C119" s="283"/>
      <c r="D119" s="283"/>
      <c r="E119" s="283"/>
      <c r="F119" s="283">
        <v>12</v>
      </c>
      <c r="G119" s="341" t="s">
        <v>297</v>
      </c>
      <c r="H119" s="342"/>
      <c r="I119" s="343"/>
      <c r="J119" s="342">
        <f t="shared" si="27"/>
        <v>0</v>
      </c>
      <c r="K119" s="337"/>
      <c r="L119" s="342"/>
      <c r="M119" s="344"/>
      <c r="N119" s="342"/>
      <c r="O119" s="285">
        <f t="shared" si="28"/>
        <v>0</v>
      </c>
      <c r="P119" s="285">
        <f t="shared" si="16"/>
        <v>0</v>
      </c>
      <c r="Q119" s="339"/>
      <c r="R119" s="260"/>
    </row>
    <row r="120" spans="1:18" ht="26.25" x14ac:dyDescent="0.2">
      <c r="A120" s="282"/>
      <c r="B120" s="340"/>
      <c r="C120" s="283"/>
      <c r="D120" s="283"/>
      <c r="E120" s="283"/>
      <c r="F120" s="283">
        <v>13</v>
      </c>
      <c r="G120" s="341" t="s">
        <v>298</v>
      </c>
      <c r="H120" s="342"/>
      <c r="I120" s="343"/>
      <c r="J120" s="342">
        <f t="shared" si="27"/>
        <v>0</v>
      </c>
      <c r="K120" s="337"/>
      <c r="L120" s="342"/>
      <c r="M120" s="344"/>
      <c r="N120" s="342"/>
      <c r="O120" s="285">
        <f t="shared" si="28"/>
        <v>0</v>
      </c>
      <c r="P120" s="285">
        <f t="shared" si="16"/>
        <v>0</v>
      </c>
      <c r="Q120" s="339"/>
      <c r="R120" s="260"/>
    </row>
    <row r="121" spans="1:18" ht="26.25" x14ac:dyDescent="0.2">
      <c r="A121" s="282"/>
      <c r="B121" s="340"/>
      <c r="C121" s="283"/>
      <c r="D121" s="283"/>
      <c r="E121" s="283"/>
      <c r="F121" s="283">
        <v>14</v>
      </c>
      <c r="G121" s="341" t="s">
        <v>272</v>
      </c>
      <c r="H121" s="342"/>
      <c r="I121" s="343"/>
      <c r="J121" s="342">
        <f t="shared" si="27"/>
        <v>0</v>
      </c>
      <c r="K121" s="337"/>
      <c r="L121" s="342"/>
      <c r="M121" s="344"/>
      <c r="N121" s="342"/>
      <c r="O121" s="285">
        <f t="shared" si="28"/>
        <v>0</v>
      </c>
      <c r="P121" s="285">
        <f t="shared" si="16"/>
        <v>0</v>
      </c>
      <c r="Q121" s="339"/>
      <c r="R121" s="260"/>
    </row>
    <row r="122" spans="1:18" ht="26.25" x14ac:dyDescent="0.2">
      <c r="A122" s="282"/>
      <c r="B122" s="340"/>
      <c r="C122" s="283"/>
      <c r="D122" s="283"/>
      <c r="E122" s="283"/>
      <c r="F122" s="283">
        <v>15</v>
      </c>
      <c r="G122" s="341" t="s">
        <v>299</v>
      </c>
      <c r="H122" s="342"/>
      <c r="I122" s="343"/>
      <c r="J122" s="342">
        <f t="shared" si="27"/>
        <v>0</v>
      </c>
      <c r="K122" s="337"/>
      <c r="L122" s="342"/>
      <c r="M122" s="344"/>
      <c r="N122" s="342"/>
      <c r="O122" s="285">
        <f t="shared" si="28"/>
        <v>0</v>
      </c>
      <c r="P122" s="285">
        <f t="shared" si="16"/>
        <v>0</v>
      </c>
      <c r="Q122" s="339"/>
      <c r="R122" s="260"/>
    </row>
    <row r="123" spans="1:18" ht="26.25" x14ac:dyDescent="0.2">
      <c r="A123" s="282"/>
      <c r="B123" s="340"/>
      <c r="C123" s="283"/>
      <c r="D123" s="283"/>
      <c r="E123" s="283"/>
      <c r="F123" s="283">
        <v>17</v>
      </c>
      <c r="G123" s="341" t="s">
        <v>274</v>
      </c>
      <c r="H123" s="342"/>
      <c r="I123" s="343"/>
      <c r="J123" s="342">
        <f t="shared" si="27"/>
        <v>0</v>
      </c>
      <c r="K123" s="337"/>
      <c r="L123" s="342"/>
      <c r="M123" s="344"/>
      <c r="N123" s="342"/>
      <c r="O123" s="285">
        <f t="shared" si="28"/>
        <v>0</v>
      </c>
      <c r="P123" s="285">
        <f t="shared" si="16"/>
        <v>0</v>
      </c>
      <c r="Q123" s="339"/>
      <c r="R123" s="260"/>
    </row>
    <row r="124" spans="1:18" ht="26.25" x14ac:dyDescent="0.2">
      <c r="A124" s="282"/>
      <c r="B124" s="340"/>
      <c r="C124" s="283"/>
      <c r="D124" s="283"/>
      <c r="E124" s="283"/>
      <c r="F124" s="283" t="s">
        <v>90</v>
      </c>
      <c r="G124" s="341" t="s">
        <v>273</v>
      </c>
      <c r="H124" s="342"/>
      <c r="I124" s="343"/>
      <c r="J124" s="342">
        <f t="shared" si="27"/>
        <v>0</v>
      </c>
      <c r="K124" s="337"/>
      <c r="L124" s="342"/>
      <c r="M124" s="344"/>
      <c r="N124" s="342"/>
      <c r="O124" s="285">
        <f t="shared" si="28"/>
        <v>0</v>
      </c>
      <c r="P124" s="285">
        <f t="shared" si="16"/>
        <v>0</v>
      </c>
      <c r="Q124" s="339"/>
      <c r="R124" s="260"/>
    </row>
    <row r="125" spans="1:18" ht="26.25" x14ac:dyDescent="0.2">
      <c r="A125" s="282"/>
      <c r="B125" s="340"/>
      <c r="C125" s="283"/>
      <c r="D125" s="283"/>
      <c r="E125" s="345" t="s">
        <v>55</v>
      </c>
      <c r="F125" s="269"/>
      <c r="G125" s="313" t="s">
        <v>116</v>
      </c>
      <c r="H125" s="335">
        <f>H126</f>
        <v>0</v>
      </c>
      <c r="I125" s="336"/>
      <c r="J125" s="342">
        <f t="shared" si="27"/>
        <v>0</v>
      </c>
      <c r="K125" s="337"/>
      <c r="L125" s="335">
        <f>L126</f>
        <v>0</v>
      </c>
      <c r="M125" s="314">
        <f>M126</f>
        <v>0</v>
      </c>
      <c r="N125" s="335">
        <f>N126</f>
        <v>0</v>
      </c>
      <c r="O125" s="338">
        <f>O126</f>
        <v>0</v>
      </c>
      <c r="P125" s="338">
        <f t="shared" si="16"/>
        <v>0</v>
      </c>
      <c r="Q125" s="339"/>
      <c r="R125" s="260"/>
    </row>
    <row r="126" spans="1:18" ht="26.25" x14ac:dyDescent="0.2">
      <c r="A126" s="282"/>
      <c r="B126" s="340"/>
      <c r="C126" s="283"/>
      <c r="D126" s="283"/>
      <c r="E126" s="283"/>
      <c r="F126" s="346" t="s">
        <v>104</v>
      </c>
      <c r="G126" s="341" t="s">
        <v>117</v>
      </c>
      <c r="H126" s="342">
        <v>0</v>
      </c>
      <c r="I126" s="343"/>
      <c r="J126" s="342">
        <f t="shared" si="27"/>
        <v>0</v>
      </c>
      <c r="K126" s="337"/>
      <c r="L126" s="342">
        <v>0</v>
      </c>
      <c r="M126" s="344"/>
      <c r="N126" s="342"/>
      <c r="O126" s="285">
        <f>M126+N126</f>
        <v>0</v>
      </c>
      <c r="P126" s="285">
        <f t="shared" ref="P126:P178" si="29">L126-O126</f>
        <v>0</v>
      </c>
      <c r="Q126" s="339"/>
      <c r="R126" s="260"/>
    </row>
    <row r="127" spans="1:18" ht="26.25" x14ac:dyDescent="0.2">
      <c r="A127" s="276"/>
      <c r="B127" s="268"/>
      <c r="C127" s="269"/>
      <c r="D127" s="269"/>
      <c r="E127" s="269" t="s">
        <v>43</v>
      </c>
      <c r="F127" s="269"/>
      <c r="G127" s="313" t="s">
        <v>118</v>
      </c>
      <c r="H127" s="335">
        <f>H128+H129+H130+H131+H132+H133</f>
        <v>0</v>
      </c>
      <c r="I127" s="336"/>
      <c r="J127" s="342">
        <f t="shared" si="27"/>
        <v>0</v>
      </c>
      <c r="K127" s="337"/>
      <c r="L127" s="335">
        <f>L128+L129+L130+L131+L132+L133</f>
        <v>0</v>
      </c>
      <c r="M127" s="314">
        <f>M128+M129+M130+M131+M132+M133</f>
        <v>0</v>
      </c>
      <c r="N127" s="335">
        <f>N128+N129+N130+N131+N132+N133</f>
        <v>0</v>
      </c>
      <c r="O127" s="338">
        <f>O128+O129+O130+O131+O132+O133</f>
        <v>0</v>
      </c>
      <c r="P127" s="338">
        <f t="shared" si="29"/>
        <v>0</v>
      </c>
      <c r="Q127" s="339"/>
      <c r="R127" s="260"/>
    </row>
    <row r="128" spans="1:18" ht="26.25" x14ac:dyDescent="0.2">
      <c r="A128" s="282"/>
      <c r="B128" s="340"/>
      <c r="C128" s="283"/>
      <c r="D128" s="283"/>
      <c r="E128" s="283"/>
      <c r="F128" s="283" t="s">
        <v>32</v>
      </c>
      <c r="G128" s="341" t="s">
        <v>119</v>
      </c>
      <c r="H128" s="342"/>
      <c r="I128" s="343"/>
      <c r="J128" s="342">
        <f t="shared" si="27"/>
        <v>0</v>
      </c>
      <c r="K128" s="337"/>
      <c r="L128" s="342"/>
      <c r="M128" s="344"/>
      <c r="N128" s="342"/>
      <c r="O128" s="285">
        <f t="shared" ref="O128:O133" si="30">M128+N128</f>
        <v>0</v>
      </c>
      <c r="P128" s="285">
        <f t="shared" si="29"/>
        <v>0</v>
      </c>
      <c r="Q128" s="339"/>
      <c r="R128" s="260"/>
    </row>
    <row r="129" spans="1:18" ht="26.25" x14ac:dyDescent="0.2">
      <c r="A129" s="282"/>
      <c r="B129" s="340"/>
      <c r="C129" s="283"/>
      <c r="D129" s="283"/>
      <c r="E129" s="283"/>
      <c r="F129" s="283" t="s">
        <v>30</v>
      </c>
      <c r="G129" s="341" t="s">
        <v>120</v>
      </c>
      <c r="H129" s="342"/>
      <c r="I129" s="343"/>
      <c r="J129" s="342">
        <f t="shared" si="27"/>
        <v>0</v>
      </c>
      <c r="K129" s="337"/>
      <c r="L129" s="342"/>
      <c r="M129" s="344"/>
      <c r="N129" s="342"/>
      <c r="O129" s="285">
        <f t="shared" si="30"/>
        <v>0</v>
      </c>
      <c r="P129" s="285">
        <f t="shared" si="29"/>
        <v>0</v>
      </c>
      <c r="Q129" s="339"/>
      <c r="R129" s="260"/>
    </row>
    <row r="130" spans="1:18" ht="26.25" x14ac:dyDescent="0.2">
      <c r="A130" s="282"/>
      <c r="B130" s="340"/>
      <c r="C130" s="283"/>
      <c r="D130" s="283"/>
      <c r="E130" s="283"/>
      <c r="F130" s="283" t="s">
        <v>43</v>
      </c>
      <c r="G130" s="341" t="s">
        <v>121</v>
      </c>
      <c r="H130" s="342"/>
      <c r="I130" s="343"/>
      <c r="J130" s="342">
        <f t="shared" si="27"/>
        <v>0</v>
      </c>
      <c r="K130" s="337"/>
      <c r="L130" s="342"/>
      <c r="M130" s="344"/>
      <c r="N130" s="342"/>
      <c r="O130" s="285">
        <f t="shared" si="30"/>
        <v>0</v>
      </c>
      <c r="P130" s="285">
        <f t="shared" si="29"/>
        <v>0</v>
      </c>
      <c r="Q130" s="339"/>
      <c r="R130" s="260"/>
    </row>
    <row r="131" spans="1:18" ht="51" x14ac:dyDescent="0.2">
      <c r="A131" s="282"/>
      <c r="B131" s="340"/>
      <c r="C131" s="283"/>
      <c r="D131" s="283"/>
      <c r="E131" s="283"/>
      <c r="F131" s="283" t="s">
        <v>22</v>
      </c>
      <c r="G131" s="341" t="s">
        <v>122</v>
      </c>
      <c r="H131" s="342"/>
      <c r="I131" s="343"/>
      <c r="J131" s="342">
        <f t="shared" si="27"/>
        <v>0</v>
      </c>
      <c r="K131" s="337"/>
      <c r="L131" s="342"/>
      <c r="M131" s="344"/>
      <c r="N131" s="342"/>
      <c r="O131" s="285">
        <f t="shared" si="30"/>
        <v>0</v>
      </c>
      <c r="P131" s="285">
        <f t="shared" si="29"/>
        <v>0</v>
      </c>
      <c r="Q131" s="339"/>
      <c r="R131" s="260"/>
    </row>
    <row r="132" spans="1:18" ht="26.25" x14ac:dyDescent="0.2">
      <c r="A132" s="282"/>
      <c r="B132" s="340"/>
      <c r="C132" s="283"/>
      <c r="D132" s="283"/>
      <c r="E132" s="283"/>
      <c r="F132" s="283" t="s">
        <v>33</v>
      </c>
      <c r="G132" s="341" t="s">
        <v>123</v>
      </c>
      <c r="H132" s="342"/>
      <c r="I132" s="343"/>
      <c r="J132" s="342">
        <f t="shared" si="27"/>
        <v>0</v>
      </c>
      <c r="K132" s="337"/>
      <c r="L132" s="342"/>
      <c r="M132" s="344"/>
      <c r="N132" s="342"/>
      <c r="O132" s="285">
        <f t="shared" si="30"/>
        <v>0</v>
      </c>
      <c r="P132" s="285">
        <f t="shared" si="29"/>
        <v>0</v>
      </c>
      <c r="Q132" s="339"/>
      <c r="R132" s="260"/>
    </row>
    <row r="133" spans="1:18" ht="26.25" x14ac:dyDescent="0.2">
      <c r="A133" s="282"/>
      <c r="B133" s="340"/>
      <c r="C133" s="283"/>
      <c r="D133" s="283"/>
      <c r="E133" s="283"/>
      <c r="F133" s="283" t="s">
        <v>124</v>
      </c>
      <c r="G133" s="341" t="s">
        <v>125</v>
      </c>
      <c r="H133" s="342"/>
      <c r="I133" s="343"/>
      <c r="J133" s="342">
        <f t="shared" si="27"/>
        <v>0</v>
      </c>
      <c r="K133" s="337"/>
      <c r="L133" s="342"/>
      <c r="M133" s="344"/>
      <c r="N133" s="342"/>
      <c r="O133" s="285">
        <f t="shared" si="30"/>
        <v>0</v>
      </c>
      <c r="P133" s="285">
        <f t="shared" si="29"/>
        <v>0</v>
      </c>
      <c r="Q133" s="339"/>
      <c r="R133" s="260"/>
    </row>
    <row r="134" spans="1:18" ht="26.25" x14ac:dyDescent="0.2">
      <c r="A134" s="276"/>
      <c r="B134" s="268"/>
      <c r="C134" s="269"/>
      <c r="D134" s="269" t="s">
        <v>89</v>
      </c>
      <c r="E134" s="269"/>
      <c r="F134" s="269"/>
      <c r="G134" s="334" t="s">
        <v>66</v>
      </c>
      <c r="H134" s="335">
        <f>H135+H142+H146+H147</f>
        <v>0</v>
      </c>
      <c r="I134" s="336"/>
      <c r="J134" s="342">
        <f t="shared" si="27"/>
        <v>0</v>
      </c>
      <c r="K134" s="337"/>
      <c r="L134" s="335">
        <f>L135+L142+L146+L147</f>
        <v>0</v>
      </c>
      <c r="M134" s="314">
        <f>M135+M142+M146+M147</f>
        <v>0</v>
      </c>
      <c r="N134" s="335">
        <f>N135+N142+N146+N147</f>
        <v>0</v>
      </c>
      <c r="O134" s="338">
        <f>O135+O142+O146+O147</f>
        <v>0</v>
      </c>
      <c r="P134" s="338">
        <f t="shared" si="29"/>
        <v>0</v>
      </c>
      <c r="Q134" s="339"/>
      <c r="R134" s="260"/>
    </row>
    <row r="135" spans="1:18" ht="26.25" x14ac:dyDescent="0.2">
      <c r="A135" s="276"/>
      <c r="B135" s="268"/>
      <c r="C135" s="269"/>
      <c r="D135" s="269"/>
      <c r="E135" s="269" t="s">
        <v>32</v>
      </c>
      <c r="F135" s="269"/>
      <c r="G135" s="313" t="s">
        <v>302</v>
      </c>
      <c r="H135" s="335">
        <f>SUM(H136:H141)</f>
        <v>0</v>
      </c>
      <c r="I135" s="336"/>
      <c r="J135" s="342">
        <f t="shared" si="27"/>
        <v>0</v>
      </c>
      <c r="K135" s="337"/>
      <c r="L135" s="335">
        <f>SUM(L136:L141)</f>
        <v>0</v>
      </c>
      <c r="M135" s="314">
        <f>SUM(M136:M141)</f>
        <v>0</v>
      </c>
      <c r="N135" s="335">
        <f>SUM(N136:N141)</f>
        <v>0</v>
      </c>
      <c r="O135" s="338">
        <f>SUM(O136:O141)</f>
        <v>0</v>
      </c>
      <c r="P135" s="338">
        <f t="shared" si="29"/>
        <v>0</v>
      </c>
      <c r="Q135" s="339"/>
      <c r="R135" s="260"/>
    </row>
    <row r="136" spans="1:18" ht="26.25" x14ac:dyDescent="0.2">
      <c r="A136" s="282"/>
      <c r="B136" s="340"/>
      <c r="C136" s="283"/>
      <c r="D136" s="283"/>
      <c r="E136" s="283"/>
      <c r="F136" s="283" t="s">
        <v>32</v>
      </c>
      <c r="G136" s="341" t="s">
        <v>300</v>
      </c>
      <c r="H136" s="342"/>
      <c r="I136" s="343"/>
      <c r="J136" s="342">
        <f t="shared" si="27"/>
        <v>0</v>
      </c>
      <c r="K136" s="337"/>
      <c r="L136" s="342"/>
      <c r="M136" s="344"/>
      <c r="N136" s="342"/>
      <c r="O136" s="285">
        <f t="shared" ref="O136:O141" si="31">M136+N136</f>
        <v>0</v>
      </c>
      <c r="P136" s="285">
        <f t="shared" si="29"/>
        <v>0</v>
      </c>
      <c r="Q136" s="339"/>
      <c r="R136" s="260"/>
    </row>
    <row r="137" spans="1:18" ht="26.25" x14ac:dyDescent="0.2">
      <c r="A137" s="282"/>
      <c r="B137" s="340"/>
      <c r="C137" s="283"/>
      <c r="D137" s="283"/>
      <c r="E137" s="283"/>
      <c r="F137" s="283" t="s">
        <v>30</v>
      </c>
      <c r="G137" s="341" t="s">
        <v>301</v>
      </c>
      <c r="H137" s="342"/>
      <c r="I137" s="343"/>
      <c r="J137" s="342">
        <f t="shared" si="27"/>
        <v>0</v>
      </c>
      <c r="K137" s="337"/>
      <c r="L137" s="342"/>
      <c r="M137" s="344"/>
      <c r="N137" s="342"/>
      <c r="O137" s="285">
        <f t="shared" si="31"/>
        <v>0</v>
      </c>
      <c r="P137" s="285">
        <f t="shared" si="29"/>
        <v>0</v>
      </c>
      <c r="Q137" s="339"/>
      <c r="R137" s="260"/>
    </row>
    <row r="138" spans="1:18" ht="26.25" x14ac:dyDescent="0.2">
      <c r="A138" s="282"/>
      <c r="B138" s="340"/>
      <c r="C138" s="283"/>
      <c r="D138" s="283"/>
      <c r="E138" s="283"/>
      <c r="F138" s="283" t="s">
        <v>43</v>
      </c>
      <c r="G138" s="341" t="s">
        <v>303</v>
      </c>
      <c r="H138" s="342"/>
      <c r="I138" s="343"/>
      <c r="J138" s="342">
        <f t="shared" si="27"/>
        <v>0</v>
      </c>
      <c r="K138" s="337"/>
      <c r="L138" s="342"/>
      <c r="M138" s="344"/>
      <c r="N138" s="342"/>
      <c r="O138" s="285">
        <f t="shared" si="31"/>
        <v>0</v>
      </c>
      <c r="P138" s="285">
        <f t="shared" si="29"/>
        <v>0</v>
      </c>
      <c r="Q138" s="339"/>
      <c r="R138" s="260"/>
    </row>
    <row r="139" spans="1:18" ht="26.25" x14ac:dyDescent="0.2">
      <c r="A139" s="282"/>
      <c r="B139" s="340"/>
      <c r="C139" s="283"/>
      <c r="D139" s="283"/>
      <c r="E139" s="283"/>
      <c r="F139" s="283" t="s">
        <v>22</v>
      </c>
      <c r="G139" s="341" t="s">
        <v>304</v>
      </c>
      <c r="H139" s="342"/>
      <c r="I139" s="343"/>
      <c r="J139" s="342">
        <f t="shared" si="27"/>
        <v>0</v>
      </c>
      <c r="K139" s="337"/>
      <c r="L139" s="342"/>
      <c r="M139" s="344"/>
      <c r="N139" s="342"/>
      <c r="O139" s="285">
        <f t="shared" si="31"/>
        <v>0</v>
      </c>
      <c r="P139" s="285">
        <f t="shared" si="29"/>
        <v>0</v>
      </c>
      <c r="Q139" s="339"/>
      <c r="R139" s="260"/>
    </row>
    <row r="140" spans="1:18" ht="26.25" x14ac:dyDescent="0.2">
      <c r="A140" s="282"/>
      <c r="B140" s="340"/>
      <c r="C140" s="283"/>
      <c r="D140" s="283"/>
      <c r="E140" s="283"/>
      <c r="F140" s="283" t="s">
        <v>38</v>
      </c>
      <c r="G140" s="341" t="s">
        <v>305</v>
      </c>
      <c r="H140" s="342">
        <v>0</v>
      </c>
      <c r="I140" s="343"/>
      <c r="J140" s="342">
        <f t="shared" si="27"/>
        <v>0</v>
      </c>
      <c r="K140" s="337"/>
      <c r="L140" s="342">
        <v>0</v>
      </c>
      <c r="M140" s="344"/>
      <c r="N140" s="342"/>
      <c r="O140" s="285">
        <f t="shared" si="31"/>
        <v>0</v>
      </c>
      <c r="P140" s="285">
        <f t="shared" si="29"/>
        <v>0</v>
      </c>
      <c r="Q140" s="339"/>
      <c r="R140" s="260"/>
    </row>
    <row r="141" spans="1:18" ht="26.25" x14ac:dyDescent="0.2">
      <c r="A141" s="282"/>
      <c r="B141" s="340"/>
      <c r="C141" s="283"/>
      <c r="D141" s="283"/>
      <c r="E141" s="283"/>
      <c r="F141" s="283" t="s">
        <v>90</v>
      </c>
      <c r="G141" s="341" t="s">
        <v>306</v>
      </c>
      <c r="H141" s="342"/>
      <c r="I141" s="343"/>
      <c r="J141" s="342">
        <f t="shared" si="27"/>
        <v>0</v>
      </c>
      <c r="K141" s="337"/>
      <c r="L141" s="342"/>
      <c r="M141" s="344"/>
      <c r="N141" s="342"/>
      <c r="O141" s="285">
        <f t="shared" si="31"/>
        <v>0</v>
      </c>
      <c r="P141" s="285">
        <f t="shared" si="29"/>
        <v>0</v>
      </c>
      <c r="Q141" s="339"/>
      <c r="R141" s="260"/>
    </row>
    <row r="142" spans="1:18" ht="26.25" x14ac:dyDescent="0.2">
      <c r="A142" s="276"/>
      <c r="B142" s="268"/>
      <c r="C142" s="269"/>
      <c r="D142" s="269"/>
      <c r="E142" s="269" t="s">
        <v>114</v>
      </c>
      <c r="F142" s="269"/>
      <c r="G142" s="334" t="s">
        <v>150</v>
      </c>
      <c r="H142" s="335">
        <v>0</v>
      </c>
      <c r="I142" s="336"/>
      <c r="J142" s="342">
        <f t="shared" si="27"/>
        <v>0</v>
      </c>
      <c r="K142" s="337"/>
      <c r="L142" s="335">
        <v>0</v>
      </c>
      <c r="M142" s="314">
        <f>M143+M144+M145</f>
        <v>0</v>
      </c>
      <c r="N142" s="335">
        <f>N143+N144+N145</f>
        <v>0</v>
      </c>
      <c r="O142" s="338">
        <f>O143+O144+O145</f>
        <v>0</v>
      </c>
      <c r="P142" s="338">
        <f t="shared" si="29"/>
        <v>0</v>
      </c>
      <c r="Q142" s="339"/>
      <c r="R142" s="260"/>
    </row>
    <row r="143" spans="1:18" ht="26.25" x14ac:dyDescent="0.2">
      <c r="A143" s="282"/>
      <c r="B143" s="340"/>
      <c r="C143" s="283"/>
      <c r="D143" s="283"/>
      <c r="E143" s="283"/>
      <c r="F143" s="283" t="s">
        <v>32</v>
      </c>
      <c r="G143" s="341" t="s">
        <v>307</v>
      </c>
      <c r="H143" s="342"/>
      <c r="I143" s="343"/>
      <c r="J143" s="342">
        <f t="shared" si="27"/>
        <v>0</v>
      </c>
      <c r="K143" s="337"/>
      <c r="L143" s="342"/>
      <c r="M143" s="344"/>
      <c r="N143" s="342"/>
      <c r="O143" s="285">
        <f>M143+N143</f>
        <v>0</v>
      </c>
      <c r="P143" s="285">
        <f t="shared" si="29"/>
        <v>0</v>
      </c>
      <c r="Q143" s="339"/>
      <c r="R143" s="260"/>
    </row>
    <row r="144" spans="1:18" ht="26.25" x14ac:dyDescent="0.2">
      <c r="A144" s="282"/>
      <c r="B144" s="340"/>
      <c r="C144" s="283"/>
      <c r="D144" s="283"/>
      <c r="E144" s="283"/>
      <c r="F144" s="283" t="s">
        <v>43</v>
      </c>
      <c r="G144" s="341" t="s">
        <v>308</v>
      </c>
      <c r="H144" s="342"/>
      <c r="I144" s="343"/>
      <c r="J144" s="342">
        <f t="shared" si="27"/>
        <v>0</v>
      </c>
      <c r="K144" s="337"/>
      <c r="L144" s="342"/>
      <c r="M144" s="344"/>
      <c r="N144" s="342"/>
      <c r="O144" s="285">
        <f>M144+N144</f>
        <v>0</v>
      </c>
      <c r="P144" s="285">
        <f t="shared" si="29"/>
        <v>0</v>
      </c>
      <c r="Q144" s="339"/>
      <c r="R144" s="260"/>
    </row>
    <row r="145" spans="1:18" ht="26.25" x14ac:dyDescent="0.2">
      <c r="A145" s="282"/>
      <c r="B145" s="340"/>
      <c r="C145" s="283"/>
      <c r="D145" s="283"/>
      <c r="E145" s="283"/>
      <c r="F145" s="283" t="s">
        <v>90</v>
      </c>
      <c r="G145" s="341" t="s">
        <v>151</v>
      </c>
      <c r="H145" s="342"/>
      <c r="I145" s="343"/>
      <c r="J145" s="342">
        <f t="shared" si="27"/>
        <v>0</v>
      </c>
      <c r="K145" s="337"/>
      <c r="L145" s="342"/>
      <c r="M145" s="344"/>
      <c r="N145" s="342"/>
      <c r="O145" s="285">
        <f>M145+N145</f>
        <v>0</v>
      </c>
      <c r="P145" s="285">
        <f t="shared" si="29"/>
        <v>0</v>
      </c>
      <c r="Q145" s="339"/>
      <c r="R145" s="260"/>
    </row>
    <row r="146" spans="1:18" ht="26.25" x14ac:dyDescent="0.2">
      <c r="A146" s="282"/>
      <c r="B146" s="340"/>
      <c r="C146" s="283"/>
      <c r="D146" s="283"/>
      <c r="E146" s="283">
        <v>13</v>
      </c>
      <c r="F146" s="283"/>
      <c r="G146" s="341" t="s">
        <v>309</v>
      </c>
      <c r="H146" s="342"/>
      <c r="I146" s="343"/>
      <c r="J146" s="342">
        <f t="shared" si="27"/>
        <v>0</v>
      </c>
      <c r="K146" s="337"/>
      <c r="L146" s="342"/>
      <c r="M146" s="344"/>
      <c r="N146" s="342"/>
      <c r="O146" s="285">
        <f>M146+N146</f>
        <v>0</v>
      </c>
      <c r="P146" s="285">
        <f t="shared" si="29"/>
        <v>0</v>
      </c>
      <c r="Q146" s="339"/>
      <c r="R146" s="260"/>
    </row>
    <row r="147" spans="1:18" ht="26.25" x14ac:dyDescent="0.2">
      <c r="A147" s="276"/>
      <c r="B147" s="268"/>
      <c r="C147" s="269"/>
      <c r="D147" s="269"/>
      <c r="E147" s="269" t="s">
        <v>90</v>
      </c>
      <c r="F147" s="269"/>
      <c r="G147" s="334" t="s">
        <v>314</v>
      </c>
      <c r="H147" s="335">
        <f>H148+H149+H150+H151</f>
        <v>0</v>
      </c>
      <c r="I147" s="336"/>
      <c r="J147" s="342">
        <f t="shared" si="27"/>
        <v>0</v>
      </c>
      <c r="K147" s="337"/>
      <c r="L147" s="335">
        <f>L148+L149+L150+L151</f>
        <v>0</v>
      </c>
      <c r="M147" s="314">
        <f>M148+M149+M150+M151</f>
        <v>0</v>
      </c>
      <c r="N147" s="335">
        <f>N148+N149+N150+N151</f>
        <v>0</v>
      </c>
      <c r="O147" s="338">
        <f>O148+O149+O150+O151</f>
        <v>0</v>
      </c>
      <c r="P147" s="338">
        <f t="shared" si="29"/>
        <v>0</v>
      </c>
      <c r="Q147" s="339"/>
      <c r="R147" s="260"/>
    </row>
    <row r="148" spans="1:18" ht="26.25" x14ac:dyDescent="0.2">
      <c r="A148" s="282"/>
      <c r="B148" s="340"/>
      <c r="C148" s="283"/>
      <c r="D148" s="283"/>
      <c r="E148" s="283"/>
      <c r="F148" s="283" t="s">
        <v>30</v>
      </c>
      <c r="G148" s="341" t="s">
        <v>290</v>
      </c>
      <c r="H148" s="342"/>
      <c r="I148" s="343"/>
      <c r="J148" s="342">
        <f t="shared" si="27"/>
        <v>0</v>
      </c>
      <c r="K148" s="337"/>
      <c r="L148" s="342"/>
      <c r="M148" s="344"/>
      <c r="N148" s="342"/>
      <c r="O148" s="285">
        <f>M148+N148</f>
        <v>0</v>
      </c>
      <c r="P148" s="285">
        <f t="shared" si="29"/>
        <v>0</v>
      </c>
      <c r="Q148" s="339"/>
      <c r="R148" s="260"/>
    </row>
    <row r="149" spans="1:18" ht="26.25" x14ac:dyDescent="0.2">
      <c r="A149" s="282"/>
      <c r="B149" s="340"/>
      <c r="C149" s="283"/>
      <c r="D149" s="283"/>
      <c r="E149" s="283"/>
      <c r="F149" s="283" t="s">
        <v>22</v>
      </c>
      <c r="G149" s="341" t="s">
        <v>310</v>
      </c>
      <c r="H149" s="342"/>
      <c r="I149" s="343"/>
      <c r="J149" s="342">
        <f t="shared" si="27"/>
        <v>0</v>
      </c>
      <c r="K149" s="337"/>
      <c r="L149" s="342"/>
      <c r="M149" s="344"/>
      <c r="N149" s="342"/>
      <c r="O149" s="285">
        <f>M149+N149</f>
        <v>0</v>
      </c>
      <c r="P149" s="285">
        <f t="shared" si="29"/>
        <v>0</v>
      </c>
      <c r="Q149" s="339"/>
      <c r="R149" s="260"/>
    </row>
    <row r="150" spans="1:18" ht="26.25" x14ac:dyDescent="0.2">
      <c r="A150" s="282"/>
      <c r="B150" s="340"/>
      <c r="C150" s="283"/>
      <c r="D150" s="283"/>
      <c r="E150" s="283"/>
      <c r="F150" s="283" t="s">
        <v>33</v>
      </c>
      <c r="G150" s="341" t="s">
        <v>289</v>
      </c>
      <c r="H150" s="342"/>
      <c r="I150" s="343"/>
      <c r="J150" s="342">
        <f t="shared" si="27"/>
        <v>0</v>
      </c>
      <c r="K150" s="337"/>
      <c r="L150" s="342"/>
      <c r="M150" s="344"/>
      <c r="N150" s="342"/>
      <c r="O150" s="285">
        <f>M150+N150</f>
        <v>0</v>
      </c>
      <c r="P150" s="285">
        <f t="shared" si="29"/>
        <v>0</v>
      </c>
      <c r="Q150" s="339"/>
      <c r="R150" s="260"/>
    </row>
    <row r="151" spans="1:18" ht="26.25" x14ac:dyDescent="0.2">
      <c r="A151" s="282"/>
      <c r="B151" s="340"/>
      <c r="C151" s="283"/>
      <c r="D151" s="283"/>
      <c r="E151" s="283"/>
      <c r="F151" s="283" t="s">
        <v>90</v>
      </c>
      <c r="G151" s="341" t="s">
        <v>311</v>
      </c>
      <c r="H151" s="342"/>
      <c r="I151" s="343"/>
      <c r="J151" s="342">
        <f t="shared" si="27"/>
        <v>0</v>
      </c>
      <c r="K151" s="337"/>
      <c r="L151" s="342"/>
      <c r="M151" s="344"/>
      <c r="N151" s="342"/>
      <c r="O151" s="285">
        <f>M151+N151</f>
        <v>0</v>
      </c>
      <c r="P151" s="285">
        <f t="shared" si="29"/>
        <v>0</v>
      </c>
      <c r="Q151" s="339"/>
      <c r="R151" s="260"/>
    </row>
    <row r="152" spans="1:18" ht="26.25" x14ac:dyDescent="0.2">
      <c r="A152" s="276"/>
      <c r="B152" s="268"/>
      <c r="C152" s="269"/>
      <c r="D152" s="269">
        <v>59</v>
      </c>
      <c r="E152" s="269"/>
      <c r="F152" s="269"/>
      <c r="G152" s="334" t="s">
        <v>313</v>
      </c>
      <c r="H152" s="335">
        <f>+H153</f>
        <v>1200200</v>
      </c>
      <c r="I152" s="336">
        <f>I153</f>
        <v>782430</v>
      </c>
      <c r="J152" s="335">
        <f>+J153</f>
        <v>417770</v>
      </c>
      <c r="K152" s="337">
        <f>ROUND(I152/H152*100,2)</f>
        <v>65.19</v>
      </c>
      <c r="L152" s="335">
        <f>+L153</f>
        <v>1200200</v>
      </c>
      <c r="M152" s="335">
        <f>+M153</f>
        <v>758104</v>
      </c>
      <c r="N152" s="335">
        <f>+N153</f>
        <v>24326</v>
      </c>
      <c r="O152" s="335">
        <f>+O153</f>
        <v>782430</v>
      </c>
      <c r="P152" s="338">
        <f t="shared" si="29"/>
        <v>417770</v>
      </c>
      <c r="Q152" s="339">
        <f>ROUND(O152/L152*100,2)</f>
        <v>65.19</v>
      </c>
      <c r="R152" s="260"/>
    </row>
    <row r="153" spans="1:18" ht="26.25" x14ac:dyDescent="0.2">
      <c r="A153" s="282"/>
      <c r="B153" s="340"/>
      <c r="C153" s="283"/>
      <c r="D153" s="283"/>
      <c r="E153" s="283">
        <v>25</v>
      </c>
      <c r="F153" s="283"/>
      <c r="G153" s="341" t="s">
        <v>312</v>
      </c>
      <c r="H153" s="342">
        <v>1200200</v>
      </c>
      <c r="I153" s="343">
        <f>O153</f>
        <v>782430</v>
      </c>
      <c r="J153" s="342">
        <f t="shared" ref="J153:J159" si="32">H153-I153</f>
        <v>417770</v>
      </c>
      <c r="K153" s="337">
        <f>ROUND(I153/H153*100,2)</f>
        <v>65.19</v>
      </c>
      <c r="L153" s="342">
        <v>1200200</v>
      </c>
      <c r="M153" s="344">
        <v>758104</v>
      </c>
      <c r="N153" s="342">
        <v>24326</v>
      </c>
      <c r="O153" s="285">
        <f>M153+N153</f>
        <v>782430</v>
      </c>
      <c r="P153" s="285">
        <f t="shared" si="29"/>
        <v>417770</v>
      </c>
      <c r="Q153" s="339">
        <f>ROUND(O153/L153*100,2)</f>
        <v>65.19</v>
      </c>
      <c r="R153" s="260"/>
    </row>
    <row r="154" spans="1:18" ht="26.25" x14ac:dyDescent="0.2">
      <c r="A154" s="347" t="s">
        <v>126</v>
      </c>
      <c r="B154" s="348"/>
      <c r="C154" s="349"/>
      <c r="D154" s="350">
        <v>85</v>
      </c>
      <c r="E154" s="349"/>
      <c r="F154" s="349"/>
      <c r="G154" s="351" t="s">
        <v>127</v>
      </c>
      <c r="H154" s="352"/>
      <c r="I154" s="353"/>
      <c r="J154" s="352">
        <f t="shared" si="32"/>
        <v>0</v>
      </c>
      <c r="K154" s="354"/>
      <c r="L154" s="352"/>
      <c r="M154" s="355"/>
      <c r="N154" s="352"/>
      <c r="O154" s="356">
        <f>M154+N154</f>
        <v>0</v>
      </c>
      <c r="P154" s="356">
        <f t="shared" si="29"/>
        <v>0</v>
      </c>
      <c r="Q154" s="357"/>
      <c r="R154" s="260"/>
    </row>
    <row r="155" spans="1:18" ht="26.25" x14ac:dyDescent="0.2">
      <c r="A155" s="276" t="s">
        <v>110</v>
      </c>
      <c r="B155" s="268" t="s">
        <v>32</v>
      </c>
      <c r="C155" s="269"/>
      <c r="D155" s="269"/>
      <c r="E155" s="269"/>
      <c r="F155" s="269"/>
      <c r="G155" s="313" t="s">
        <v>128</v>
      </c>
      <c r="H155" s="335">
        <f>H152</f>
        <v>1200200</v>
      </c>
      <c r="I155" s="335"/>
      <c r="J155" s="342">
        <f t="shared" si="32"/>
        <v>1200200</v>
      </c>
      <c r="K155" s="337">
        <f t="shared" ref="K155:K170" si="33">ROUND(I155/H155*100,2)</f>
        <v>0</v>
      </c>
      <c r="L155" s="335">
        <f>L152</f>
        <v>1200200</v>
      </c>
      <c r="M155" s="358">
        <f>M152</f>
        <v>758104</v>
      </c>
      <c r="N155" s="335">
        <f>N152</f>
        <v>24326</v>
      </c>
      <c r="O155" s="358">
        <f>O152</f>
        <v>782430</v>
      </c>
      <c r="P155" s="338">
        <f t="shared" si="29"/>
        <v>417770</v>
      </c>
      <c r="Q155" s="339">
        <f t="shared" ref="Q155:Q170" si="34">ROUND(O155/L155*100,2)</f>
        <v>65.19</v>
      </c>
      <c r="R155" s="260"/>
    </row>
    <row r="156" spans="1:18" ht="51" x14ac:dyDescent="0.2">
      <c r="A156" s="276"/>
      <c r="B156" s="268" t="s">
        <v>30</v>
      </c>
      <c r="C156" s="269"/>
      <c r="D156" s="269"/>
      <c r="E156" s="269"/>
      <c r="F156" s="269"/>
      <c r="G156" s="313" t="s">
        <v>129</v>
      </c>
      <c r="H156" s="335">
        <f>H157+H158</f>
        <v>0</v>
      </c>
      <c r="I156" s="335"/>
      <c r="J156" s="342">
        <f t="shared" si="32"/>
        <v>0</v>
      </c>
      <c r="K156" s="337" t="e">
        <f t="shared" si="33"/>
        <v>#DIV/0!</v>
      </c>
      <c r="L156" s="335">
        <f>L157+L158</f>
        <v>0</v>
      </c>
      <c r="M156" s="335">
        <f>M157+M158</f>
        <v>0</v>
      </c>
      <c r="N156" s="335">
        <f>N157+N158</f>
        <v>0</v>
      </c>
      <c r="O156" s="335">
        <f>O157+O158</f>
        <v>0</v>
      </c>
      <c r="P156" s="338">
        <f t="shared" si="29"/>
        <v>0</v>
      </c>
      <c r="Q156" s="339" t="e">
        <f t="shared" si="34"/>
        <v>#DIV/0!</v>
      </c>
      <c r="R156" s="260"/>
    </row>
    <row r="157" spans="1:18" ht="26.25" x14ac:dyDescent="0.2">
      <c r="A157" s="276"/>
      <c r="B157" s="268"/>
      <c r="C157" s="269" t="s">
        <v>32</v>
      </c>
      <c r="D157" s="269"/>
      <c r="E157" s="269"/>
      <c r="F157" s="269"/>
      <c r="G157" s="313" t="s">
        <v>130</v>
      </c>
      <c r="H157" s="335">
        <f>H150</f>
        <v>0</v>
      </c>
      <c r="I157" s="335"/>
      <c r="J157" s="342">
        <f t="shared" si="32"/>
        <v>0</v>
      </c>
      <c r="K157" s="337" t="e">
        <f t="shared" si="33"/>
        <v>#DIV/0!</v>
      </c>
      <c r="L157" s="335">
        <f>L150</f>
        <v>0</v>
      </c>
      <c r="M157" s="335">
        <f>M150</f>
        <v>0</v>
      </c>
      <c r="N157" s="335">
        <f>N150</f>
        <v>0</v>
      </c>
      <c r="O157" s="335">
        <f>O150</f>
        <v>0</v>
      </c>
      <c r="P157" s="338">
        <f t="shared" si="29"/>
        <v>0</v>
      </c>
      <c r="Q157" s="339" t="e">
        <f t="shared" si="34"/>
        <v>#DIV/0!</v>
      </c>
      <c r="R157" s="260"/>
    </row>
    <row r="158" spans="1:18" ht="26.25" x14ac:dyDescent="0.2">
      <c r="A158" s="276"/>
      <c r="B158" s="268"/>
      <c r="C158" s="269" t="s">
        <v>30</v>
      </c>
      <c r="D158" s="269"/>
      <c r="E158" s="269"/>
      <c r="F158" s="269"/>
      <c r="G158" s="313" t="s">
        <v>131</v>
      </c>
      <c r="H158" s="335">
        <f>H105-H150-H152</f>
        <v>0</v>
      </c>
      <c r="I158" s="335"/>
      <c r="J158" s="342">
        <f t="shared" si="32"/>
        <v>0</v>
      </c>
      <c r="K158" s="337" t="e">
        <f t="shared" si="33"/>
        <v>#DIV/0!</v>
      </c>
      <c r="L158" s="335">
        <f>L105-L150-L152</f>
        <v>0</v>
      </c>
      <c r="M158" s="335">
        <f>M105-M150-M152</f>
        <v>0</v>
      </c>
      <c r="N158" s="335">
        <f>N105-N150-N152</f>
        <v>0</v>
      </c>
      <c r="O158" s="335">
        <f>O105-O150-O152</f>
        <v>0</v>
      </c>
      <c r="P158" s="338">
        <f t="shared" si="29"/>
        <v>0</v>
      </c>
      <c r="Q158" s="339" t="e">
        <f t="shared" si="34"/>
        <v>#DIV/0!</v>
      </c>
      <c r="R158" s="260"/>
    </row>
    <row r="159" spans="1:18" ht="26.25" x14ac:dyDescent="0.2">
      <c r="A159" s="276" t="s">
        <v>132</v>
      </c>
      <c r="B159" s="268" t="s">
        <v>22</v>
      </c>
      <c r="C159" s="269"/>
      <c r="D159" s="269"/>
      <c r="E159" s="269"/>
      <c r="F159" s="269"/>
      <c r="G159" s="313" t="s">
        <v>133</v>
      </c>
      <c r="H159" s="335">
        <f>+H160+H169</f>
        <v>44457700</v>
      </c>
      <c r="I159" s="335"/>
      <c r="J159" s="342">
        <f t="shared" si="32"/>
        <v>44457700</v>
      </c>
      <c r="K159" s="337">
        <f t="shared" si="33"/>
        <v>0</v>
      </c>
      <c r="L159" s="335">
        <f>+L160+L169</f>
        <v>19157500</v>
      </c>
      <c r="M159" s="335">
        <f>+M160+M169</f>
        <v>9047757.3000000007</v>
      </c>
      <c r="N159" s="335">
        <f>+N160+N169</f>
        <v>1432125.28</v>
      </c>
      <c r="O159" s="335">
        <f>+O160+O169</f>
        <v>10479882.58</v>
      </c>
      <c r="P159" s="338">
        <f t="shared" si="29"/>
        <v>8677617.4199999999</v>
      </c>
      <c r="Q159" s="339">
        <f t="shared" si="34"/>
        <v>54.7</v>
      </c>
      <c r="R159" s="260"/>
    </row>
    <row r="160" spans="1:18" ht="26.25" x14ac:dyDescent="0.2">
      <c r="A160" s="276"/>
      <c r="B160" s="268"/>
      <c r="C160" s="269"/>
      <c r="D160" s="269" t="s">
        <v>32</v>
      </c>
      <c r="E160" s="269"/>
      <c r="F160" s="269"/>
      <c r="G160" s="313" t="s">
        <v>62</v>
      </c>
      <c r="H160" s="335">
        <f>+H161+H162+H163+H164+H165+H166+H167+H168</f>
        <v>44457700</v>
      </c>
      <c r="I160" s="335"/>
      <c r="J160" s="335">
        <f>+J161+J162+J163+J164+J165+J166+J167+J168</f>
        <v>44457700</v>
      </c>
      <c r="K160" s="337">
        <f t="shared" si="33"/>
        <v>0</v>
      </c>
      <c r="L160" s="335">
        <f>+L161+L162+L163+L164+L165+L166+L167+L168</f>
        <v>19157500</v>
      </c>
      <c r="M160" s="335">
        <f>+M161+M162+M163+M164+M165+M166+M167+M168</f>
        <v>9047757.3000000007</v>
      </c>
      <c r="N160" s="335">
        <f>+N161+N162+N163+N164+N165+N166+N167+N168</f>
        <v>1432125.28</v>
      </c>
      <c r="O160" s="335">
        <f>+O161+O162+O163+O164+O165+O166+O167+O168</f>
        <v>10479882.58</v>
      </c>
      <c r="P160" s="338">
        <f t="shared" si="29"/>
        <v>8677617.4199999999</v>
      </c>
      <c r="Q160" s="339">
        <f t="shared" si="34"/>
        <v>54.7</v>
      </c>
      <c r="R160" s="260"/>
    </row>
    <row r="161" spans="1:18" ht="26.25" x14ac:dyDescent="0.2">
      <c r="A161" s="276"/>
      <c r="B161" s="268"/>
      <c r="C161" s="269"/>
      <c r="D161" s="269" t="s">
        <v>88</v>
      </c>
      <c r="E161" s="269"/>
      <c r="F161" s="269"/>
      <c r="G161" s="313" t="s">
        <v>134</v>
      </c>
      <c r="H161" s="335">
        <f>+H174+H259+H107</f>
        <v>4417000</v>
      </c>
      <c r="I161" s="335"/>
      <c r="J161" s="342">
        <f t="shared" ref="J161:J171" si="35">H161-I161</f>
        <v>4417000</v>
      </c>
      <c r="K161" s="337">
        <f t="shared" si="33"/>
        <v>0</v>
      </c>
      <c r="L161" s="335">
        <f>+L174+L259+L107</f>
        <v>2211500</v>
      </c>
      <c r="M161" s="335">
        <f>+M174+M259+M107</f>
        <v>1088992</v>
      </c>
      <c r="N161" s="335">
        <f>+N174+N259+N107</f>
        <v>373076</v>
      </c>
      <c r="O161" s="335">
        <f>+O174+O259+O107</f>
        <v>1462068</v>
      </c>
      <c r="P161" s="338">
        <f t="shared" si="29"/>
        <v>749432</v>
      </c>
      <c r="Q161" s="339">
        <f t="shared" si="34"/>
        <v>66.11</v>
      </c>
      <c r="R161" s="260"/>
    </row>
    <row r="162" spans="1:18" ht="26.25" x14ac:dyDescent="0.2">
      <c r="A162" s="276"/>
      <c r="B162" s="268"/>
      <c r="C162" s="269"/>
      <c r="D162" s="269" t="s">
        <v>89</v>
      </c>
      <c r="E162" s="269"/>
      <c r="F162" s="269"/>
      <c r="G162" s="313" t="s">
        <v>135</v>
      </c>
      <c r="H162" s="335">
        <f>+H201+H291+H134</f>
        <v>407500</v>
      </c>
      <c r="I162" s="335"/>
      <c r="J162" s="342">
        <f t="shared" si="35"/>
        <v>407500</v>
      </c>
      <c r="K162" s="337">
        <f t="shared" si="33"/>
        <v>0</v>
      </c>
      <c r="L162" s="335">
        <f>+L201+L291+L134</f>
        <v>239800</v>
      </c>
      <c r="M162" s="335">
        <f>+M201+M291+M134</f>
        <v>125302.29999999999</v>
      </c>
      <c r="N162" s="335">
        <f>+N201+N291+N134</f>
        <v>46117.229999999996</v>
      </c>
      <c r="O162" s="335">
        <f>+O201+O291+O134</f>
        <v>171419.53000000003</v>
      </c>
      <c r="P162" s="338">
        <f t="shared" si="29"/>
        <v>68380.469999999972</v>
      </c>
      <c r="Q162" s="339">
        <f t="shared" si="34"/>
        <v>71.48</v>
      </c>
      <c r="R162" s="260"/>
    </row>
    <row r="163" spans="1:18" ht="26.25" x14ac:dyDescent="0.2">
      <c r="A163" s="276"/>
      <c r="B163" s="268"/>
      <c r="C163" s="269"/>
      <c r="D163" s="269" t="s">
        <v>90</v>
      </c>
      <c r="E163" s="269"/>
      <c r="F163" s="269"/>
      <c r="G163" s="313" t="s">
        <v>136</v>
      </c>
      <c r="H163" s="335">
        <f>+H324</f>
        <v>0</v>
      </c>
      <c r="I163" s="335"/>
      <c r="J163" s="342">
        <f t="shared" si="35"/>
        <v>0</v>
      </c>
      <c r="K163" s="337" t="e">
        <f t="shared" si="33"/>
        <v>#DIV/0!</v>
      </c>
      <c r="L163" s="335">
        <f>+L324</f>
        <v>0</v>
      </c>
      <c r="M163" s="335">
        <f>+M324</f>
        <v>0</v>
      </c>
      <c r="N163" s="335">
        <f>+N324</f>
        <v>0</v>
      </c>
      <c r="O163" s="335">
        <f>+O324</f>
        <v>0</v>
      </c>
      <c r="P163" s="338">
        <f t="shared" si="29"/>
        <v>0</v>
      </c>
      <c r="Q163" s="339" t="e">
        <f t="shared" si="34"/>
        <v>#DIV/0!</v>
      </c>
      <c r="R163" s="260"/>
    </row>
    <row r="164" spans="1:18" ht="26.25" x14ac:dyDescent="0.2">
      <c r="A164" s="276"/>
      <c r="B164" s="268"/>
      <c r="C164" s="269"/>
      <c r="D164" s="269" t="s">
        <v>91</v>
      </c>
      <c r="E164" s="269"/>
      <c r="F164" s="269"/>
      <c r="G164" s="313" t="s">
        <v>137</v>
      </c>
      <c r="H164" s="335">
        <f>+H230</f>
        <v>0</v>
      </c>
      <c r="I164" s="335"/>
      <c r="J164" s="342">
        <f t="shared" si="35"/>
        <v>0</v>
      </c>
      <c r="K164" s="337" t="e">
        <f t="shared" si="33"/>
        <v>#DIV/0!</v>
      </c>
      <c r="L164" s="335">
        <f>+L230</f>
        <v>0</v>
      </c>
      <c r="M164" s="335">
        <f>+M230</f>
        <v>0</v>
      </c>
      <c r="N164" s="335">
        <f>+N230</f>
        <v>0</v>
      </c>
      <c r="O164" s="335">
        <f>+O230</f>
        <v>0</v>
      </c>
      <c r="P164" s="338">
        <f t="shared" si="29"/>
        <v>0</v>
      </c>
      <c r="Q164" s="339" t="e">
        <f t="shared" si="34"/>
        <v>#DIV/0!</v>
      </c>
      <c r="R164" s="260"/>
    </row>
    <row r="165" spans="1:18" ht="51" x14ac:dyDescent="0.2">
      <c r="A165" s="276"/>
      <c r="B165" s="268"/>
      <c r="C165" s="269"/>
      <c r="D165" s="269">
        <v>51</v>
      </c>
      <c r="E165" s="269"/>
      <c r="F165" s="269"/>
      <c r="G165" s="313" t="s">
        <v>138</v>
      </c>
      <c r="H165" s="335">
        <f>+H232+H327</f>
        <v>5407000</v>
      </c>
      <c r="I165" s="335"/>
      <c r="J165" s="342">
        <f t="shared" si="35"/>
        <v>5407000</v>
      </c>
      <c r="K165" s="337">
        <f t="shared" si="33"/>
        <v>0</v>
      </c>
      <c r="L165" s="335">
        <f>+L232+L327</f>
        <v>2213000</v>
      </c>
      <c r="M165" s="335">
        <f>+M232+M327</f>
        <v>1149897</v>
      </c>
      <c r="N165" s="335">
        <f>+N232+N327</f>
        <v>352121</v>
      </c>
      <c r="O165" s="335">
        <f>+O232+O327</f>
        <v>1502018</v>
      </c>
      <c r="P165" s="338">
        <f t="shared" si="29"/>
        <v>710982</v>
      </c>
      <c r="Q165" s="339">
        <f t="shared" si="34"/>
        <v>67.87</v>
      </c>
      <c r="R165" s="260"/>
    </row>
    <row r="166" spans="1:18" ht="51" x14ac:dyDescent="0.2">
      <c r="A166" s="276"/>
      <c r="B166" s="268"/>
      <c r="C166" s="269"/>
      <c r="D166" s="269">
        <v>56</v>
      </c>
      <c r="E166" s="269"/>
      <c r="F166" s="269"/>
      <c r="G166" s="313" t="s">
        <v>139</v>
      </c>
      <c r="H166" s="335">
        <f>H235+H399</f>
        <v>10579000</v>
      </c>
      <c r="I166" s="335"/>
      <c r="J166" s="342">
        <f t="shared" si="35"/>
        <v>10579000</v>
      </c>
      <c r="K166" s="337">
        <f t="shared" si="33"/>
        <v>0</v>
      </c>
      <c r="L166" s="335">
        <f>L235+L399</f>
        <v>3647000</v>
      </c>
      <c r="M166" s="335">
        <f>M235+M399</f>
        <v>398001</v>
      </c>
      <c r="N166" s="335">
        <f>N235+N399</f>
        <v>138979.04999999999</v>
      </c>
      <c r="O166" s="335">
        <f>O235+O399</f>
        <v>536980.05000000005</v>
      </c>
      <c r="P166" s="338">
        <f t="shared" si="29"/>
        <v>3110019.95</v>
      </c>
      <c r="Q166" s="339">
        <f t="shared" si="34"/>
        <v>14.72</v>
      </c>
      <c r="R166" s="260"/>
    </row>
    <row r="167" spans="1:18" ht="26.25" x14ac:dyDescent="0.2">
      <c r="A167" s="276"/>
      <c r="B167" s="268"/>
      <c r="C167" s="269"/>
      <c r="D167" s="269">
        <v>57</v>
      </c>
      <c r="E167" s="269"/>
      <c r="F167" s="269"/>
      <c r="G167" s="313" t="s">
        <v>140</v>
      </c>
      <c r="H167" s="335">
        <f>+H239+H332</f>
        <v>22447000</v>
      </c>
      <c r="I167" s="335"/>
      <c r="J167" s="342">
        <f t="shared" si="35"/>
        <v>22447000</v>
      </c>
      <c r="K167" s="337">
        <f t="shared" si="33"/>
        <v>0</v>
      </c>
      <c r="L167" s="335">
        <f>+L239+L332</f>
        <v>9646000</v>
      </c>
      <c r="M167" s="335">
        <f>+M239+M332</f>
        <v>5527461</v>
      </c>
      <c r="N167" s="335">
        <f>+N239+N332</f>
        <v>497506</v>
      </c>
      <c r="O167" s="335">
        <f>+O239+O332</f>
        <v>6024967</v>
      </c>
      <c r="P167" s="338">
        <f t="shared" si="29"/>
        <v>3621033</v>
      </c>
      <c r="Q167" s="339">
        <f t="shared" si="34"/>
        <v>62.46</v>
      </c>
      <c r="R167" s="260"/>
    </row>
    <row r="168" spans="1:18" ht="26.25" x14ac:dyDescent="0.2">
      <c r="A168" s="276"/>
      <c r="B168" s="268"/>
      <c r="C168" s="269"/>
      <c r="D168" s="269">
        <v>59</v>
      </c>
      <c r="E168" s="269"/>
      <c r="F168" s="269"/>
      <c r="G168" s="313" t="s">
        <v>80</v>
      </c>
      <c r="H168" s="335">
        <f>+H357+H152</f>
        <v>1200200</v>
      </c>
      <c r="I168" s="335"/>
      <c r="J168" s="342">
        <f t="shared" si="35"/>
        <v>1200200</v>
      </c>
      <c r="K168" s="337">
        <f t="shared" si="33"/>
        <v>0</v>
      </c>
      <c r="L168" s="335">
        <f>+L357+L152</f>
        <v>1200200</v>
      </c>
      <c r="M168" s="335">
        <f>+M357+M152</f>
        <v>758104</v>
      </c>
      <c r="N168" s="335">
        <f>+N357+N152</f>
        <v>24326</v>
      </c>
      <c r="O168" s="335">
        <f>+O357+O152</f>
        <v>782430</v>
      </c>
      <c r="P168" s="338">
        <f t="shared" si="29"/>
        <v>417770</v>
      </c>
      <c r="Q168" s="339">
        <f t="shared" si="34"/>
        <v>65.19</v>
      </c>
      <c r="R168" s="260"/>
    </row>
    <row r="169" spans="1:18" ht="26.25" x14ac:dyDescent="0.2">
      <c r="A169" s="276"/>
      <c r="B169" s="268"/>
      <c r="C169" s="269"/>
      <c r="D169" s="269" t="s">
        <v>105</v>
      </c>
      <c r="E169" s="269"/>
      <c r="F169" s="269"/>
      <c r="G169" s="313" t="s">
        <v>83</v>
      </c>
      <c r="H169" s="335">
        <f>+H170</f>
        <v>0</v>
      </c>
      <c r="I169" s="335"/>
      <c r="J169" s="342">
        <f t="shared" si="35"/>
        <v>0</v>
      </c>
      <c r="K169" s="337" t="e">
        <f t="shared" si="33"/>
        <v>#DIV/0!</v>
      </c>
      <c r="L169" s="335">
        <f>+L170</f>
        <v>0</v>
      </c>
      <c r="M169" s="335">
        <f>+M170</f>
        <v>0</v>
      </c>
      <c r="N169" s="335">
        <f>+N170</f>
        <v>0</v>
      </c>
      <c r="O169" s="335">
        <f>+O170</f>
        <v>0</v>
      </c>
      <c r="P169" s="338">
        <f t="shared" si="29"/>
        <v>0</v>
      </c>
      <c r="Q169" s="339" t="e">
        <f t="shared" si="34"/>
        <v>#DIV/0!</v>
      </c>
      <c r="R169" s="260"/>
    </row>
    <row r="170" spans="1:18" ht="26.25" x14ac:dyDescent="0.2">
      <c r="A170" s="276"/>
      <c r="B170" s="268"/>
      <c r="C170" s="269"/>
      <c r="D170" s="269">
        <v>71</v>
      </c>
      <c r="E170" s="269"/>
      <c r="F170" s="269"/>
      <c r="G170" s="313" t="s">
        <v>141</v>
      </c>
      <c r="H170" s="335">
        <f>+H244+H361</f>
        <v>0</v>
      </c>
      <c r="I170" s="335"/>
      <c r="J170" s="342">
        <f t="shared" si="35"/>
        <v>0</v>
      </c>
      <c r="K170" s="337" t="e">
        <f t="shared" si="33"/>
        <v>#DIV/0!</v>
      </c>
      <c r="L170" s="335">
        <f>+L244+L361</f>
        <v>0</v>
      </c>
      <c r="M170" s="335">
        <f>+M244+M361</f>
        <v>0</v>
      </c>
      <c r="N170" s="335">
        <f>+N244+N361</f>
        <v>0</v>
      </c>
      <c r="O170" s="335">
        <f>+O244+O361</f>
        <v>0</v>
      </c>
      <c r="P170" s="338">
        <f t="shared" si="29"/>
        <v>0</v>
      </c>
      <c r="Q170" s="339" t="e">
        <f t="shared" si="34"/>
        <v>#DIV/0!</v>
      </c>
      <c r="R170" s="260"/>
    </row>
    <row r="171" spans="1:18" ht="26.25" x14ac:dyDescent="0.2">
      <c r="A171" s="276"/>
      <c r="B171" s="268"/>
      <c r="C171" s="269"/>
      <c r="D171" s="269">
        <v>79</v>
      </c>
      <c r="E171" s="269"/>
      <c r="F171" s="269"/>
      <c r="G171" s="313" t="s">
        <v>106</v>
      </c>
      <c r="H171" s="335"/>
      <c r="I171" s="335"/>
      <c r="J171" s="342">
        <f t="shared" si="35"/>
        <v>0</v>
      </c>
      <c r="K171" s="337"/>
      <c r="L171" s="335"/>
      <c r="M171" s="335"/>
      <c r="N171" s="335"/>
      <c r="O171" s="335"/>
      <c r="P171" s="338">
        <f t="shared" si="29"/>
        <v>0</v>
      </c>
      <c r="Q171" s="339"/>
      <c r="R171" s="260"/>
    </row>
    <row r="172" spans="1:18" ht="26.25" x14ac:dyDescent="0.35">
      <c r="A172" s="444" t="s">
        <v>142</v>
      </c>
      <c r="B172" s="445"/>
      <c r="C172" s="445"/>
      <c r="D172" s="445"/>
      <c r="E172" s="445"/>
      <c r="F172" s="446"/>
      <c r="G172" s="359" t="s">
        <v>143</v>
      </c>
      <c r="H172" s="360">
        <f>H173+H244+H252</f>
        <v>24000</v>
      </c>
      <c r="I172" s="361"/>
      <c r="J172" s="360">
        <f>J173+J244+J252</f>
        <v>16629.68</v>
      </c>
      <c r="K172" s="362">
        <f>ROUND(I172/H172*100,2)</f>
        <v>0</v>
      </c>
      <c r="L172" s="360">
        <f>L173+L244+L252</f>
        <v>16300</v>
      </c>
      <c r="M172" s="363">
        <f>M173+M244+M252</f>
        <v>7310.93</v>
      </c>
      <c r="N172" s="360">
        <f>N173+N244+N252</f>
        <v>59.39</v>
      </c>
      <c r="O172" s="364">
        <f>O173+O244+O252</f>
        <v>7370.32</v>
      </c>
      <c r="P172" s="364">
        <f t="shared" si="29"/>
        <v>8929.68</v>
      </c>
      <c r="Q172" s="365">
        <f>ROUND(O172/L172*100,2)</f>
        <v>45.22</v>
      </c>
      <c r="R172" s="366"/>
    </row>
    <row r="173" spans="1:18" ht="26.25" x14ac:dyDescent="0.2">
      <c r="A173" s="276"/>
      <c r="B173" s="268"/>
      <c r="C173" s="269"/>
      <c r="D173" s="269" t="s">
        <v>32</v>
      </c>
      <c r="E173" s="269"/>
      <c r="F173" s="269"/>
      <c r="G173" s="334" t="s">
        <v>62</v>
      </c>
      <c r="H173" s="335">
        <f>H174+H201+H230+H232+H239+H235</f>
        <v>24000</v>
      </c>
      <c r="I173" s="336"/>
      <c r="J173" s="335">
        <f>J174+J201+J230+J232+J239+J235</f>
        <v>16629.68</v>
      </c>
      <c r="K173" s="337">
        <f>ROUND(I173/H173*100,2)</f>
        <v>0</v>
      </c>
      <c r="L173" s="335">
        <f>L174+L201+L230+L232+L239+L235</f>
        <v>16300</v>
      </c>
      <c r="M173" s="335">
        <f>M174+M201+M230+M232+M239+M235</f>
        <v>7310.93</v>
      </c>
      <c r="N173" s="335">
        <f>N174+N201+N230+N232+N239+N235</f>
        <v>59.39</v>
      </c>
      <c r="O173" s="335">
        <f>O174+O201+O230+O232+O239+O235</f>
        <v>7370.32</v>
      </c>
      <c r="P173" s="338">
        <f t="shared" si="29"/>
        <v>8929.68</v>
      </c>
      <c r="Q173" s="339">
        <f>ROUND(O173/L173*100,2)</f>
        <v>45.22</v>
      </c>
      <c r="R173" s="260"/>
    </row>
    <row r="174" spans="1:18" ht="26.25" x14ac:dyDescent="0.2">
      <c r="A174" s="276"/>
      <c r="B174" s="268"/>
      <c r="C174" s="269"/>
      <c r="D174" s="269" t="s">
        <v>88</v>
      </c>
      <c r="E174" s="269"/>
      <c r="F174" s="269"/>
      <c r="G174" s="334" t="s">
        <v>368</v>
      </c>
      <c r="H174" s="335">
        <v>0</v>
      </c>
      <c r="I174" s="336"/>
      <c r="J174" s="335">
        <f>J175+J194+J192</f>
        <v>0</v>
      </c>
      <c r="K174" s="337"/>
      <c r="L174" s="335">
        <v>0</v>
      </c>
      <c r="M174" s="367">
        <f>M175+M194+M192</f>
        <v>0</v>
      </c>
      <c r="N174" s="335">
        <f>N175+N194+N192</f>
        <v>0</v>
      </c>
      <c r="O174" s="367">
        <f>O175+O194+O192</f>
        <v>0</v>
      </c>
      <c r="P174" s="367">
        <f t="shared" si="29"/>
        <v>0</v>
      </c>
      <c r="Q174" s="339"/>
      <c r="R174" s="260"/>
    </row>
    <row r="175" spans="1:18" ht="26.25" x14ac:dyDescent="0.2">
      <c r="A175" s="276"/>
      <c r="B175" s="268"/>
      <c r="C175" s="269"/>
      <c r="D175" s="269"/>
      <c r="E175" s="269" t="s">
        <v>32</v>
      </c>
      <c r="F175" s="269"/>
      <c r="G175" s="313" t="s">
        <v>112</v>
      </c>
      <c r="H175" s="335">
        <v>0</v>
      </c>
      <c r="I175" s="336"/>
      <c r="J175" s="335">
        <f>SUM(J176:J191)</f>
        <v>0</v>
      </c>
      <c r="K175" s="337"/>
      <c r="L175" s="335">
        <v>0</v>
      </c>
      <c r="M175" s="314">
        <f>SUM(M176:M191)</f>
        <v>0</v>
      </c>
      <c r="N175" s="335">
        <f>SUM(N176:N191)</f>
        <v>0</v>
      </c>
      <c r="O175" s="338">
        <f>SUM(O176:O191)</f>
        <v>0</v>
      </c>
      <c r="P175" s="338">
        <f t="shared" si="29"/>
        <v>0</v>
      </c>
      <c r="Q175" s="339"/>
      <c r="R175" s="260"/>
    </row>
    <row r="176" spans="1:18" ht="26.25" x14ac:dyDescent="0.2">
      <c r="A176" s="282"/>
      <c r="B176" s="340"/>
      <c r="C176" s="283"/>
      <c r="D176" s="283"/>
      <c r="E176" s="283"/>
      <c r="F176" s="283" t="s">
        <v>32</v>
      </c>
      <c r="G176" s="341" t="s">
        <v>347</v>
      </c>
      <c r="H176" s="342"/>
      <c r="I176" s="343"/>
      <c r="J176" s="342">
        <f>H176-I176</f>
        <v>0</v>
      </c>
      <c r="K176" s="337"/>
      <c r="L176" s="342"/>
      <c r="M176" s="344"/>
      <c r="N176" s="342"/>
      <c r="O176" s="285">
        <f>M176+N176</f>
        <v>0</v>
      </c>
      <c r="P176" s="285">
        <f t="shared" si="29"/>
        <v>0</v>
      </c>
      <c r="Q176" s="339"/>
      <c r="R176" s="260"/>
    </row>
    <row r="177" spans="1:18" ht="26.25" x14ac:dyDescent="0.2">
      <c r="A177" s="282"/>
      <c r="B177" s="340"/>
      <c r="C177" s="283"/>
      <c r="D177" s="283"/>
      <c r="E177" s="283"/>
      <c r="F177" s="283" t="s">
        <v>114</v>
      </c>
      <c r="G177" s="341" t="s">
        <v>348</v>
      </c>
      <c r="H177" s="342"/>
      <c r="I177" s="343"/>
      <c r="J177" s="342">
        <f>H177-I177</f>
        <v>0</v>
      </c>
      <c r="K177" s="337"/>
      <c r="L177" s="342"/>
      <c r="M177" s="344"/>
      <c r="N177" s="342"/>
      <c r="O177" s="285">
        <f>M177+N177</f>
        <v>0</v>
      </c>
      <c r="P177" s="285">
        <f t="shared" si="29"/>
        <v>0</v>
      </c>
      <c r="Q177" s="339"/>
      <c r="R177" s="260"/>
    </row>
    <row r="178" spans="1:18" ht="26.25" x14ac:dyDescent="0.2">
      <c r="A178" s="282"/>
      <c r="B178" s="340"/>
      <c r="C178" s="283"/>
      <c r="D178" s="283"/>
      <c r="E178" s="283"/>
      <c r="F178" s="283" t="s">
        <v>43</v>
      </c>
      <c r="G178" s="341" t="s">
        <v>279</v>
      </c>
      <c r="H178" s="342"/>
      <c r="I178" s="343"/>
      <c r="J178" s="342">
        <f>H178-I178</f>
        <v>0</v>
      </c>
      <c r="K178" s="337"/>
      <c r="L178" s="342"/>
      <c r="M178" s="344"/>
      <c r="N178" s="342"/>
      <c r="O178" s="285">
        <f>M178+N178</f>
        <v>0</v>
      </c>
      <c r="P178" s="285">
        <f t="shared" si="29"/>
        <v>0</v>
      </c>
      <c r="Q178" s="339"/>
      <c r="R178" s="260"/>
    </row>
    <row r="179" spans="1:18" ht="26.25" x14ac:dyDescent="0.2">
      <c r="A179" s="282"/>
      <c r="B179" s="340"/>
      <c r="C179" s="283"/>
      <c r="D179" s="283"/>
      <c r="E179" s="283"/>
      <c r="F179" s="283" t="s">
        <v>22</v>
      </c>
      <c r="G179" s="341" t="s">
        <v>280</v>
      </c>
      <c r="H179" s="342"/>
      <c r="I179" s="343"/>
      <c r="J179" s="342">
        <v>0</v>
      </c>
      <c r="K179" s="337"/>
      <c r="L179" s="342"/>
      <c r="M179" s="344"/>
      <c r="N179" s="342"/>
      <c r="O179" s="285">
        <v>0</v>
      </c>
      <c r="P179" s="285">
        <v>0</v>
      </c>
      <c r="Q179" s="339"/>
      <c r="R179" s="260"/>
    </row>
    <row r="180" spans="1:18" ht="26.25" x14ac:dyDescent="0.2">
      <c r="A180" s="282"/>
      <c r="B180" s="340"/>
      <c r="C180" s="283"/>
      <c r="D180" s="283"/>
      <c r="E180" s="283"/>
      <c r="F180" s="283" t="s">
        <v>33</v>
      </c>
      <c r="G180" s="341" t="s">
        <v>281</v>
      </c>
      <c r="H180" s="342"/>
      <c r="I180" s="343"/>
      <c r="J180" s="342">
        <f t="shared" ref="J180:J200" si="36">H180-I180</f>
        <v>0</v>
      </c>
      <c r="K180" s="337"/>
      <c r="L180" s="342"/>
      <c r="M180" s="344"/>
      <c r="N180" s="342"/>
      <c r="O180" s="285">
        <f t="shared" ref="O180:O191" si="37">M180+N180</f>
        <v>0</v>
      </c>
      <c r="P180" s="285">
        <f t="shared" ref="P180:P225" si="38">L180-O180</f>
        <v>0</v>
      </c>
      <c r="Q180" s="339"/>
      <c r="R180" s="260"/>
    </row>
    <row r="181" spans="1:18" ht="26.25" x14ac:dyDescent="0.2">
      <c r="A181" s="282"/>
      <c r="B181" s="340"/>
      <c r="C181" s="283"/>
      <c r="D181" s="283"/>
      <c r="E181" s="283"/>
      <c r="F181" s="283" t="s">
        <v>124</v>
      </c>
      <c r="G181" s="341" t="s">
        <v>282</v>
      </c>
      <c r="H181" s="342"/>
      <c r="I181" s="343"/>
      <c r="J181" s="342">
        <f t="shared" si="36"/>
        <v>0</v>
      </c>
      <c r="K181" s="337"/>
      <c r="L181" s="342"/>
      <c r="M181" s="344"/>
      <c r="N181" s="342"/>
      <c r="O181" s="285">
        <f t="shared" si="37"/>
        <v>0</v>
      </c>
      <c r="P181" s="285">
        <f t="shared" si="38"/>
        <v>0</v>
      </c>
      <c r="Q181" s="339"/>
      <c r="R181" s="260"/>
    </row>
    <row r="182" spans="1:18" ht="26.25" x14ac:dyDescent="0.2">
      <c r="A182" s="282"/>
      <c r="B182" s="340"/>
      <c r="C182" s="283"/>
      <c r="D182" s="283"/>
      <c r="E182" s="283"/>
      <c r="F182" s="283" t="s">
        <v>115</v>
      </c>
      <c r="G182" s="341" t="s">
        <v>283</v>
      </c>
      <c r="H182" s="342"/>
      <c r="I182" s="343"/>
      <c r="J182" s="342">
        <f t="shared" si="36"/>
        <v>0</v>
      </c>
      <c r="K182" s="337"/>
      <c r="L182" s="342"/>
      <c r="M182" s="344"/>
      <c r="N182" s="342"/>
      <c r="O182" s="285">
        <f t="shared" si="37"/>
        <v>0</v>
      </c>
      <c r="P182" s="285">
        <f t="shared" si="38"/>
        <v>0</v>
      </c>
      <c r="Q182" s="339"/>
      <c r="R182" s="260"/>
    </row>
    <row r="183" spans="1:18" ht="26.25" x14ac:dyDescent="0.2">
      <c r="A183" s="282"/>
      <c r="B183" s="340"/>
      <c r="C183" s="283"/>
      <c r="D183" s="283"/>
      <c r="E183" s="283"/>
      <c r="F183" s="283" t="s">
        <v>38</v>
      </c>
      <c r="G183" s="341" t="s">
        <v>296</v>
      </c>
      <c r="H183" s="342"/>
      <c r="I183" s="343"/>
      <c r="J183" s="342">
        <f t="shared" si="36"/>
        <v>0</v>
      </c>
      <c r="K183" s="337"/>
      <c r="L183" s="342"/>
      <c r="M183" s="344"/>
      <c r="N183" s="342"/>
      <c r="O183" s="285">
        <f t="shared" si="37"/>
        <v>0</v>
      </c>
      <c r="P183" s="285">
        <f t="shared" si="38"/>
        <v>0</v>
      </c>
      <c r="Q183" s="339"/>
      <c r="R183" s="260"/>
    </row>
    <row r="184" spans="1:18" ht="26.25" x14ac:dyDescent="0.2">
      <c r="A184" s="282"/>
      <c r="B184" s="340"/>
      <c r="C184" s="283"/>
      <c r="D184" s="283"/>
      <c r="E184" s="283"/>
      <c r="F184" s="283">
        <v>10</v>
      </c>
      <c r="G184" s="341" t="s">
        <v>349</v>
      </c>
      <c r="H184" s="342"/>
      <c r="I184" s="343"/>
      <c r="J184" s="342">
        <f t="shared" si="36"/>
        <v>0</v>
      </c>
      <c r="K184" s="337"/>
      <c r="L184" s="342"/>
      <c r="M184" s="344"/>
      <c r="N184" s="342"/>
      <c r="O184" s="285">
        <f t="shared" si="37"/>
        <v>0</v>
      </c>
      <c r="P184" s="285">
        <f t="shared" si="38"/>
        <v>0</v>
      </c>
      <c r="Q184" s="339"/>
      <c r="R184" s="260"/>
    </row>
    <row r="185" spans="1:18" ht="26.25" x14ac:dyDescent="0.2">
      <c r="A185" s="282"/>
      <c r="B185" s="340"/>
      <c r="C185" s="283"/>
      <c r="D185" s="283"/>
      <c r="E185" s="283"/>
      <c r="F185" s="283">
        <v>11</v>
      </c>
      <c r="G185" s="341" t="s">
        <v>286</v>
      </c>
      <c r="H185" s="342"/>
      <c r="I185" s="343"/>
      <c r="J185" s="342">
        <f t="shared" si="36"/>
        <v>0</v>
      </c>
      <c r="K185" s="337"/>
      <c r="L185" s="342"/>
      <c r="M185" s="344"/>
      <c r="N185" s="342"/>
      <c r="O185" s="285">
        <f t="shared" si="37"/>
        <v>0</v>
      </c>
      <c r="P185" s="285">
        <f t="shared" si="38"/>
        <v>0</v>
      </c>
      <c r="Q185" s="339"/>
      <c r="R185" s="260"/>
    </row>
    <row r="186" spans="1:18" ht="26.25" x14ac:dyDescent="0.2">
      <c r="A186" s="282"/>
      <c r="B186" s="340"/>
      <c r="C186" s="283"/>
      <c r="D186" s="283"/>
      <c r="E186" s="283"/>
      <c r="F186" s="283">
        <v>12</v>
      </c>
      <c r="G186" s="341" t="s">
        <v>297</v>
      </c>
      <c r="H186" s="342"/>
      <c r="I186" s="343"/>
      <c r="J186" s="342">
        <f t="shared" si="36"/>
        <v>0</v>
      </c>
      <c r="K186" s="337"/>
      <c r="L186" s="342"/>
      <c r="M186" s="344"/>
      <c r="N186" s="342"/>
      <c r="O186" s="285">
        <f t="shared" si="37"/>
        <v>0</v>
      </c>
      <c r="P186" s="285">
        <f t="shared" si="38"/>
        <v>0</v>
      </c>
      <c r="Q186" s="339"/>
      <c r="R186" s="260"/>
    </row>
    <row r="187" spans="1:18" ht="26.25" x14ac:dyDescent="0.2">
      <c r="A187" s="282"/>
      <c r="B187" s="340"/>
      <c r="C187" s="283"/>
      <c r="D187" s="283"/>
      <c r="E187" s="283"/>
      <c r="F187" s="283">
        <v>13</v>
      </c>
      <c r="G187" s="341" t="s">
        <v>298</v>
      </c>
      <c r="H187" s="342">
        <v>0</v>
      </c>
      <c r="I187" s="343"/>
      <c r="J187" s="342">
        <f t="shared" si="36"/>
        <v>0</v>
      </c>
      <c r="K187" s="337"/>
      <c r="L187" s="342">
        <v>0</v>
      </c>
      <c r="M187" s="344"/>
      <c r="N187" s="342"/>
      <c r="O187" s="285">
        <f t="shared" si="37"/>
        <v>0</v>
      </c>
      <c r="P187" s="285">
        <f t="shared" si="38"/>
        <v>0</v>
      </c>
      <c r="Q187" s="339"/>
      <c r="R187" s="260"/>
    </row>
    <row r="188" spans="1:18" ht="26.25" x14ac:dyDescent="0.2">
      <c r="A188" s="282"/>
      <c r="B188" s="340"/>
      <c r="C188" s="283"/>
      <c r="D188" s="283"/>
      <c r="E188" s="283"/>
      <c r="F188" s="283">
        <v>14</v>
      </c>
      <c r="G188" s="341" t="s">
        <v>272</v>
      </c>
      <c r="H188" s="342"/>
      <c r="I188" s="343"/>
      <c r="J188" s="342">
        <f t="shared" si="36"/>
        <v>0</v>
      </c>
      <c r="K188" s="337"/>
      <c r="L188" s="342"/>
      <c r="M188" s="344"/>
      <c r="N188" s="342"/>
      <c r="O188" s="285">
        <f t="shared" si="37"/>
        <v>0</v>
      </c>
      <c r="P188" s="285">
        <f t="shared" si="38"/>
        <v>0</v>
      </c>
      <c r="Q188" s="339"/>
      <c r="R188" s="260"/>
    </row>
    <row r="189" spans="1:18" ht="26.25" x14ac:dyDescent="0.2">
      <c r="A189" s="282"/>
      <c r="B189" s="340"/>
      <c r="C189" s="283"/>
      <c r="D189" s="283"/>
      <c r="E189" s="283"/>
      <c r="F189" s="283">
        <v>15</v>
      </c>
      <c r="G189" s="341" t="s">
        <v>299</v>
      </c>
      <c r="H189" s="342"/>
      <c r="I189" s="343"/>
      <c r="J189" s="342">
        <f t="shared" si="36"/>
        <v>0</v>
      </c>
      <c r="K189" s="337"/>
      <c r="L189" s="342"/>
      <c r="M189" s="344"/>
      <c r="N189" s="342"/>
      <c r="O189" s="285">
        <f t="shared" si="37"/>
        <v>0</v>
      </c>
      <c r="P189" s="285">
        <f t="shared" si="38"/>
        <v>0</v>
      </c>
      <c r="Q189" s="339"/>
      <c r="R189" s="260"/>
    </row>
    <row r="190" spans="1:18" ht="26.25" x14ac:dyDescent="0.2">
      <c r="A190" s="282"/>
      <c r="B190" s="340"/>
      <c r="C190" s="283"/>
      <c r="D190" s="283"/>
      <c r="E190" s="283"/>
      <c r="F190" s="283">
        <v>17</v>
      </c>
      <c r="G190" s="341" t="s">
        <v>274</v>
      </c>
      <c r="H190" s="342"/>
      <c r="I190" s="343"/>
      <c r="J190" s="342">
        <f t="shared" si="36"/>
        <v>0</v>
      </c>
      <c r="K190" s="337"/>
      <c r="L190" s="342"/>
      <c r="M190" s="344"/>
      <c r="N190" s="342"/>
      <c r="O190" s="285">
        <f t="shared" si="37"/>
        <v>0</v>
      </c>
      <c r="P190" s="285">
        <f t="shared" si="38"/>
        <v>0</v>
      </c>
      <c r="Q190" s="339"/>
      <c r="R190" s="260"/>
    </row>
    <row r="191" spans="1:18" ht="26.25" x14ac:dyDescent="0.2">
      <c r="A191" s="282"/>
      <c r="B191" s="340"/>
      <c r="C191" s="283"/>
      <c r="D191" s="283"/>
      <c r="E191" s="283"/>
      <c r="F191" s="283" t="s">
        <v>90</v>
      </c>
      <c r="G191" s="341" t="s">
        <v>273</v>
      </c>
      <c r="H191" s="342">
        <v>0</v>
      </c>
      <c r="I191" s="343"/>
      <c r="J191" s="342">
        <f t="shared" si="36"/>
        <v>0</v>
      </c>
      <c r="K191" s="337"/>
      <c r="L191" s="342">
        <v>0</v>
      </c>
      <c r="M191" s="344"/>
      <c r="N191" s="342"/>
      <c r="O191" s="285">
        <f t="shared" si="37"/>
        <v>0</v>
      </c>
      <c r="P191" s="285">
        <f t="shared" si="38"/>
        <v>0</v>
      </c>
      <c r="Q191" s="339"/>
      <c r="R191" s="260"/>
    </row>
    <row r="192" spans="1:18" ht="26.25" x14ac:dyDescent="0.2">
      <c r="A192" s="282"/>
      <c r="B192" s="340"/>
      <c r="C192" s="283"/>
      <c r="D192" s="283"/>
      <c r="E192" s="283" t="s">
        <v>30</v>
      </c>
      <c r="F192" s="283"/>
      <c r="G192" s="313" t="s">
        <v>116</v>
      </c>
      <c r="H192" s="342">
        <v>0</v>
      </c>
      <c r="I192" s="343"/>
      <c r="J192" s="342">
        <f t="shared" si="36"/>
        <v>0</v>
      </c>
      <c r="K192" s="337"/>
      <c r="L192" s="342">
        <v>0</v>
      </c>
      <c r="M192" s="344">
        <f>M193</f>
        <v>0</v>
      </c>
      <c r="N192" s="342">
        <f>N193</f>
        <v>0</v>
      </c>
      <c r="O192" s="285">
        <f>O193</f>
        <v>0</v>
      </c>
      <c r="P192" s="285">
        <f t="shared" si="38"/>
        <v>0</v>
      </c>
      <c r="Q192" s="339"/>
      <c r="R192" s="260"/>
    </row>
    <row r="193" spans="1:18" ht="26.25" x14ac:dyDescent="0.2">
      <c r="A193" s="282"/>
      <c r="B193" s="340"/>
      <c r="C193" s="283"/>
      <c r="D193" s="283"/>
      <c r="E193" s="283"/>
      <c r="F193" s="283" t="s">
        <v>33</v>
      </c>
      <c r="G193" s="341" t="s">
        <v>117</v>
      </c>
      <c r="H193" s="342">
        <v>0</v>
      </c>
      <c r="I193" s="343"/>
      <c r="J193" s="342">
        <f t="shared" si="36"/>
        <v>0</v>
      </c>
      <c r="K193" s="337"/>
      <c r="L193" s="342">
        <v>0</v>
      </c>
      <c r="M193" s="344"/>
      <c r="N193" s="342"/>
      <c r="O193" s="285">
        <f>M193+N193</f>
        <v>0</v>
      </c>
      <c r="P193" s="285">
        <f t="shared" si="38"/>
        <v>0</v>
      </c>
      <c r="Q193" s="339"/>
      <c r="R193" s="260"/>
    </row>
    <row r="194" spans="1:18" ht="26.25" x14ac:dyDescent="0.2">
      <c r="A194" s="276"/>
      <c r="B194" s="268"/>
      <c r="C194" s="269"/>
      <c r="D194" s="269"/>
      <c r="E194" s="269" t="s">
        <v>43</v>
      </c>
      <c r="F194" s="269"/>
      <c r="G194" s="313" t="s">
        <v>350</v>
      </c>
      <c r="H194" s="335">
        <v>0</v>
      </c>
      <c r="I194" s="336"/>
      <c r="J194" s="342">
        <f t="shared" si="36"/>
        <v>0</v>
      </c>
      <c r="K194" s="337"/>
      <c r="L194" s="335">
        <v>0</v>
      </c>
      <c r="M194" s="314">
        <f>M195+M196+M197+M198+M199+M200</f>
        <v>0</v>
      </c>
      <c r="N194" s="335">
        <f>N195+N196+N197+N198+N199+N200</f>
        <v>0</v>
      </c>
      <c r="O194" s="338">
        <f>O195+O196+O197+O198+O199+O200</f>
        <v>0</v>
      </c>
      <c r="P194" s="338">
        <f t="shared" si="38"/>
        <v>0</v>
      </c>
      <c r="Q194" s="339"/>
      <c r="R194" s="260"/>
    </row>
    <row r="195" spans="1:18" ht="26.25" x14ac:dyDescent="0.2">
      <c r="A195" s="282"/>
      <c r="B195" s="340"/>
      <c r="C195" s="283"/>
      <c r="D195" s="283"/>
      <c r="E195" s="283"/>
      <c r="F195" s="283" t="s">
        <v>32</v>
      </c>
      <c r="G195" s="341" t="s">
        <v>119</v>
      </c>
      <c r="H195" s="342"/>
      <c r="I195" s="343"/>
      <c r="J195" s="342">
        <f t="shared" si="36"/>
        <v>0</v>
      </c>
      <c r="K195" s="337"/>
      <c r="L195" s="342"/>
      <c r="M195" s="344"/>
      <c r="N195" s="342"/>
      <c r="O195" s="285">
        <f t="shared" ref="O195:O200" si="39">M195+N195</f>
        <v>0</v>
      </c>
      <c r="P195" s="285">
        <f t="shared" si="38"/>
        <v>0</v>
      </c>
      <c r="Q195" s="339"/>
      <c r="R195" s="260"/>
    </row>
    <row r="196" spans="1:18" ht="26.25" x14ac:dyDescent="0.2">
      <c r="A196" s="282"/>
      <c r="B196" s="340"/>
      <c r="C196" s="283"/>
      <c r="D196" s="283"/>
      <c r="E196" s="283"/>
      <c r="F196" s="283" t="s">
        <v>30</v>
      </c>
      <c r="G196" s="341" t="s">
        <v>351</v>
      </c>
      <c r="H196" s="342"/>
      <c r="I196" s="343"/>
      <c r="J196" s="342">
        <f t="shared" si="36"/>
        <v>0</v>
      </c>
      <c r="K196" s="337"/>
      <c r="L196" s="342"/>
      <c r="M196" s="344"/>
      <c r="N196" s="342"/>
      <c r="O196" s="285">
        <f t="shared" si="39"/>
        <v>0</v>
      </c>
      <c r="P196" s="285">
        <f t="shared" si="38"/>
        <v>0</v>
      </c>
      <c r="Q196" s="339"/>
      <c r="R196" s="260"/>
    </row>
    <row r="197" spans="1:18" ht="26.25" x14ac:dyDescent="0.2">
      <c r="A197" s="282"/>
      <c r="B197" s="340"/>
      <c r="C197" s="283"/>
      <c r="D197" s="283"/>
      <c r="E197" s="283"/>
      <c r="F197" s="283" t="s">
        <v>43</v>
      </c>
      <c r="G197" s="341" t="s">
        <v>352</v>
      </c>
      <c r="H197" s="342"/>
      <c r="I197" s="343"/>
      <c r="J197" s="342">
        <f t="shared" si="36"/>
        <v>0</v>
      </c>
      <c r="K197" s="337"/>
      <c r="L197" s="342"/>
      <c r="M197" s="344"/>
      <c r="N197" s="342"/>
      <c r="O197" s="285">
        <f t="shared" si="39"/>
        <v>0</v>
      </c>
      <c r="P197" s="285">
        <f t="shared" si="38"/>
        <v>0</v>
      </c>
      <c r="Q197" s="339"/>
      <c r="R197" s="260"/>
    </row>
    <row r="198" spans="1:18" ht="51" x14ac:dyDescent="0.2">
      <c r="A198" s="282"/>
      <c r="B198" s="340"/>
      <c r="C198" s="283"/>
      <c r="D198" s="283"/>
      <c r="E198" s="283"/>
      <c r="F198" s="283" t="s">
        <v>22</v>
      </c>
      <c r="G198" s="341" t="s">
        <v>122</v>
      </c>
      <c r="H198" s="342"/>
      <c r="I198" s="343"/>
      <c r="J198" s="342">
        <f t="shared" si="36"/>
        <v>0</v>
      </c>
      <c r="K198" s="337"/>
      <c r="L198" s="342"/>
      <c r="M198" s="344"/>
      <c r="N198" s="342"/>
      <c r="O198" s="285">
        <f t="shared" si="39"/>
        <v>0</v>
      </c>
      <c r="P198" s="285">
        <f t="shared" si="38"/>
        <v>0</v>
      </c>
      <c r="Q198" s="339"/>
      <c r="R198" s="260"/>
    </row>
    <row r="199" spans="1:18" ht="26.25" x14ac:dyDescent="0.2">
      <c r="A199" s="282"/>
      <c r="B199" s="340"/>
      <c r="C199" s="283"/>
      <c r="D199" s="283"/>
      <c r="E199" s="283"/>
      <c r="F199" s="283" t="s">
        <v>33</v>
      </c>
      <c r="G199" s="341" t="s">
        <v>123</v>
      </c>
      <c r="H199" s="342"/>
      <c r="I199" s="343"/>
      <c r="J199" s="342">
        <f t="shared" si="36"/>
        <v>0</v>
      </c>
      <c r="K199" s="337"/>
      <c r="L199" s="342"/>
      <c r="M199" s="344"/>
      <c r="N199" s="342"/>
      <c r="O199" s="285">
        <f t="shared" si="39"/>
        <v>0</v>
      </c>
      <c r="P199" s="285">
        <f t="shared" si="38"/>
        <v>0</v>
      </c>
      <c r="Q199" s="339"/>
      <c r="R199" s="260"/>
    </row>
    <row r="200" spans="1:18" ht="26.25" x14ac:dyDescent="0.2">
      <c r="A200" s="282"/>
      <c r="B200" s="340"/>
      <c r="C200" s="283"/>
      <c r="D200" s="283"/>
      <c r="E200" s="283"/>
      <c r="F200" s="283" t="s">
        <v>124</v>
      </c>
      <c r="G200" s="341" t="s">
        <v>125</v>
      </c>
      <c r="H200" s="342"/>
      <c r="I200" s="343"/>
      <c r="J200" s="342">
        <f t="shared" si="36"/>
        <v>0</v>
      </c>
      <c r="K200" s="337"/>
      <c r="L200" s="342"/>
      <c r="M200" s="344"/>
      <c r="N200" s="342"/>
      <c r="O200" s="285">
        <f t="shared" si="39"/>
        <v>0</v>
      </c>
      <c r="P200" s="285">
        <f t="shared" si="38"/>
        <v>0</v>
      </c>
      <c r="Q200" s="339"/>
      <c r="R200" s="260"/>
    </row>
    <row r="201" spans="1:18" ht="26.25" x14ac:dyDescent="0.2">
      <c r="A201" s="276"/>
      <c r="B201" s="268"/>
      <c r="C201" s="269"/>
      <c r="D201" s="269" t="s">
        <v>89</v>
      </c>
      <c r="E201" s="269"/>
      <c r="F201" s="269"/>
      <c r="G201" s="334" t="s">
        <v>66</v>
      </c>
      <c r="H201" s="335">
        <f>H202+H213+H214+H218+H221+H222+H223+H224</f>
        <v>12000</v>
      </c>
      <c r="I201" s="336">
        <f>I202</f>
        <v>3170.32</v>
      </c>
      <c r="J201" s="335">
        <f>J202+J213+J214+J218+J221+J222+J223+J224</f>
        <v>8829.68</v>
      </c>
      <c r="K201" s="337">
        <f>ROUND(I201/H201*100,2)</f>
        <v>26.42</v>
      </c>
      <c r="L201" s="335">
        <f>L202+L213+L214+L218+L221+L222+L223+L224</f>
        <v>7300</v>
      </c>
      <c r="M201" s="358">
        <f>M202+M213+M214+M218+M221+M222+M223+M224</f>
        <v>3110.93</v>
      </c>
      <c r="N201" s="335">
        <f>N202+N213+N214+N218+N221+N222+N223+N224</f>
        <v>59.39</v>
      </c>
      <c r="O201" s="358">
        <f>O202+O213+O214+O218+O221+O222+O223+O224</f>
        <v>3170.32</v>
      </c>
      <c r="P201" s="338">
        <f t="shared" si="38"/>
        <v>4129.68</v>
      </c>
      <c r="Q201" s="339">
        <f>ROUND(O201/L201*100,2)</f>
        <v>43.43</v>
      </c>
      <c r="R201" s="260"/>
    </row>
    <row r="202" spans="1:18" ht="26.25" x14ac:dyDescent="0.2">
      <c r="A202" s="276"/>
      <c r="B202" s="268"/>
      <c r="C202" s="269"/>
      <c r="D202" s="269"/>
      <c r="E202" s="269" t="s">
        <v>32</v>
      </c>
      <c r="F202" s="269"/>
      <c r="G202" s="313" t="s">
        <v>144</v>
      </c>
      <c r="H202" s="335">
        <f>SUM(H203:H212)</f>
        <v>12000</v>
      </c>
      <c r="I202" s="336">
        <f>I203+I204+I205+I206+I207+I208+I209+I210+I211+I212</f>
        <v>3170.32</v>
      </c>
      <c r="J202" s="335">
        <f>SUM(J203:J212)</f>
        <v>8829.68</v>
      </c>
      <c r="K202" s="337">
        <f>ROUND(I202/H202*100,2)</f>
        <v>26.42</v>
      </c>
      <c r="L202" s="335">
        <f>SUM(L203:L212)</f>
        <v>7300</v>
      </c>
      <c r="M202" s="314">
        <f>SUM(M203:M212)</f>
        <v>3110.93</v>
      </c>
      <c r="N202" s="335">
        <f>SUM(N203:N212)</f>
        <v>59.39</v>
      </c>
      <c r="O202" s="338">
        <f>SUM(O203:O212)</f>
        <v>3170.32</v>
      </c>
      <c r="P202" s="338">
        <f t="shared" si="38"/>
        <v>4129.68</v>
      </c>
      <c r="Q202" s="339">
        <f>ROUND(O202/L202*100,2)</f>
        <v>43.43</v>
      </c>
      <c r="R202" s="260"/>
    </row>
    <row r="203" spans="1:18" ht="26.25" x14ac:dyDescent="0.2">
      <c r="A203" s="282"/>
      <c r="B203" s="340"/>
      <c r="C203" s="283"/>
      <c r="D203" s="283"/>
      <c r="E203" s="283"/>
      <c r="F203" s="283" t="s">
        <v>32</v>
      </c>
      <c r="G203" s="341" t="s">
        <v>169</v>
      </c>
      <c r="H203" s="342">
        <v>0</v>
      </c>
      <c r="I203" s="343"/>
      <c r="J203" s="342">
        <f t="shared" ref="J203:J225" si="40">H203-I203</f>
        <v>0</v>
      </c>
      <c r="K203" s="337"/>
      <c r="L203" s="342">
        <v>0</v>
      </c>
      <c r="M203" s="344"/>
      <c r="N203" s="342"/>
      <c r="O203" s="285">
        <f t="shared" ref="O203:O213" si="41">M203+N203</f>
        <v>0</v>
      </c>
      <c r="P203" s="285">
        <f t="shared" si="38"/>
        <v>0</v>
      </c>
      <c r="Q203" s="339"/>
      <c r="R203" s="260"/>
    </row>
    <row r="204" spans="1:18" ht="26.25" x14ac:dyDescent="0.2">
      <c r="A204" s="282"/>
      <c r="B204" s="340"/>
      <c r="C204" s="283"/>
      <c r="D204" s="283"/>
      <c r="E204" s="283"/>
      <c r="F204" s="283" t="s">
        <v>30</v>
      </c>
      <c r="G204" s="341" t="s">
        <v>301</v>
      </c>
      <c r="H204" s="342">
        <v>0</v>
      </c>
      <c r="I204" s="343"/>
      <c r="J204" s="342">
        <f t="shared" si="40"/>
        <v>0</v>
      </c>
      <c r="K204" s="337"/>
      <c r="L204" s="342">
        <v>0</v>
      </c>
      <c r="M204" s="344"/>
      <c r="N204" s="342"/>
      <c r="O204" s="285">
        <f t="shared" si="41"/>
        <v>0</v>
      </c>
      <c r="P204" s="285">
        <f t="shared" si="38"/>
        <v>0</v>
      </c>
      <c r="Q204" s="339"/>
      <c r="R204" s="260"/>
    </row>
    <row r="205" spans="1:18" ht="26.25" x14ac:dyDescent="0.2">
      <c r="A205" s="282"/>
      <c r="B205" s="340"/>
      <c r="C205" s="283"/>
      <c r="D205" s="283"/>
      <c r="E205" s="283"/>
      <c r="F205" s="283" t="s">
        <v>43</v>
      </c>
      <c r="G205" s="341" t="s">
        <v>145</v>
      </c>
      <c r="H205" s="342">
        <v>3000</v>
      </c>
      <c r="I205" s="343">
        <f>O205</f>
        <v>461.15000000000003</v>
      </c>
      <c r="J205" s="342">
        <f t="shared" si="40"/>
        <v>2538.85</v>
      </c>
      <c r="K205" s="337">
        <f>ROUND(I205/H205*100,2)</f>
        <v>15.37</v>
      </c>
      <c r="L205" s="342">
        <v>2300</v>
      </c>
      <c r="M205" s="344">
        <v>432.6</v>
      </c>
      <c r="N205" s="342">
        <v>28.55</v>
      </c>
      <c r="O205" s="285">
        <f t="shared" si="41"/>
        <v>461.15000000000003</v>
      </c>
      <c r="P205" s="285">
        <f t="shared" si="38"/>
        <v>1838.85</v>
      </c>
      <c r="Q205" s="339">
        <f>ROUND(O205/L205*100,2)</f>
        <v>20.05</v>
      </c>
      <c r="R205" s="260"/>
    </row>
    <row r="206" spans="1:18" ht="26.25" x14ac:dyDescent="0.2">
      <c r="A206" s="282"/>
      <c r="B206" s="340"/>
      <c r="C206" s="283"/>
      <c r="D206" s="283"/>
      <c r="E206" s="283"/>
      <c r="F206" s="283" t="s">
        <v>22</v>
      </c>
      <c r="G206" s="341" t="s">
        <v>146</v>
      </c>
      <c r="H206" s="342">
        <v>5000</v>
      </c>
      <c r="I206" s="343">
        <f>O206</f>
        <v>2585.96</v>
      </c>
      <c r="J206" s="342">
        <f t="shared" si="40"/>
        <v>2414.04</v>
      </c>
      <c r="K206" s="337"/>
      <c r="L206" s="342">
        <v>3300</v>
      </c>
      <c r="M206" s="344">
        <v>2585.96</v>
      </c>
      <c r="N206" s="342">
        <v>0</v>
      </c>
      <c r="O206" s="285">
        <f t="shared" si="41"/>
        <v>2585.96</v>
      </c>
      <c r="P206" s="285">
        <f t="shared" si="38"/>
        <v>714.04</v>
      </c>
      <c r="Q206" s="339"/>
      <c r="R206" s="260"/>
    </row>
    <row r="207" spans="1:18" ht="26.25" x14ac:dyDescent="0.2">
      <c r="A207" s="282"/>
      <c r="B207" s="340"/>
      <c r="C207" s="283"/>
      <c r="D207" s="283"/>
      <c r="E207" s="283"/>
      <c r="F207" s="283" t="s">
        <v>114</v>
      </c>
      <c r="G207" s="341" t="s">
        <v>353</v>
      </c>
      <c r="H207" s="342"/>
      <c r="I207" s="343"/>
      <c r="J207" s="342">
        <f t="shared" si="40"/>
        <v>0</v>
      </c>
      <c r="K207" s="337"/>
      <c r="L207" s="342"/>
      <c r="M207" s="344"/>
      <c r="N207" s="342"/>
      <c r="O207" s="285">
        <f t="shared" si="41"/>
        <v>0</v>
      </c>
      <c r="P207" s="285">
        <f t="shared" si="38"/>
        <v>0</v>
      </c>
      <c r="Q207" s="339"/>
      <c r="R207" s="260"/>
    </row>
    <row r="208" spans="1:18" ht="26.25" x14ac:dyDescent="0.2">
      <c r="A208" s="282"/>
      <c r="B208" s="340"/>
      <c r="C208" s="283"/>
      <c r="D208" s="283"/>
      <c r="E208" s="283"/>
      <c r="F208" s="283" t="s">
        <v>33</v>
      </c>
      <c r="G208" s="341" t="s">
        <v>354</v>
      </c>
      <c r="H208" s="342">
        <v>0</v>
      </c>
      <c r="I208" s="343"/>
      <c r="J208" s="342">
        <f t="shared" si="40"/>
        <v>0</v>
      </c>
      <c r="K208" s="337"/>
      <c r="L208" s="342">
        <v>0</v>
      </c>
      <c r="M208" s="344"/>
      <c r="N208" s="342"/>
      <c r="O208" s="285">
        <f t="shared" si="41"/>
        <v>0</v>
      </c>
      <c r="P208" s="285">
        <f t="shared" si="38"/>
        <v>0</v>
      </c>
      <c r="Q208" s="339"/>
      <c r="R208" s="260"/>
    </row>
    <row r="209" spans="1:18" ht="26.25" x14ac:dyDescent="0.2">
      <c r="A209" s="282"/>
      <c r="B209" s="340"/>
      <c r="C209" s="283"/>
      <c r="D209" s="283"/>
      <c r="E209" s="283"/>
      <c r="F209" s="283" t="s">
        <v>124</v>
      </c>
      <c r="G209" s="341" t="s">
        <v>355</v>
      </c>
      <c r="H209" s="342"/>
      <c r="I209" s="343"/>
      <c r="J209" s="342">
        <f t="shared" si="40"/>
        <v>0</v>
      </c>
      <c r="K209" s="337"/>
      <c r="L209" s="342"/>
      <c r="M209" s="344"/>
      <c r="N209" s="342"/>
      <c r="O209" s="285">
        <f t="shared" si="41"/>
        <v>0</v>
      </c>
      <c r="P209" s="285">
        <f t="shared" si="38"/>
        <v>0</v>
      </c>
      <c r="Q209" s="339"/>
      <c r="R209" s="260"/>
    </row>
    <row r="210" spans="1:18" ht="26.25" x14ac:dyDescent="0.2">
      <c r="A210" s="282"/>
      <c r="B210" s="340"/>
      <c r="C210" s="283"/>
      <c r="D210" s="283"/>
      <c r="E210" s="283"/>
      <c r="F210" s="283" t="s">
        <v>115</v>
      </c>
      <c r="G210" s="341" t="s">
        <v>356</v>
      </c>
      <c r="H210" s="342">
        <v>1000</v>
      </c>
      <c r="I210" s="343">
        <f>O210</f>
        <v>123.21000000000001</v>
      </c>
      <c r="J210" s="342">
        <f t="shared" si="40"/>
        <v>876.79</v>
      </c>
      <c r="K210" s="337">
        <f>ROUND(I210/H210*100,2)</f>
        <v>12.32</v>
      </c>
      <c r="L210" s="342">
        <v>200</v>
      </c>
      <c r="M210" s="344">
        <v>92.37</v>
      </c>
      <c r="N210" s="342">
        <v>30.84</v>
      </c>
      <c r="O210" s="285">
        <f t="shared" si="41"/>
        <v>123.21000000000001</v>
      </c>
      <c r="P210" s="285">
        <f t="shared" si="38"/>
        <v>76.789999999999992</v>
      </c>
      <c r="Q210" s="339">
        <f>ROUND(O210/L210*100,2)</f>
        <v>61.61</v>
      </c>
      <c r="R210" s="260"/>
    </row>
    <row r="211" spans="1:18" ht="26.25" x14ac:dyDescent="0.2">
      <c r="A211" s="282"/>
      <c r="B211" s="340"/>
      <c r="C211" s="283"/>
      <c r="D211" s="283"/>
      <c r="E211" s="283"/>
      <c r="F211" s="283" t="s">
        <v>38</v>
      </c>
      <c r="G211" s="341" t="s">
        <v>147</v>
      </c>
      <c r="H211" s="342"/>
      <c r="I211" s="343"/>
      <c r="J211" s="342">
        <f t="shared" si="40"/>
        <v>0</v>
      </c>
      <c r="K211" s="337" t="e">
        <f>ROUND(I211/H211*100,2)</f>
        <v>#DIV/0!</v>
      </c>
      <c r="L211" s="342"/>
      <c r="M211" s="344"/>
      <c r="N211" s="342"/>
      <c r="O211" s="285">
        <f t="shared" si="41"/>
        <v>0</v>
      </c>
      <c r="P211" s="285">
        <f t="shared" si="38"/>
        <v>0</v>
      </c>
      <c r="Q211" s="339" t="e">
        <f>ROUND(O211/L211*100,2)</f>
        <v>#DIV/0!</v>
      </c>
      <c r="R211" s="260"/>
    </row>
    <row r="212" spans="1:18" ht="26.25" x14ac:dyDescent="0.2">
      <c r="A212" s="282"/>
      <c r="B212" s="340"/>
      <c r="C212" s="283"/>
      <c r="D212" s="283"/>
      <c r="E212" s="283"/>
      <c r="F212" s="283" t="s">
        <v>90</v>
      </c>
      <c r="G212" s="341" t="s">
        <v>148</v>
      </c>
      <c r="H212" s="342">
        <v>3000</v>
      </c>
      <c r="I212" s="343"/>
      <c r="J212" s="342">
        <f t="shared" si="40"/>
        <v>3000</v>
      </c>
      <c r="K212" s="337">
        <f>ROUND(I212/H212*100,2)</f>
        <v>0</v>
      </c>
      <c r="L212" s="342">
        <v>1500</v>
      </c>
      <c r="M212" s="344"/>
      <c r="N212" s="342"/>
      <c r="O212" s="285">
        <f t="shared" si="41"/>
        <v>0</v>
      </c>
      <c r="P212" s="285">
        <f t="shared" si="38"/>
        <v>1500</v>
      </c>
      <c r="Q212" s="339">
        <f>ROUND(O212/L212*100,2)</f>
        <v>0</v>
      </c>
      <c r="R212" s="260"/>
    </row>
    <row r="213" spans="1:18" ht="26.25" x14ac:dyDescent="0.2">
      <c r="A213" s="282"/>
      <c r="B213" s="340"/>
      <c r="C213" s="283"/>
      <c r="D213" s="283"/>
      <c r="E213" s="283" t="s">
        <v>30</v>
      </c>
      <c r="F213" s="283"/>
      <c r="G213" s="341" t="s">
        <v>149</v>
      </c>
      <c r="H213" s="342">
        <v>0</v>
      </c>
      <c r="I213" s="343"/>
      <c r="J213" s="342">
        <f t="shared" si="40"/>
        <v>0</v>
      </c>
      <c r="K213" s="337"/>
      <c r="L213" s="342">
        <v>0</v>
      </c>
      <c r="M213" s="344"/>
      <c r="N213" s="342"/>
      <c r="O213" s="285">
        <f t="shared" si="41"/>
        <v>0</v>
      </c>
      <c r="P213" s="285">
        <f t="shared" si="38"/>
        <v>0</v>
      </c>
      <c r="Q213" s="339"/>
      <c r="R213" s="260"/>
    </row>
    <row r="214" spans="1:18" ht="26.25" x14ac:dyDescent="0.2">
      <c r="A214" s="276"/>
      <c r="B214" s="268"/>
      <c r="C214" s="269"/>
      <c r="D214" s="269"/>
      <c r="E214" s="269" t="s">
        <v>114</v>
      </c>
      <c r="F214" s="269"/>
      <c r="G214" s="334" t="s">
        <v>150</v>
      </c>
      <c r="H214" s="335">
        <v>0</v>
      </c>
      <c r="I214" s="336"/>
      <c r="J214" s="342">
        <f t="shared" si="40"/>
        <v>0</v>
      </c>
      <c r="K214" s="337"/>
      <c r="L214" s="335">
        <v>0</v>
      </c>
      <c r="M214" s="314">
        <f>SUM(M215:M217)</f>
        <v>0</v>
      </c>
      <c r="N214" s="335">
        <f>SUM(N215:N217)</f>
        <v>0</v>
      </c>
      <c r="O214" s="338">
        <f>SUM(O215:O217)</f>
        <v>0</v>
      </c>
      <c r="P214" s="338">
        <f t="shared" si="38"/>
        <v>0</v>
      </c>
      <c r="Q214" s="339"/>
      <c r="R214" s="260"/>
    </row>
    <row r="215" spans="1:18" ht="26.25" x14ac:dyDescent="0.2">
      <c r="A215" s="282"/>
      <c r="B215" s="340"/>
      <c r="C215" s="283"/>
      <c r="D215" s="283"/>
      <c r="E215" s="283"/>
      <c r="F215" s="283" t="s">
        <v>32</v>
      </c>
      <c r="G215" s="341" t="s">
        <v>307</v>
      </c>
      <c r="H215" s="342"/>
      <c r="I215" s="343"/>
      <c r="J215" s="342">
        <f t="shared" si="40"/>
        <v>0</v>
      </c>
      <c r="K215" s="337"/>
      <c r="L215" s="342"/>
      <c r="M215" s="344"/>
      <c r="N215" s="342"/>
      <c r="O215" s="285">
        <f>M215+N215</f>
        <v>0</v>
      </c>
      <c r="P215" s="285">
        <f t="shared" si="38"/>
        <v>0</v>
      </c>
      <c r="Q215" s="339"/>
      <c r="R215" s="260"/>
    </row>
    <row r="216" spans="1:18" ht="26.25" x14ac:dyDescent="0.2">
      <c r="A216" s="282"/>
      <c r="B216" s="340"/>
      <c r="C216" s="283"/>
      <c r="D216" s="283"/>
      <c r="E216" s="283"/>
      <c r="F216" s="283" t="s">
        <v>43</v>
      </c>
      <c r="G216" s="341" t="s">
        <v>357</v>
      </c>
      <c r="H216" s="342">
        <v>0</v>
      </c>
      <c r="I216" s="343"/>
      <c r="J216" s="342">
        <f t="shared" si="40"/>
        <v>0</v>
      </c>
      <c r="K216" s="337"/>
      <c r="L216" s="342">
        <v>0</v>
      </c>
      <c r="M216" s="344"/>
      <c r="N216" s="342"/>
      <c r="O216" s="285">
        <f>M216+N216</f>
        <v>0</v>
      </c>
      <c r="P216" s="285">
        <f t="shared" si="38"/>
        <v>0</v>
      </c>
      <c r="Q216" s="339"/>
      <c r="R216" s="260"/>
    </row>
    <row r="217" spans="1:18" ht="26.25" x14ac:dyDescent="0.2">
      <c r="A217" s="282"/>
      <c r="B217" s="340"/>
      <c r="C217" s="283"/>
      <c r="D217" s="283"/>
      <c r="E217" s="283"/>
      <c r="F217" s="283" t="s">
        <v>90</v>
      </c>
      <c r="G217" s="341" t="s">
        <v>151</v>
      </c>
      <c r="H217" s="342">
        <v>0</v>
      </c>
      <c r="I217" s="343"/>
      <c r="J217" s="342">
        <f t="shared" si="40"/>
        <v>0</v>
      </c>
      <c r="K217" s="337"/>
      <c r="L217" s="342">
        <v>0</v>
      </c>
      <c r="M217" s="344"/>
      <c r="N217" s="342"/>
      <c r="O217" s="285">
        <f>M217+N217</f>
        <v>0</v>
      </c>
      <c r="P217" s="285">
        <f t="shared" si="38"/>
        <v>0</v>
      </c>
      <c r="Q217" s="339"/>
      <c r="R217" s="260"/>
    </row>
    <row r="218" spans="1:18" ht="26.25" x14ac:dyDescent="0.2">
      <c r="A218" s="276"/>
      <c r="B218" s="268"/>
      <c r="C218" s="269"/>
      <c r="D218" s="269"/>
      <c r="E218" s="269" t="s">
        <v>33</v>
      </c>
      <c r="F218" s="269"/>
      <c r="G218" s="334" t="s">
        <v>358</v>
      </c>
      <c r="H218" s="335">
        <v>0</v>
      </c>
      <c r="I218" s="336"/>
      <c r="J218" s="342">
        <f t="shared" si="40"/>
        <v>0</v>
      </c>
      <c r="K218" s="337"/>
      <c r="L218" s="335">
        <v>0</v>
      </c>
      <c r="M218" s="314">
        <f>M219+M220</f>
        <v>0</v>
      </c>
      <c r="N218" s="335">
        <f>N219+N220</f>
        <v>0</v>
      </c>
      <c r="O218" s="338">
        <f>O219+O220</f>
        <v>0</v>
      </c>
      <c r="P218" s="338">
        <f t="shared" si="38"/>
        <v>0</v>
      </c>
      <c r="Q218" s="339"/>
      <c r="R218" s="260"/>
    </row>
    <row r="219" spans="1:18" ht="26.25" x14ac:dyDescent="0.2">
      <c r="A219" s="282"/>
      <c r="B219" s="340"/>
      <c r="C219" s="283"/>
      <c r="D219" s="283"/>
      <c r="E219" s="283"/>
      <c r="F219" s="283" t="s">
        <v>32</v>
      </c>
      <c r="G219" s="341" t="s">
        <v>177</v>
      </c>
      <c r="H219" s="342">
        <v>0</v>
      </c>
      <c r="I219" s="343"/>
      <c r="J219" s="342">
        <f t="shared" si="40"/>
        <v>0</v>
      </c>
      <c r="K219" s="337"/>
      <c r="L219" s="342">
        <v>0</v>
      </c>
      <c r="M219" s="344"/>
      <c r="N219" s="342"/>
      <c r="O219" s="285">
        <f>M219+N219</f>
        <v>0</v>
      </c>
      <c r="P219" s="285">
        <f t="shared" si="38"/>
        <v>0</v>
      </c>
      <c r="Q219" s="339"/>
      <c r="R219" s="260"/>
    </row>
    <row r="220" spans="1:18" ht="26.25" x14ac:dyDescent="0.2">
      <c r="A220" s="282"/>
      <c r="B220" s="340"/>
      <c r="C220" s="283"/>
      <c r="D220" s="283"/>
      <c r="E220" s="283"/>
      <c r="F220" s="283" t="s">
        <v>30</v>
      </c>
      <c r="G220" s="341" t="s">
        <v>269</v>
      </c>
      <c r="H220" s="342"/>
      <c r="I220" s="343"/>
      <c r="J220" s="342">
        <f t="shared" si="40"/>
        <v>0</v>
      </c>
      <c r="K220" s="337"/>
      <c r="L220" s="342"/>
      <c r="M220" s="344"/>
      <c r="N220" s="342"/>
      <c r="O220" s="285">
        <f>M220+N220</f>
        <v>0</v>
      </c>
      <c r="P220" s="285">
        <f t="shared" si="38"/>
        <v>0</v>
      </c>
      <c r="Q220" s="339"/>
      <c r="R220" s="260"/>
    </row>
    <row r="221" spans="1:18" ht="26.25" x14ac:dyDescent="0.2">
      <c r="A221" s="282"/>
      <c r="B221" s="340"/>
      <c r="C221" s="283"/>
      <c r="D221" s="283"/>
      <c r="E221" s="283">
        <v>11</v>
      </c>
      <c r="F221" s="283"/>
      <c r="G221" s="341" t="s">
        <v>359</v>
      </c>
      <c r="H221" s="342">
        <v>0</v>
      </c>
      <c r="I221" s="343"/>
      <c r="J221" s="342">
        <f t="shared" si="40"/>
        <v>0</v>
      </c>
      <c r="K221" s="337"/>
      <c r="L221" s="342">
        <v>0</v>
      </c>
      <c r="M221" s="344"/>
      <c r="N221" s="342"/>
      <c r="O221" s="285">
        <f>M221+N221</f>
        <v>0</v>
      </c>
      <c r="P221" s="285">
        <f t="shared" si="38"/>
        <v>0</v>
      </c>
      <c r="Q221" s="339"/>
      <c r="R221" s="260"/>
    </row>
    <row r="222" spans="1:18" ht="26.25" x14ac:dyDescent="0.2">
      <c r="A222" s="282"/>
      <c r="B222" s="340"/>
      <c r="C222" s="283"/>
      <c r="D222" s="283"/>
      <c r="E222" s="283">
        <v>13</v>
      </c>
      <c r="F222" s="283"/>
      <c r="G222" s="341" t="s">
        <v>179</v>
      </c>
      <c r="H222" s="342">
        <v>0</v>
      </c>
      <c r="I222" s="343"/>
      <c r="J222" s="342">
        <f t="shared" si="40"/>
        <v>0</v>
      </c>
      <c r="K222" s="337"/>
      <c r="L222" s="342">
        <v>0</v>
      </c>
      <c r="M222" s="344"/>
      <c r="N222" s="342"/>
      <c r="O222" s="285">
        <f>M222+N222</f>
        <v>0</v>
      </c>
      <c r="P222" s="285">
        <f t="shared" si="38"/>
        <v>0</v>
      </c>
      <c r="Q222" s="339"/>
      <c r="R222" s="260"/>
    </row>
    <row r="223" spans="1:18" ht="26.25" x14ac:dyDescent="0.2">
      <c r="A223" s="282"/>
      <c r="B223" s="340"/>
      <c r="C223" s="283"/>
      <c r="D223" s="283"/>
      <c r="E223" s="283">
        <v>14</v>
      </c>
      <c r="F223" s="283"/>
      <c r="G223" s="341" t="s">
        <v>360</v>
      </c>
      <c r="H223" s="342">
        <v>0</v>
      </c>
      <c r="I223" s="343"/>
      <c r="J223" s="342">
        <f t="shared" si="40"/>
        <v>0</v>
      </c>
      <c r="K223" s="337"/>
      <c r="L223" s="342">
        <v>0</v>
      </c>
      <c r="M223" s="344"/>
      <c r="N223" s="342"/>
      <c r="O223" s="285">
        <f>M223+N223</f>
        <v>0</v>
      </c>
      <c r="P223" s="285">
        <f t="shared" si="38"/>
        <v>0</v>
      </c>
      <c r="Q223" s="339"/>
      <c r="R223" s="260"/>
    </row>
    <row r="224" spans="1:18" ht="26.25" x14ac:dyDescent="0.2">
      <c r="A224" s="276"/>
      <c r="B224" s="268"/>
      <c r="C224" s="269"/>
      <c r="D224" s="269"/>
      <c r="E224" s="269" t="s">
        <v>90</v>
      </c>
      <c r="F224" s="269"/>
      <c r="G224" s="334" t="s">
        <v>152</v>
      </c>
      <c r="H224" s="335">
        <f>H225+H226+H227+H228+H229</f>
        <v>0</v>
      </c>
      <c r="I224" s="336"/>
      <c r="J224" s="342">
        <f t="shared" si="40"/>
        <v>0</v>
      </c>
      <c r="K224" s="337"/>
      <c r="L224" s="335">
        <f>L225+L226+L227+L228+L229</f>
        <v>0</v>
      </c>
      <c r="M224" s="314">
        <f>M225+M226+M227+M228+M229</f>
        <v>0</v>
      </c>
      <c r="N224" s="335">
        <f>N225+N226+N227+N228+N229</f>
        <v>0</v>
      </c>
      <c r="O224" s="338">
        <f>O225+O226+O227+O228+O229</f>
        <v>0</v>
      </c>
      <c r="P224" s="338">
        <f t="shared" si="38"/>
        <v>0</v>
      </c>
      <c r="Q224" s="339"/>
      <c r="R224" s="260"/>
    </row>
    <row r="225" spans="1:18" ht="26.25" x14ac:dyDescent="0.2">
      <c r="A225" s="282"/>
      <c r="B225" s="340"/>
      <c r="C225" s="283"/>
      <c r="D225" s="283"/>
      <c r="E225" s="283"/>
      <c r="F225" s="283" t="s">
        <v>30</v>
      </c>
      <c r="G225" s="341" t="s">
        <v>290</v>
      </c>
      <c r="H225" s="342"/>
      <c r="I225" s="343"/>
      <c r="J225" s="342">
        <f t="shared" si="40"/>
        <v>0</v>
      </c>
      <c r="K225" s="337"/>
      <c r="L225" s="342"/>
      <c r="M225" s="344"/>
      <c r="N225" s="342"/>
      <c r="O225" s="285">
        <f>M225+N225</f>
        <v>0</v>
      </c>
      <c r="P225" s="285">
        <f t="shared" si="38"/>
        <v>0</v>
      </c>
      <c r="Q225" s="339"/>
      <c r="R225" s="260"/>
    </row>
    <row r="226" spans="1:18" ht="26.25" x14ac:dyDescent="0.2">
      <c r="A226" s="282"/>
      <c r="B226" s="340"/>
      <c r="C226" s="283"/>
      <c r="D226" s="283"/>
      <c r="E226" s="283"/>
      <c r="F226" s="283" t="s">
        <v>43</v>
      </c>
      <c r="G226" s="341" t="s">
        <v>325</v>
      </c>
      <c r="H226" s="342">
        <v>0</v>
      </c>
      <c r="I226" s="343"/>
      <c r="J226" s="342"/>
      <c r="K226" s="337"/>
      <c r="L226" s="342">
        <v>0</v>
      </c>
      <c r="M226" s="344"/>
      <c r="N226" s="342"/>
      <c r="O226" s="285"/>
      <c r="P226" s="285"/>
      <c r="Q226" s="339"/>
      <c r="R226" s="260"/>
    </row>
    <row r="227" spans="1:18" ht="26.25" x14ac:dyDescent="0.2">
      <c r="A227" s="282"/>
      <c r="B227" s="340"/>
      <c r="C227" s="283"/>
      <c r="D227" s="283"/>
      <c r="E227" s="283"/>
      <c r="F227" s="283" t="s">
        <v>22</v>
      </c>
      <c r="G227" s="341" t="s">
        <v>153</v>
      </c>
      <c r="H227" s="342"/>
      <c r="I227" s="343"/>
      <c r="J227" s="342">
        <f t="shared" ref="J227:J256" si="42">H227-I227</f>
        <v>0</v>
      </c>
      <c r="K227" s="337"/>
      <c r="L227" s="342"/>
      <c r="M227" s="344"/>
      <c r="N227" s="342"/>
      <c r="O227" s="285">
        <f>M227+N227</f>
        <v>0</v>
      </c>
      <c r="P227" s="285">
        <f t="shared" ref="P227:P290" si="43">L227-O227</f>
        <v>0</v>
      </c>
      <c r="Q227" s="339"/>
      <c r="R227" s="260"/>
    </row>
    <row r="228" spans="1:18" ht="26.25" x14ac:dyDescent="0.2">
      <c r="A228" s="282"/>
      <c r="B228" s="340"/>
      <c r="C228" s="283"/>
      <c r="D228" s="283"/>
      <c r="E228" s="283"/>
      <c r="F228" s="283" t="s">
        <v>33</v>
      </c>
      <c r="G228" s="341" t="s">
        <v>289</v>
      </c>
      <c r="H228" s="342"/>
      <c r="I228" s="343"/>
      <c r="J228" s="342">
        <f t="shared" si="42"/>
        <v>0</v>
      </c>
      <c r="K228" s="337"/>
      <c r="L228" s="342"/>
      <c r="M228" s="344"/>
      <c r="N228" s="342"/>
      <c r="O228" s="285">
        <f>M228+N228</f>
        <v>0</v>
      </c>
      <c r="P228" s="285">
        <f t="shared" si="43"/>
        <v>0</v>
      </c>
      <c r="Q228" s="339"/>
      <c r="R228" s="260"/>
    </row>
    <row r="229" spans="1:18" ht="26.25" x14ac:dyDescent="0.2">
      <c r="A229" s="282"/>
      <c r="B229" s="340"/>
      <c r="C229" s="283"/>
      <c r="D229" s="283"/>
      <c r="E229" s="283"/>
      <c r="F229" s="283" t="s">
        <v>90</v>
      </c>
      <c r="G229" s="341" t="s">
        <v>154</v>
      </c>
      <c r="H229" s="342"/>
      <c r="I229" s="343"/>
      <c r="J229" s="342">
        <f t="shared" si="42"/>
        <v>0</v>
      </c>
      <c r="K229" s="337"/>
      <c r="L229" s="342"/>
      <c r="M229" s="344"/>
      <c r="N229" s="342"/>
      <c r="O229" s="285">
        <f>M229+N229</f>
        <v>0</v>
      </c>
      <c r="P229" s="285">
        <f t="shared" si="43"/>
        <v>0</v>
      </c>
      <c r="Q229" s="339"/>
      <c r="R229" s="260"/>
    </row>
    <row r="230" spans="1:18" ht="26.25" x14ac:dyDescent="0.2">
      <c r="A230" s="276"/>
      <c r="B230" s="268"/>
      <c r="C230" s="269"/>
      <c r="D230" s="269" t="s">
        <v>91</v>
      </c>
      <c r="E230" s="269"/>
      <c r="F230" s="269"/>
      <c r="G230" s="334" t="s">
        <v>70</v>
      </c>
      <c r="H230" s="335">
        <f>H231</f>
        <v>0</v>
      </c>
      <c r="I230" s="336"/>
      <c r="J230" s="342">
        <f t="shared" si="42"/>
        <v>0</v>
      </c>
      <c r="K230" s="337" t="e">
        <f>ROUND(I230/H230*100,2)</f>
        <v>#DIV/0!</v>
      </c>
      <c r="L230" s="335">
        <f>L231</f>
        <v>0</v>
      </c>
      <c r="M230" s="314">
        <f>M231</f>
        <v>0</v>
      </c>
      <c r="N230" s="335">
        <f>N231</f>
        <v>0</v>
      </c>
      <c r="O230" s="338">
        <f>O231</f>
        <v>0</v>
      </c>
      <c r="P230" s="338">
        <f t="shared" si="43"/>
        <v>0</v>
      </c>
      <c r="Q230" s="339" t="e">
        <f>ROUND(O230/L230*100,2)</f>
        <v>#DIV/0!</v>
      </c>
      <c r="R230" s="260"/>
    </row>
    <row r="231" spans="1:18" ht="26.25" x14ac:dyDescent="0.2">
      <c r="A231" s="282"/>
      <c r="B231" s="340"/>
      <c r="C231" s="283"/>
      <c r="D231" s="283"/>
      <c r="E231" s="283" t="s">
        <v>38</v>
      </c>
      <c r="F231" s="283"/>
      <c r="G231" s="341" t="s">
        <v>288</v>
      </c>
      <c r="H231" s="342"/>
      <c r="I231" s="343"/>
      <c r="J231" s="342">
        <f t="shared" si="42"/>
        <v>0</v>
      </c>
      <c r="K231" s="337" t="e">
        <f>ROUND(I231/H231*100,2)</f>
        <v>#DIV/0!</v>
      </c>
      <c r="L231" s="342"/>
      <c r="M231" s="344"/>
      <c r="N231" s="342"/>
      <c r="O231" s="285">
        <f>M231+N231</f>
        <v>0</v>
      </c>
      <c r="P231" s="285">
        <f t="shared" si="43"/>
        <v>0</v>
      </c>
      <c r="Q231" s="339" t="e">
        <f>ROUND(O231/L231*100,2)</f>
        <v>#DIV/0!</v>
      </c>
      <c r="R231" s="260"/>
    </row>
    <row r="232" spans="1:18" ht="51" x14ac:dyDescent="0.2">
      <c r="A232" s="276"/>
      <c r="B232" s="268"/>
      <c r="C232" s="269"/>
      <c r="D232" s="269">
        <v>51</v>
      </c>
      <c r="E232" s="269"/>
      <c r="F232" s="269"/>
      <c r="G232" s="334" t="s">
        <v>362</v>
      </c>
      <c r="H232" s="335">
        <v>0</v>
      </c>
      <c r="I232" s="336"/>
      <c r="J232" s="342">
        <f t="shared" si="42"/>
        <v>0</v>
      </c>
      <c r="K232" s="337"/>
      <c r="L232" s="335">
        <v>0</v>
      </c>
      <c r="M232" s="314">
        <f t="shared" ref="M232:O233" si="44">M233</f>
        <v>0</v>
      </c>
      <c r="N232" s="335">
        <f t="shared" si="44"/>
        <v>0</v>
      </c>
      <c r="O232" s="338">
        <f t="shared" si="44"/>
        <v>0</v>
      </c>
      <c r="P232" s="338">
        <f t="shared" si="43"/>
        <v>0</v>
      </c>
      <c r="Q232" s="339"/>
      <c r="R232" s="260"/>
    </row>
    <row r="233" spans="1:18" ht="26.25" x14ac:dyDescent="0.2">
      <c r="A233" s="276"/>
      <c r="B233" s="268"/>
      <c r="C233" s="269"/>
      <c r="D233" s="269"/>
      <c r="E233" s="269" t="s">
        <v>32</v>
      </c>
      <c r="F233" s="269"/>
      <c r="G233" s="313" t="s">
        <v>361</v>
      </c>
      <c r="H233" s="335">
        <v>0</v>
      </c>
      <c r="I233" s="336"/>
      <c r="J233" s="342">
        <f t="shared" si="42"/>
        <v>0</v>
      </c>
      <c r="K233" s="337"/>
      <c r="L233" s="335">
        <v>0</v>
      </c>
      <c r="M233" s="314">
        <f t="shared" si="44"/>
        <v>0</v>
      </c>
      <c r="N233" s="335">
        <f t="shared" si="44"/>
        <v>0</v>
      </c>
      <c r="O233" s="338">
        <f t="shared" si="44"/>
        <v>0</v>
      </c>
      <c r="P233" s="338">
        <f t="shared" si="43"/>
        <v>0</v>
      </c>
      <c r="Q233" s="339"/>
      <c r="R233" s="260"/>
    </row>
    <row r="234" spans="1:18" ht="26.25" x14ac:dyDescent="0.2">
      <c r="A234" s="282"/>
      <c r="B234" s="340"/>
      <c r="C234" s="283"/>
      <c r="D234" s="283"/>
      <c r="E234" s="283"/>
      <c r="F234" s="283" t="s">
        <v>32</v>
      </c>
      <c r="G234" s="341" t="s">
        <v>93</v>
      </c>
      <c r="H234" s="342"/>
      <c r="I234" s="343"/>
      <c r="J234" s="342">
        <f t="shared" si="42"/>
        <v>0</v>
      </c>
      <c r="K234" s="337"/>
      <c r="L234" s="342"/>
      <c r="M234" s="344"/>
      <c r="N234" s="342"/>
      <c r="O234" s="285">
        <f>M234+N234</f>
        <v>0</v>
      </c>
      <c r="P234" s="285">
        <f t="shared" si="43"/>
        <v>0</v>
      </c>
      <c r="Q234" s="339"/>
      <c r="R234" s="260"/>
    </row>
    <row r="235" spans="1:18" ht="51" x14ac:dyDescent="0.2">
      <c r="A235" s="282"/>
      <c r="B235" s="340"/>
      <c r="C235" s="283"/>
      <c r="D235" s="269">
        <v>56</v>
      </c>
      <c r="E235" s="269"/>
      <c r="F235" s="269"/>
      <c r="G235" s="313" t="s">
        <v>331</v>
      </c>
      <c r="H235" s="342">
        <v>0</v>
      </c>
      <c r="I235" s="343"/>
      <c r="J235" s="342">
        <f t="shared" si="42"/>
        <v>0</v>
      </c>
      <c r="K235" s="337"/>
      <c r="L235" s="342">
        <v>0</v>
      </c>
      <c r="M235" s="344">
        <f>M236</f>
        <v>0</v>
      </c>
      <c r="N235" s="342">
        <f>N236</f>
        <v>0</v>
      </c>
      <c r="O235" s="285">
        <f>M235+N235</f>
        <v>0</v>
      </c>
      <c r="P235" s="285">
        <f t="shared" si="43"/>
        <v>0</v>
      </c>
      <c r="Q235" s="339" t="e">
        <f>ROUND(O235/L235*100,2)</f>
        <v>#DIV/0!</v>
      </c>
      <c r="R235" s="260"/>
    </row>
    <row r="236" spans="1:18" ht="51" x14ac:dyDescent="0.2">
      <c r="A236" s="282"/>
      <c r="B236" s="340"/>
      <c r="C236" s="283"/>
      <c r="D236" s="283"/>
      <c r="E236" s="283">
        <v>49</v>
      </c>
      <c r="F236" s="283"/>
      <c r="G236" s="341" t="s">
        <v>264</v>
      </c>
      <c r="H236" s="342">
        <v>0</v>
      </c>
      <c r="I236" s="343"/>
      <c r="J236" s="342">
        <f t="shared" si="42"/>
        <v>0</v>
      </c>
      <c r="K236" s="337"/>
      <c r="L236" s="342">
        <v>0</v>
      </c>
      <c r="M236" s="344">
        <f>M237+M238</f>
        <v>0</v>
      </c>
      <c r="N236" s="342">
        <f>N237+N238</f>
        <v>0</v>
      </c>
      <c r="O236" s="285">
        <f>M236+N236</f>
        <v>0</v>
      </c>
      <c r="P236" s="285">
        <f t="shared" si="43"/>
        <v>0</v>
      </c>
      <c r="Q236" s="339" t="e">
        <f>ROUND(O236/L236*100,2)</f>
        <v>#DIV/0!</v>
      </c>
      <c r="R236" s="260"/>
    </row>
    <row r="237" spans="1:18" ht="26.25" x14ac:dyDescent="0.2">
      <c r="A237" s="282"/>
      <c r="B237" s="340"/>
      <c r="C237" s="283"/>
      <c r="D237" s="283"/>
      <c r="E237" s="283"/>
      <c r="F237" s="283" t="s">
        <v>54</v>
      </c>
      <c r="G237" s="341" t="s">
        <v>155</v>
      </c>
      <c r="H237" s="342"/>
      <c r="I237" s="343"/>
      <c r="J237" s="342">
        <f t="shared" si="42"/>
        <v>0</v>
      </c>
      <c r="K237" s="337"/>
      <c r="L237" s="342"/>
      <c r="M237" s="344"/>
      <c r="N237" s="342"/>
      <c r="O237" s="285">
        <f>M237+N237</f>
        <v>0</v>
      </c>
      <c r="P237" s="285">
        <f t="shared" si="43"/>
        <v>0</v>
      </c>
      <c r="Q237" s="339" t="e">
        <f>ROUND(O237/L237*100,2)</f>
        <v>#DIV/0!</v>
      </c>
      <c r="R237" s="260"/>
    </row>
    <row r="238" spans="1:18" ht="26.25" x14ac:dyDescent="0.2">
      <c r="A238" s="282"/>
      <c r="B238" s="340"/>
      <c r="C238" s="283"/>
      <c r="D238" s="283"/>
      <c r="E238" s="283"/>
      <c r="F238" s="283" t="s">
        <v>55</v>
      </c>
      <c r="G238" s="341" t="s">
        <v>156</v>
      </c>
      <c r="H238" s="342"/>
      <c r="I238" s="343"/>
      <c r="J238" s="342">
        <f t="shared" si="42"/>
        <v>0</v>
      </c>
      <c r="K238" s="337"/>
      <c r="L238" s="342"/>
      <c r="M238" s="344"/>
      <c r="N238" s="342"/>
      <c r="O238" s="285">
        <f>M238+N238</f>
        <v>0</v>
      </c>
      <c r="P238" s="285">
        <f t="shared" si="43"/>
        <v>0</v>
      </c>
      <c r="Q238" s="339" t="e">
        <f>ROUND(O238/L238*100,2)</f>
        <v>#DIV/0!</v>
      </c>
      <c r="R238" s="260"/>
    </row>
    <row r="239" spans="1:18" ht="26.25" x14ac:dyDescent="0.2">
      <c r="A239" s="276"/>
      <c r="B239" s="268"/>
      <c r="C239" s="269"/>
      <c r="D239" s="269">
        <v>57</v>
      </c>
      <c r="E239" s="269"/>
      <c r="F239" s="269"/>
      <c r="G239" s="334" t="s">
        <v>78</v>
      </c>
      <c r="H239" s="335">
        <f>H241</f>
        <v>12000</v>
      </c>
      <c r="I239" s="336">
        <f>I241</f>
        <v>4200</v>
      </c>
      <c r="J239" s="342">
        <f t="shared" si="42"/>
        <v>7800</v>
      </c>
      <c r="K239" s="337">
        <f>ROUND(I239/H239*100,2)</f>
        <v>35</v>
      </c>
      <c r="L239" s="335">
        <f>L241</f>
        <v>9000</v>
      </c>
      <c r="M239" s="368">
        <f>M241</f>
        <v>4200</v>
      </c>
      <c r="N239" s="335">
        <f>N241</f>
        <v>0</v>
      </c>
      <c r="O239" s="369">
        <f>O241</f>
        <v>4200</v>
      </c>
      <c r="P239" s="338">
        <f t="shared" si="43"/>
        <v>4800</v>
      </c>
      <c r="Q239" s="339">
        <f>ROUND(O239/L239*100,2)</f>
        <v>46.67</v>
      </c>
      <c r="R239" s="260"/>
    </row>
    <row r="240" spans="1:18" ht="26.25" x14ac:dyDescent="0.2">
      <c r="A240" s="276"/>
      <c r="B240" s="268"/>
      <c r="C240" s="269"/>
      <c r="D240" s="269"/>
      <c r="E240" s="269"/>
      <c r="F240" s="269"/>
      <c r="G240" s="313" t="s">
        <v>99</v>
      </c>
      <c r="H240" s="370"/>
      <c r="I240" s="371"/>
      <c r="J240" s="342">
        <f t="shared" si="42"/>
        <v>0</v>
      </c>
      <c r="K240" s="337"/>
      <c r="L240" s="370"/>
      <c r="M240" s="372"/>
      <c r="N240" s="370"/>
      <c r="O240" s="285"/>
      <c r="P240" s="285">
        <f t="shared" si="43"/>
        <v>0</v>
      </c>
      <c r="Q240" s="339"/>
      <c r="R240" s="260"/>
    </row>
    <row r="241" spans="1:18" ht="26.25" x14ac:dyDescent="0.2">
      <c r="A241" s="276"/>
      <c r="B241" s="268"/>
      <c r="C241" s="269"/>
      <c r="D241" s="269"/>
      <c r="E241" s="269" t="s">
        <v>30</v>
      </c>
      <c r="F241" s="269"/>
      <c r="G241" s="313" t="s">
        <v>100</v>
      </c>
      <c r="H241" s="335">
        <f>H243+H242</f>
        <v>12000</v>
      </c>
      <c r="I241" s="336">
        <f>I242+I243</f>
        <v>4200</v>
      </c>
      <c r="J241" s="342">
        <f t="shared" si="42"/>
        <v>7800</v>
      </c>
      <c r="K241" s="337">
        <f>ROUND(I241/H241*100,2)</f>
        <v>35</v>
      </c>
      <c r="L241" s="335">
        <f>L243+L242</f>
        <v>9000</v>
      </c>
      <c r="M241" s="314">
        <f>M243+M242</f>
        <v>4200</v>
      </c>
      <c r="N241" s="335">
        <f>N243+N242</f>
        <v>0</v>
      </c>
      <c r="O241" s="338">
        <f>O243+O242</f>
        <v>4200</v>
      </c>
      <c r="P241" s="338">
        <f t="shared" si="43"/>
        <v>4800</v>
      </c>
      <c r="Q241" s="339">
        <f>ROUND(O241/L241*100,2)</f>
        <v>46.67</v>
      </c>
      <c r="R241" s="260"/>
    </row>
    <row r="242" spans="1:18" ht="26.25" x14ac:dyDescent="0.2">
      <c r="A242" s="282"/>
      <c r="B242" s="340"/>
      <c r="C242" s="283"/>
      <c r="D242" s="283"/>
      <c r="E242" s="283"/>
      <c r="F242" s="283" t="s">
        <v>32</v>
      </c>
      <c r="G242" s="341" t="s">
        <v>287</v>
      </c>
      <c r="H242" s="342"/>
      <c r="I242" s="343"/>
      <c r="J242" s="342">
        <f t="shared" si="42"/>
        <v>0</v>
      </c>
      <c r="K242" s="337"/>
      <c r="L242" s="342"/>
      <c r="M242" s="344"/>
      <c r="N242" s="342"/>
      <c r="O242" s="285">
        <f>M242+N242</f>
        <v>0</v>
      </c>
      <c r="P242" s="285">
        <f t="shared" si="43"/>
        <v>0</v>
      </c>
      <c r="Q242" s="339"/>
      <c r="R242" s="260"/>
    </row>
    <row r="243" spans="1:18" ht="26.25" x14ac:dyDescent="0.2">
      <c r="A243" s="282"/>
      <c r="B243" s="340"/>
      <c r="C243" s="283"/>
      <c r="D243" s="283"/>
      <c r="E243" s="283"/>
      <c r="F243" s="283" t="s">
        <v>30</v>
      </c>
      <c r="G243" s="341" t="s">
        <v>102</v>
      </c>
      <c r="H243" s="342">
        <v>12000</v>
      </c>
      <c r="I243" s="343">
        <f>O243</f>
        <v>4200</v>
      </c>
      <c r="J243" s="342">
        <f t="shared" si="42"/>
        <v>7800</v>
      </c>
      <c r="K243" s="337">
        <f>ROUND(I243/H243*100,2)</f>
        <v>35</v>
      </c>
      <c r="L243" s="342">
        <v>9000</v>
      </c>
      <c r="M243" s="344">
        <v>4200</v>
      </c>
      <c r="N243" s="342">
        <v>0</v>
      </c>
      <c r="O243" s="285">
        <f>M243+N243</f>
        <v>4200</v>
      </c>
      <c r="P243" s="285">
        <f t="shared" si="43"/>
        <v>4800</v>
      </c>
      <c r="Q243" s="339">
        <f>ROUND(O243/L243*100,2)</f>
        <v>46.67</v>
      </c>
      <c r="R243" s="260"/>
    </row>
    <row r="244" spans="1:18" ht="26.25" x14ac:dyDescent="0.2">
      <c r="A244" s="276"/>
      <c r="B244" s="268"/>
      <c r="C244" s="269"/>
      <c r="D244" s="269" t="s">
        <v>105</v>
      </c>
      <c r="E244" s="269"/>
      <c r="F244" s="269"/>
      <c r="G244" s="334" t="s">
        <v>83</v>
      </c>
      <c r="H244" s="335">
        <v>0</v>
      </c>
      <c r="I244" s="336"/>
      <c r="J244" s="342">
        <f t="shared" si="42"/>
        <v>0</v>
      </c>
      <c r="K244" s="337"/>
      <c r="L244" s="335">
        <v>0</v>
      </c>
      <c r="M244" s="314">
        <f>M245</f>
        <v>0</v>
      </c>
      <c r="N244" s="335">
        <f>N245</f>
        <v>0</v>
      </c>
      <c r="O244" s="338">
        <f>O245</f>
        <v>0</v>
      </c>
      <c r="P244" s="338">
        <f t="shared" si="43"/>
        <v>0</v>
      </c>
      <c r="Q244" s="339"/>
      <c r="R244" s="260"/>
    </row>
    <row r="245" spans="1:18" ht="26.25" x14ac:dyDescent="0.2">
      <c r="A245" s="276"/>
      <c r="B245" s="268"/>
      <c r="C245" s="269"/>
      <c r="D245" s="269">
        <v>71</v>
      </c>
      <c r="E245" s="269"/>
      <c r="F245" s="269"/>
      <c r="G245" s="334" t="s">
        <v>157</v>
      </c>
      <c r="H245" s="335">
        <v>0</v>
      </c>
      <c r="I245" s="336"/>
      <c r="J245" s="342">
        <f t="shared" si="42"/>
        <v>0</v>
      </c>
      <c r="K245" s="337"/>
      <c r="L245" s="335">
        <v>0</v>
      </c>
      <c r="M245" s="314">
        <f>M246+M251</f>
        <v>0</v>
      </c>
      <c r="N245" s="335">
        <f>N246+N251</f>
        <v>0</v>
      </c>
      <c r="O245" s="338">
        <f>O246+O251</f>
        <v>0</v>
      </c>
      <c r="P245" s="338">
        <f t="shared" si="43"/>
        <v>0</v>
      </c>
      <c r="Q245" s="339"/>
      <c r="R245" s="260"/>
    </row>
    <row r="246" spans="1:18" ht="26.25" x14ac:dyDescent="0.2">
      <c r="A246" s="276"/>
      <c r="B246" s="268"/>
      <c r="C246" s="269"/>
      <c r="D246" s="269"/>
      <c r="E246" s="269" t="s">
        <v>32</v>
      </c>
      <c r="F246" s="269"/>
      <c r="G246" s="313" t="s">
        <v>158</v>
      </c>
      <c r="H246" s="335">
        <v>0</v>
      </c>
      <c r="I246" s="336"/>
      <c r="J246" s="342">
        <f t="shared" si="42"/>
        <v>0</v>
      </c>
      <c r="K246" s="337"/>
      <c r="L246" s="335">
        <v>0</v>
      </c>
      <c r="M246" s="314">
        <f>M247+M248+M249+M250</f>
        <v>0</v>
      </c>
      <c r="N246" s="335">
        <f>N247+N248+N249+N250</f>
        <v>0</v>
      </c>
      <c r="O246" s="338">
        <f>O247+O248+O249+O250</f>
        <v>0</v>
      </c>
      <c r="P246" s="338">
        <f t="shared" si="43"/>
        <v>0</v>
      </c>
      <c r="Q246" s="339"/>
      <c r="R246" s="260"/>
    </row>
    <row r="247" spans="1:18" ht="26.25" x14ac:dyDescent="0.2">
      <c r="A247" s="282"/>
      <c r="B247" s="340"/>
      <c r="C247" s="283"/>
      <c r="D247" s="283"/>
      <c r="E247" s="283"/>
      <c r="F247" s="283" t="s">
        <v>32</v>
      </c>
      <c r="G247" s="341" t="s">
        <v>367</v>
      </c>
      <c r="H247" s="342"/>
      <c r="I247" s="343"/>
      <c r="J247" s="342">
        <f t="shared" si="42"/>
        <v>0</v>
      </c>
      <c r="K247" s="337"/>
      <c r="L247" s="342"/>
      <c r="M247" s="344"/>
      <c r="N247" s="342"/>
      <c r="O247" s="285">
        <f t="shared" ref="O247:O252" si="45">M247+N247</f>
        <v>0</v>
      </c>
      <c r="P247" s="285">
        <f t="shared" si="43"/>
        <v>0</v>
      </c>
      <c r="Q247" s="339"/>
      <c r="R247" s="260"/>
    </row>
    <row r="248" spans="1:18" ht="26.25" x14ac:dyDescent="0.2">
      <c r="A248" s="282"/>
      <c r="B248" s="340"/>
      <c r="C248" s="283"/>
      <c r="D248" s="283"/>
      <c r="E248" s="283"/>
      <c r="F248" s="283" t="s">
        <v>30</v>
      </c>
      <c r="G248" s="341" t="s">
        <v>159</v>
      </c>
      <c r="H248" s="342"/>
      <c r="I248" s="343"/>
      <c r="J248" s="342">
        <f t="shared" si="42"/>
        <v>0</v>
      </c>
      <c r="K248" s="337"/>
      <c r="L248" s="342"/>
      <c r="M248" s="344"/>
      <c r="N248" s="342"/>
      <c r="O248" s="285">
        <f t="shared" si="45"/>
        <v>0</v>
      </c>
      <c r="P248" s="285">
        <f t="shared" si="43"/>
        <v>0</v>
      </c>
      <c r="Q248" s="339"/>
      <c r="R248" s="260"/>
    </row>
    <row r="249" spans="1:18" ht="26.25" x14ac:dyDescent="0.2">
      <c r="A249" s="282"/>
      <c r="B249" s="340"/>
      <c r="C249" s="283"/>
      <c r="D249" s="283"/>
      <c r="E249" s="283"/>
      <c r="F249" s="283" t="s">
        <v>43</v>
      </c>
      <c r="G249" s="341" t="s">
        <v>160</v>
      </c>
      <c r="H249" s="342"/>
      <c r="I249" s="343"/>
      <c r="J249" s="342">
        <f t="shared" si="42"/>
        <v>0</v>
      </c>
      <c r="K249" s="337"/>
      <c r="L249" s="342"/>
      <c r="M249" s="344"/>
      <c r="N249" s="342"/>
      <c r="O249" s="285">
        <f t="shared" si="45"/>
        <v>0</v>
      </c>
      <c r="P249" s="285">
        <f t="shared" si="43"/>
        <v>0</v>
      </c>
      <c r="Q249" s="339"/>
      <c r="R249" s="260"/>
    </row>
    <row r="250" spans="1:18" ht="26.25" x14ac:dyDescent="0.2">
      <c r="A250" s="373"/>
      <c r="B250" s="374"/>
      <c r="C250" s="375"/>
      <c r="D250" s="375"/>
      <c r="E250" s="375"/>
      <c r="F250" s="375" t="s">
        <v>90</v>
      </c>
      <c r="G250" s="376" t="s">
        <v>365</v>
      </c>
      <c r="H250" s="342"/>
      <c r="I250" s="343"/>
      <c r="J250" s="342">
        <f t="shared" si="42"/>
        <v>0</v>
      </c>
      <c r="K250" s="337"/>
      <c r="L250" s="342"/>
      <c r="M250" s="344"/>
      <c r="N250" s="342"/>
      <c r="O250" s="285">
        <f t="shared" si="45"/>
        <v>0</v>
      </c>
      <c r="P250" s="285">
        <f t="shared" si="43"/>
        <v>0</v>
      </c>
      <c r="Q250" s="339"/>
      <c r="R250" s="377"/>
    </row>
    <row r="251" spans="1:18" ht="26.25" x14ac:dyDescent="0.2">
      <c r="A251" s="373"/>
      <c r="B251" s="374"/>
      <c r="C251" s="375"/>
      <c r="D251" s="375"/>
      <c r="E251" s="375" t="s">
        <v>43</v>
      </c>
      <c r="F251" s="375"/>
      <c r="G251" s="376" t="s">
        <v>366</v>
      </c>
      <c r="H251" s="342">
        <v>0</v>
      </c>
      <c r="I251" s="343"/>
      <c r="J251" s="342">
        <f t="shared" si="42"/>
        <v>0</v>
      </c>
      <c r="K251" s="337"/>
      <c r="L251" s="342">
        <v>0</v>
      </c>
      <c r="M251" s="344"/>
      <c r="N251" s="342"/>
      <c r="O251" s="285">
        <f t="shared" si="45"/>
        <v>0</v>
      </c>
      <c r="P251" s="285">
        <f t="shared" si="43"/>
        <v>0</v>
      </c>
      <c r="Q251" s="339"/>
      <c r="R251" s="377"/>
    </row>
    <row r="252" spans="1:18" ht="26.25" x14ac:dyDescent="0.2">
      <c r="A252" s="347"/>
      <c r="B252" s="348"/>
      <c r="C252" s="349"/>
      <c r="D252" s="349">
        <v>85</v>
      </c>
      <c r="E252" s="349"/>
      <c r="F252" s="349"/>
      <c r="G252" s="351" t="s">
        <v>86</v>
      </c>
      <c r="H252" s="352"/>
      <c r="I252" s="353"/>
      <c r="J252" s="352">
        <f t="shared" si="42"/>
        <v>0</v>
      </c>
      <c r="K252" s="354"/>
      <c r="L252" s="352"/>
      <c r="M252" s="355"/>
      <c r="N252" s="352"/>
      <c r="O252" s="356">
        <f t="shared" si="45"/>
        <v>0</v>
      </c>
      <c r="P252" s="356">
        <f t="shared" si="43"/>
        <v>0</v>
      </c>
      <c r="Q252" s="357"/>
      <c r="R252" s="260"/>
    </row>
    <row r="253" spans="1:18" ht="26.25" x14ac:dyDescent="0.2">
      <c r="A253" s="282"/>
      <c r="B253" s="340"/>
      <c r="C253" s="283"/>
      <c r="D253" s="283"/>
      <c r="E253" s="283"/>
      <c r="F253" s="283"/>
      <c r="G253" s="341" t="s">
        <v>161</v>
      </c>
      <c r="H253" s="342"/>
      <c r="I253" s="343"/>
      <c r="J253" s="342">
        <f t="shared" si="42"/>
        <v>0</v>
      </c>
      <c r="K253" s="337"/>
      <c r="L253" s="342"/>
      <c r="M253" s="344"/>
      <c r="N253" s="342"/>
      <c r="O253" s="285"/>
      <c r="P253" s="378">
        <f t="shared" si="43"/>
        <v>0</v>
      </c>
      <c r="Q253" s="339"/>
      <c r="R253" s="260"/>
    </row>
    <row r="254" spans="1:18" ht="26.25" x14ac:dyDescent="0.2">
      <c r="A254" s="276" t="s">
        <v>142</v>
      </c>
      <c r="B254" s="268" t="s">
        <v>124</v>
      </c>
      <c r="C254" s="269"/>
      <c r="D254" s="269"/>
      <c r="E254" s="269"/>
      <c r="F254" s="269"/>
      <c r="G254" s="334" t="s">
        <v>162</v>
      </c>
      <c r="H254" s="335">
        <f>H255</f>
        <v>0</v>
      </c>
      <c r="I254" s="336"/>
      <c r="J254" s="342">
        <f t="shared" si="42"/>
        <v>0</v>
      </c>
      <c r="K254" s="337" t="e">
        <f t="shared" ref="K254:K265" si="46">ROUND(I254/H254*100,2)</f>
        <v>#DIV/0!</v>
      </c>
      <c r="L254" s="335">
        <f>L255</f>
        <v>0</v>
      </c>
      <c r="M254" s="335">
        <f>M255</f>
        <v>0</v>
      </c>
      <c r="N254" s="335">
        <f>N255</f>
        <v>0</v>
      </c>
      <c r="O254" s="335">
        <f>O255</f>
        <v>0</v>
      </c>
      <c r="P254" s="338">
        <f t="shared" si="43"/>
        <v>0</v>
      </c>
      <c r="Q254" s="339" t="e">
        <f t="shared" ref="Q254:Q265" si="47">ROUND(O254/L254*100,2)</f>
        <v>#DIV/0!</v>
      </c>
      <c r="R254" s="260"/>
    </row>
    <row r="255" spans="1:18" ht="51" x14ac:dyDescent="0.2">
      <c r="A255" s="276"/>
      <c r="B255" s="268"/>
      <c r="C255" s="269" t="s">
        <v>32</v>
      </c>
      <c r="D255" s="269"/>
      <c r="E255" s="269"/>
      <c r="F255" s="269"/>
      <c r="G255" s="334" t="s">
        <v>163</v>
      </c>
      <c r="H255" s="335">
        <f>H232</f>
        <v>0</v>
      </c>
      <c r="I255" s="336"/>
      <c r="J255" s="342">
        <f t="shared" si="42"/>
        <v>0</v>
      </c>
      <c r="K255" s="337" t="e">
        <f t="shared" si="46"/>
        <v>#DIV/0!</v>
      </c>
      <c r="L255" s="335">
        <f>L232</f>
        <v>0</v>
      </c>
      <c r="M255" s="335">
        <f>M232</f>
        <v>0</v>
      </c>
      <c r="N255" s="335">
        <f>N232</f>
        <v>0</v>
      </c>
      <c r="O255" s="335">
        <f>O232</f>
        <v>0</v>
      </c>
      <c r="P255" s="338">
        <f t="shared" si="43"/>
        <v>0</v>
      </c>
      <c r="Q255" s="339" t="e">
        <f t="shared" si="47"/>
        <v>#DIV/0!</v>
      </c>
      <c r="R255" s="260"/>
    </row>
    <row r="256" spans="1:18" ht="26.25" x14ac:dyDescent="0.2">
      <c r="A256" s="276"/>
      <c r="B256" s="268" t="s">
        <v>48</v>
      </c>
      <c r="C256" s="269"/>
      <c r="D256" s="269"/>
      <c r="E256" s="269"/>
      <c r="F256" s="269"/>
      <c r="G256" s="334" t="s">
        <v>164</v>
      </c>
      <c r="H256" s="335">
        <f>H172-H255</f>
        <v>24000</v>
      </c>
      <c r="I256" s="336"/>
      <c r="J256" s="335">
        <f t="shared" si="42"/>
        <v>24000</v>
      </c>
      <c r="K256" s="337">
        <f t="shared" si="46"/>
        <v>0</v>
      </c>
      <c r="L256" s="335">
        <f>L172-L255</f>
        <v>16300</v>
      </c>
      <c r="M256" s="335">
        <f>M172-M255</f>
        <v>7310.93</v>
      </c>
      <c r="N256" s="335">
        <f>N172-N255</f>
        <v>59.39</v>
      </c>
      <c r="O256" s="335">
        <f>O172-O255</f>
        <v>7370.32</v>
      </c>
      <c r="P256" s="338">
        <f t="shared" si="43"/>
        <v>8929.68</v>
      </c>
      <c r="Q256" s="339">
        <f t="shared" si="47"/>
        <v>45.22</v>
      </c>
      <c r="R256" s="260"/>
    </row>
    <row r="257" spans="1:18" ht="26.25" x14ac:dyDescent="0.35">
      <c r="A257" s="444" t="s">
        <v>165</v>
      </c>
      <c r="B257" s="445"/>
      <c r="C257" s="445"/>
      <c r="D257" s="445"/>
      <c r="E257" s="445"/>
      <c r="F257" s="446"/>
      <c r="G257" s="359" t="s">
        <v>166</v>
      </c>
      <c r="H257" s="360">
        <f>H258+H360+H368+H372</f>
        <v>32654500</v>
      </c>
      <c r="I257" s="361"/>
      <c r="J257" s="360">
        <f>J258+J360+J368+J372</f>
        <v>23560148.41</v>
      </c>
      <c r="K257" s="362">
        <f t="shared" si="46"/>
        <v>0</v>
      </c>
      <c r="L257" s="360">
        <f>L258+L360+L368+L372</f>
        <v>14294000</v>
      </c>
      <c r="M257" s="363">
        <f>M258+M360+M368+M372</f>
        <v>7864389.75</v>
      </c>
      <c r="N257" s="360">
        <f>N258+N360+N368+N372</f>
        <v>1260254.8399999999</v>
      </c>
      <c r="O257" s="364">
        <f>O258+O360+O368+O372</f>
        <v>9124644.5900000017</v>
      </c>
      <c r="P257" s="364">
        <f t="shared" si="43"/>
        <v>5169355.4099999983</v>
      </c>
      <c r="Q257" s="365">
        <f t="shared" si="47"/>
        <v>63.84</v>
      </c>
      <c r="R257" s="366"/>
    </row>
    <row r="258" spans="1:18" ht="26.25" x14ac:dyDescent="0.2">
      <c r="A258" s="276"/>
      <c r="B258" s="268"/>
      <c r="C258" s="269"/>
      <c r="D258" s="269" t="s">
        <v>32</v>
      </c>
      <c r="E258" s="269"/>
      <c r="F258" s="269"/>
      <c r="G258" s="334" t="s">
        <v>62</v>
      </c>
      <c r="H258" s="335">
        <f>H259+H291+H324+H327+H332+H357</f>
        <v>32654500</v>
      </c>
      <c r="I258" s="336"/>
      <c r="J258" s="335">
        <f>J259+J291+J324+J327+J332+J357</f>
        <v>23531690.789999999</v>
      </c>
      <c r="K258" s="337">
        <f t="shared" si="46"/>
        <v>0</v>
      </c>
      <c r="L258" s="335">
        <f>L259+L291+L324+L327+L332+L357</f>
        <v>14294000</v>
      </c>
      <c r="M258" s="314">
        <f>M259+M291+M324+M327+M332+M357</f>
        <v>7884341.3700000001</v>
      </c>
      <c r="N258" s="335">
        <f>N259+N291+N324+N327+N332+N357</f>
        <v>1268760.8399999999</v>
      </c>
      <c r="O258" s="338">
        <f>O259+O291+O324+O327+O332+O357</f>
        <v>9153102.2100000009</v>
      </c>
      <c r="P258" s="338">
        <f t="shared" si="43"/>
        <v>5140897.7899999991</v>
      </c>
      <c r="Q258" s="339">
        <f t="shared" si="47"/>
        <v>64.03</v>
      </c>
      <c r="R258" s="281"/>
    </row>
    <row r="259" spans="1:18" ht="26.25" x14ac:dyDescent="0.2">
      <c r="A259" s="276"/>
      <c r="B259" s="268"/>
      <c r="C259" s="269"/>
      <c r="D259" s="269" t="s">
        <v>88</v>
      </c>
      <c r="E259" s="269"/>
      <c r="F259" s="269"/>
      <c r="G259" s="334" t="s">
        <v>64</v>
      </c>
      <c r="H259" s="335">
        <f>H260+H277+H284</f>
        <v>4417000</v>
      </c>
      <c r="I259" s="336">
        <f>I260+I290</f>
        <v>1462068</v>
      </c>
      <c r="J259" s="335">
        <f>J260+J277+J284</f>
        <v>2985225</v>
      </c>
      <c r="K259" s="337">
        <f t="shared" si="46"/>
        <v>33.1</v>
      </c>
      <c r="L259" s="335">
        <f>L260+L277+L284</f>
        <v>2211500</v>
      </c>
      <c r="M259" s="368">
        <f>M260+M277+M284</f>
        <v>1088992</v>
      </c>
      <c r="N259" s="335">
        <f>N260+N277+N284</f>
        <v>373076</v>
      </c>
      <c r="O259" s="358">
        <f>O260+O277+O284</f>
        <v>1462068</v>
      </c>
      <c r="P259" s="338">
        <f t="shared" si="43"/>
        <v>749432</v>
      </c>
      <c r="Q259" s="339">
        <f t="shared" si="47"/>
        <v>66.11</v>
      </c>
      <c r="R259" s="281"/>
    </row>
    <row r="260" spans="1:18" ht="26.25" x14ac:dyDescent="0.2">
      <c r="A260" s="276"/>
      <c r="B260" s="268"/>
      <c r="C260" s="269"/>
      <c r="D260" s="269"/>
      <c r="E260" s="269" t="s">
        <v>32</v>
      </c>
      <c r="F260" s="269"/>
      <c r="G260" s="313" t="s">
        <v>112</v>
      </c>
      <c r="H260" s="335">
        <f>SUM(H261:H276)</f>
        <v>4323000</v>
      </c>
      <c r="I260" s="336">
        <f>I261+I264+I271+I272+I275</f>
        <v>1431775</v>
      </c>
      <c r="J260" s="335">
        <f>SUM(J261:J276)</f>
        <v>2891225</v>
      </c>
      <c r="K260" s="337">
        <f t="shared" si="46"/>
        <v>33.119999999999997</v>
      </c>
      <c r="L260" s="335">
        <f>SUM(L261:L276)</f>
        <v>2164100</v>
      </c>
      <c r="M260" s="314">
        <f>SUM(M261:M276)</f>
        <v>1066278</v>
      </c>
      <c r="N260" s="335">
        <f>SUM(N261:N276)</f>
        <v>365497</v>
      </c>
      <c r="O260" s="338">
        <f>SUM(O261:O276)</f>
        <v>1431775</v>
      </c>
      <c r="P260" s="338">
        <f t="shared" si="43"/>
        <v>732325</v>
      </c>
      <c r="Q260" s="339">
        <f t="shared" si="47"/>
        <v>66.16</v>
      </c>
      <c r="R260" s="281"/>
    </row>
    <row r="261" spans="1:18" ht="26.25" x14ac:dyDescent="0.2">
      <c r="A261" s="282"/>
      <c r="B261" s="340"/>
      <c r="C261" s="283"/>
      <c r="D261" s="283"/>
      <c r="E261" s="283"/>
      <c r="F261" s="283" t="s">
        <v>32</v>
      </c>
      <c r="G261" s="341" t="s">
        <v>113</v>
      </c>
      <c r="H261" s="342">
        <v>4065000</v>
      </c>
      <c r="I261" s="343">
        <f>O261</f>
        <v>1348749</v>
      </c>
      <c r="J261" s="342">
        <f t="shared" ref="J261:J290" si="48">H261-I261</f>
        <v>2716251</v>
      </c>
      <c r="K261" s="337">
        <f t="shared" si="46"/>
        <v>33.18</v>
      </c>
      <c r="L261" s="342">
        <v>2032200</v>
      </c>
      <c r="M261" s="344">
        <v>1011359</v>
      </c>
      <c r="N261" s="342">
        <v>337390</v>
      </c>
      <c r="O261" s="285">
        <f t="shared" ref="O261:O276" si="49">M261+N261</f>
        <v>1348749</v>
      </c>
      <c r="P261" s="285">
        <f t="shared" si="43"/>
        <v>683451</v>
      </c>
      <c r="Q261" s="339">
        <f t="shared" si="47"/>
        <v>66.37</v>
      </c>
      <c r="R261" s="260"/>
    </row>
    <row r="262" spans="1:18" ht="26.25" x14ac:dyDescent="0.2">
      <c r="A262" s="282"/>
      <c r="B262" s="340"/>
      <c r="C262" s="283"/>
      <c r="D262" s="283"/>
      <c r="E262" s="283"/>
      <c r="F262" s="283" t="s">
        <v>43</v>
      </c>
      <c r="G262" s="341"/>
      <c r="H262" s="342"/>
      <c r="I262" s="343"/>
      <c r="J262" s="342">
        <f t="shared" si="48"/>
        <v>0</v>
      </c>
      <c r="K262" s="337" t="e">
        <f t="shared" si="46"/>
        <v>#DIV/0!</v>
      </c>
      <c r="L262" s="342"/>
      <c r="M262" s="344"/>
      <c r="N262" s="342"/>
      <c r="O262" s="285">
        <f t="shared" si="49"/>
        <v>0</v>
      </c>
      <c r="P262" s="285">
        <f t="shared" si="43"/>
        <v>0</v>
      </c>
      <c r="Q262" s="339" t="e">
        <f t="shared" si="47"/>
        <v>#DIV/0!</v>
      </c>
      <c r="R262" s="260"/>
    </row>
    <row r="263" spans="1:18" ht="26.25" x14ac:dyDescent="0.35">
      <c r="A263" s="282"/>
      <c r="B263" s="340"/>
      <c r="C263" s="283"/>
      <c r="D263" s="283"/>
      <c r="E263" s="283"/>
      <c r="F263" s="283" t="s">
        <v>22</v>
      </c>
      <c r="G263" s="379"/>
      <c r="H263" s="342"/>
      <c r="I263" s="343"/>
      <c r="J263" s="342">
        <f t="shared" si="48"/>
        <v>0</v>
      </c>
      <c r="K263" s="337" t="e">
        <f t="shared" si="46"/>
        <v>#DIV/0!</v>
      </c>
      <c r="L263" s="342"/>
      <c r="M263" s="344"/>
      <c r="N263" s="342"/>
      <c r="O263" s="285">
        <f t="shared" si="49"/>
        <v>0</v>
      </c>
      <c r="P263" s="285">
        <f t="shared" si="43"/>
        <v>0</v>
      </c>
      <c r="Q263" s="339" t="e">
        <f t="shared" si="47"/>
        <v>#DIV/0!</v>
      </c>
      <c r="R263" s="260"/>
    </row>
    <row r="264" spans="1:18" ht="26.25" x14ac:dyDescent="0.2">
      <c r="A264" s="282"/>
      <c r="B264" s="340"/>
      <c r="C264" s="283"/>
      <c r="D264" s="283"/>
      <c r="E264" s="283"/>
      <c r="F264" s="283" t="s">
        <v>114</v>
      </c>
      <c r="G264" s="341" t="s">
        <v>278</v>
      </c>
      <c r="H264" s="342">
        <v>123000</v>
      </c>
      <c r="I264" s="343">
        <f>O264</f>
        <v>37112</v>
      </c>
      <c r="J264" s="342">
        <f t="shared" si="48"/>
        <v>85888</v>
      </c>
      <c r="K264" s="337">
        <f t="shared" si="46"/>
        <v>30.17</v>
      </c>
      <c r="L264" s="342">
        <v>57200</v>
      </c>
      <c r="M264" s="344">
        <v>27569</v>
      </c>
      <c r="N264" s="342">
        <v>9543</v>
      </c>
      <c r="O264" s="285">
        <f t="shared" si="49"/>
        <v>37112</v>
      </c>
      <c r="P264" s="285">
        <f t="shared" si="43"/>
        <v>20088</v>
      </c>
      <c r="Q264" s="339">
        <f t="shared" si="47"/>
        <v>64.88</v>
      </c>
      <c r="R264" s="260"/>
    </row>
    <row r="265" spans="1:18" ht="26.25" x14ac:dyDescent="0.35">
      <c r="A265" s="282"/>
      <c r="B265" s="340"/>
      <c r="C265" s="283"/>
      <c r="D265" s="283"/>
      <c r="E265" s="283"/>
      <c r="F265" s="283" t="s">
        <v>33</v>
      </c>
      <c r="G265" s="379" t="s">
        <v>281</v>
      </c>
      <c r="H265" s="342"/>
      <c r="I265" s="343"/>
      <c r="J265" s="342">
        <f t="shared" si="48"/>
        <v>0</v>
      </c>
      <c r="K265" s="337" t="e">
        <f t="shared" si="46"/>
        <v>#DIV/0!</v>
      </c>
      <c r="L265" s="342"/>
      <c r="M265" s="344"/>
      <c r="N265" s="342"/>
      <c r="O265" s="285">
        <f t="shared" si="49"/>
        <v>0</v>
      </c>
      <c r="P265" s="285">
        <f t="shared" si="43"/>
        <v>0</v>
      </c>
      <c r="Q265" s="339" t="e">
        <f t="shared" si="47"/>
        <v>#DIV/0!</v>
      </c>
      <c r="R265" s="260"/>
    </row>
    <row r="266" spans="1:18" ht="26.25" x14ac:dyDescent="0.35">
      <c r="A266" s="282"/>
      <c r="B266" s="340"/>
      <c r="C266" s="283"/>
      <c r="D266" s="283"/>
      <c r="E266" s="283"/>
      <c r="F266" s="283" t="s">
        <v>124</v>
      </c>
      <c r="G266" s="379"/>
      <c r="H266" s="342"/>
      <c r="I266" s="343"/>
      <c r="J266" s="342">
        <f t="shared" si="48"/>
        <v>0</v>
      </c>
      <c r="K266" s="337"/>
      <c r="L266" s="342"/>
      <c r="M266" s="344"/>
      <c r="N266" s="342"/>
      <c r="O266" s="285">
        <f t="shared" si="49"/>
        <v>0</v>
      </c>
      <c r="P266" s="285">
        <f t="shared" si="43"/>
        <v>0</v>
      </c>
      <c r="Q266" s="339"/>
      <c r="R266" s="260"/>
    </row>
    <row r="267" spans="1:18" ht="26.25" x14ac:dyDescent="0.35">
      <c r="A267" s="282"/>
      <c r="B267" s="340"/>
      <c r="C267" s="283"/>
      <c r="D267" s="283"/>
      <c r="E267" s="283"/>
      <c r="F267" s="283" t="s">
        <v>115</v>
      </c>
      <c r="G267" s="379"/>
      <c r="H267" s="342"/>
      <c r="I267" s="343"/>
      <c r="J267" s="342">
        <f t="shared" si="48"/>
        <v>0</v>
      </c>
      <c r="K267" s="337"/>
      <c r="L267" s="342"/>
      <c r="M267" s="344"/>
      <c r="N267" s="342"/>
      <c r="O267" s="285">
        <f t="shared" si="49"/>
        <v>0</v>
      </c>
      <c r="P267" s="285">
        <f t="shared" si="43"/>
        <v>0</v>
      </c>
      <c r="Q267" s="339"/>
      <c r="R267" s="260"/>
    </row>
    <row r="268" spans="1:18" ht="26.25" x14ac:dyDescent="0.35">
      <c r="A268" s="282"/>
      <c r="B268" s="340"/>
      <c r="C268" s="283"/>
      <c r="D268" s="283"/>
      <c r="E268" s="283"/>
      <c r="F268" s="283" t="s">
        <v>38</v>
      </c>
      <c r="G268" s="379"/>
      <c r="H268" s="342"/>
      <c r="I268" s="343"/>
      <c r="J268" s="342">
        <f t="shared" si="48"/>
        <v>0</v>
      </c>
      <c r="K268" s="337"/>
      <c r="L268" s="342"/>
      <c r="M268" s="344"/>
      <c r="N268" s="342"/>
      <c r="O268" s="285">
        <f t="shared" si="49"/>
        <v>0</v>
      </c>
      <c r="P268" s="285">
        <f t="shared" si="43"/>
        <v>0</v>
      </c>
      <c r="Q268" s="339"/>
      <c r="R268" s="260"/>
    </row>
    <row r="269" spans="1:18" ht="26.25" x14ac:dyDescent="0.35">
      <c r="A269" s="282"/>
      <c r="B269" s="340"/>
      <c r="C269" s="283"/>
      <c r="D269" s="283"/>
      <c r="E269" s="283"/>
      <c r="F269" s="283">
        <v>10</v>
      </c>
      <c r="G269" s="379"/>
      <c r="H269" s="342"/>
      <c r="I269" s="343"/>
      <c r="J269" s="342">
        <f t="shared" si="48"/>
        <v>0</v>
      </c>
      <c r="K269" s="337"/>
      <c r="L269" s="342"/>
      <c r="M269" s="344"/>
      <c r="N269" s="342"/>
      <c r="O269" s="285">
        <f t="shared" si="49"/>
        <v>0</v>
      </c>
      <c r="P269" s="285">
        <f t="shared" si="43"/>
        <v>0</v>
      </c>
      <c r="Q269" s="339"/>
      <c r="R269" s="260"/>
    </row>
    <row r="270" spans="1:18" ht="26.25" x14ac:dyDescent="0.35">
      <c r="A270" s="282"/>
      <c r="B270" s="340"/>
      <c r="C270" s="283"/>
      <c r="D270" s="283"/>
      <c r="E270" s="283"/>
      <c r="F270" s="283">
        <v>11</v>
      </c>
      <c r="G270" s="379"/>
      <c r="H270" s="342"/>
      <c r="I270" s="343"/>
      <c r="J270" s="342">
        <f t="shared" si="48"/>
        <v>0</v>
      </c>
      <c r="K270" s="337"/>
      <c r="L270" s="342"/>
      <c r="M270" s="344"/>
      <c r="N270" s="342"/>
      <c r="O270" s="285">
        <f t="shared" si="49"/>
        <v>0</v>
      </c>
      <c r="P270" s="285">
        <f t="shared" si="43"/>
        <v>0</v>
      </c>
      <c r="Q270" s="339"/>
      <c r="R270" s="260"/>
    </row>
    <row r="271" spans="1:18" ht="26.25" x14ac:dyDescent="0.2">
      <c r="A271" s="282"/>
      <c r="B271" s="340"/>
      <c r="C271" s="283"/>
      <c r="D271" s="283"/>
      <c r="E271" s="283"/>
      <c r="F271" s="283">
        <v>12</v>
      </c>
      <c r="G271" s="341" t="s">
        <v>167</v>
      </c>
      <c r="H271" s="342">
        <v>90000</v>
      </c>
      <c r="I271" s="343">
        <f>O271</f>
        <v>34560</v>
      </c>
      <c r="J271" s="342">
        <f t="shared" si="48"/>
        <v>55440</v>
      </c>
      <c r="K271" s="337">
        <f>ROUND(I271/H271*100,2)</f>
        <v>38.4</v>
      </c>
      <c r="L271" s="342">
        <v>52500</v>
      </c>
      <c r="M271" s="344">
        <v>16640</v>
      </c>
      <c r="N271" s="342">
        <v>17920</v>
      </c>
      <c r="O271" s="285">
        <f t="shared" si="49"/>
        <v>34560</v>
      </c>
      <c r="P271" s="285">
        <f t="shared" si="43"/>
        <v>17940</v>
      </c>
      <c r="Q271" s="339">
        <f>ROUND(O271/L271*100,2)</f>
        <v>65.83</v>
      </c>
      <c r="R271" s="260"/>
    </row>
    <row r="272" spans="1:18" ht="26.25" x14ac:dyDescent="0.2">
      <c r="A272" s="282"/>
      <c r="B272" s="340"/>
      <c r="C272" s="283"/>
      <c r="D272" s="283"/>
      <c r="E272" s="283"/>
      <c r="F272" s="283">
        <v>13</v>
      </c>
      <c r="G272" s="341" t="s">
        <v>168</v>
      </c>
      <c r="H272" s="342">
        <v>1000</v>
      </c>
      <c r="I272" s="343">
        <f>O272</f>
        <v>92</v>
      </c>
      <c r="J272" s="342">
        <f t="shared" si="48"/>
        <v>908</v>
      </c>
      <c r="K272" s="337">
        <f>ROUND(I272/H272*100,2)</f>
        <v>9.1999999999999993</v>
      </c>
      <c r="L272" s="342">
        <v>300</v>
      </c>
      <c r="M272" s="344"/>
      <c r="N272" s="342">
        <v>92</v>
      </c>
      <c r="O272" s="285">
        <f t="shared" si="49"/>
        <v>92</v>
      </c>
      <c r="P272" s="285">
        <f t="shared" si="43"/>
        <v>208</v>
      </c>
      <c r="Q272" s="339">
        <f>ROUND(O272/L272*100,2)</f>
        <v>30.67</v>
      </c>
      <c r="R272" s="260"/>
    </row>
    <row r="273" spans="1:18" ht="26.25" x14ac:dyDescent="0.2">
      <c r="A273" s="282"/>
      <c r="B273" s="340"/>
      <c r="C273" s="283"/>
      <c r="D273" s="283"/>
      <c r="E273" s="283"/>
      <c r="F273" s="283">
        <v>14</v>
      </c>
      <c r="G273" s="341" t="s">
        <v>272</v>
      </c>
      <c r="H273" s="342"/>
      <c r="I273" s="343"/>
      <c r="J273" s="342">
        <f t="shared" si="48"/>
        <v>0</v>
      </c>
      <c r="K273" s="337"/>
      <c r="L273" s="342"/>
      <c r="M273" s="344"/>
      <c r="N273" s="342"/>
      <c r="O273" s="285">
        <f t="shared" si="49"/>
        <v>0</v>
      </c>
      <c r="P273" s="285">
        <f t="shared" si="43"/>
        <v>0</v>
      </c>
      <c r="Q273" s="339"/>
      <c r="R273" s="260"/>
    </row>
    <row r="274" spans="1:18" ht="26.25" x14ac:dyDescent="0.2">
      <c r="A274" s="282"/>
      <c r="B274" s="340"/>
      <c r="C274" s="283"/>
      <c r="D274" s="283"/>
      <c r="E274" s="283"/>
      <c r="F274" s="283">
        <v>15</v>
      </c>
      <c r="G274" s="341"/>
      <c r="H274" s="342"/>
      <c r="I274" s="343"/>
      <c r="J274" s="342">
        <f t="shared" si="48"/>
        <v>0</v>
      </c>
      <c r="K274" s="337"/>
      <c r="L274" s="342"/>
      <c r="M274" s="344"/>
      <c r="N274" s="342"/>
      <c r="O274" s="285">
        <f t="shared" si="49"/>
        <v>0</v>
      </c>
      <c r="P274" s="285">
        <f t="shared" si="43"/>
        <v>0</v>
      </c>
      <c r="Q274" s="339"/>
      <c r="R274" s="260"/>
    </row>
    <row r="275" spans="1:18" ht="26.25" x14ac:dyDescent="0.2">
      <c r="A275" s="282"/>
      <c r="B275" s="340"/>
      <c r="C275" s="283"/>
      <c r="D275" s="283"/>
      <c r="E275" s="283"/>
      <c r="F275" s="283">
        <v>17</v>
      </c>
      <c r="G275" s="341" t="s">
        <v>274</v>
      </c>
      <c r="H275" s="342">
        <v>44000</v>
      </c>
      <c r="I275" s="343">
        <f>O275</f>
        <v>11262</v>
      </c>
      <c r="J275" s="342">
        <f t="shared" si="48"/>
        <v>32738</v>
      </c>
      <c r="K275" s="337">
        <f>ROUND(I275/H275*100,2)</f>
        <v>25.6</v>
      </c>
      <c r="L275" s="342">
        <v>21900</v>
      </c>
      <c r="M275" s="344">
        <v>10710</v>
      </c>
      <c r="N275" s="342">
        <v>552</v>
      </c>
      <c r="O275" s="285">
        <f t="shared" si="49"/>
        <v>11262</v>
      </c>
      <c r="P275" s="285">
        <f t="shared" si="43"/>
        <v>10638</v>
      </c>
      <c r="Q275" s="339">
        <f>ROUND(O275/L275*100,2)</f>
        <v>51.42</v>
      </c>
      <c r="R275" s="260"/>
    </row>
    <row r="276" spans="1:18" ht="26.25" x14ac:dyDescent="0.2">
      <c r="A276" s="282"/>
      <c r="B276" s="340"/>
      <c r="C276" s="283"/>
      <c r="D276" s="283"/>
      <c r="E276" s="283"/>
      <c r="F276" s="283" t="s">
        <v>90</v>
      </c>
      <c r="G276" s="341" t="s">
        <v>273</v>
      </c>
      <c r="H276" s="342"/>
      <c r="I276" s="343"/>
      <c r="J276" s="342">
        <f t="shared" si="48"/>
        <v>0</v>
      </c>
      <c r="K276" s="337" t="e">
        <f>ROUND(I276/H276*100,2)</f>
        <v>#DIV/0!</v>
      </c>
      <c r="L276" s="342"/>
      <c r="M276" s="344"/>
      <c r="N276" s="342"/>
      <c r="O276" s="285">
        <f t="shared" si="49"/>
        <v>0</v>
      </c>
      <c r="P276" s="285">
        <f t="shared" si="43"/>
        <v>0</v>
      </c>
      <c r="Q276" s="339" t="e">
        <f>ROUND(O276/L276*100,2)</f>
        <v>#DIV/0!</v>
      </c>
      <c r="R276" s="260"/>
    </row>
    <row r="277" spans="1:18" ht="26.25" x14ac:dyDescent="0.2">
      <c r="A277" s="276"/>
      <c r="B277" s="268"/>
      <c r="C277" s="269"/>
      <c r="D277" s="269"/>
      <c r="E277" s="269" t="s">
        <v>30</v>
      </c>
      <c r="F277" s="269"/>
      <c r="G277" s="313" t="s">
        <v>315</v>
      </c>
      <c r="H277" s="335">
        <f>H281+H283+H282</f>
        <v>0</v>
      </c>
      <c r="I277" s="336"/>
      <c r="J277" s="342">
        <f t="shared" si="48"/>
        <v>0</v>
      </c>
      <c r="K277" s="337"/>
      <c r="L277" s="335">
        <f>L281+L283+L282</f>
        <v>0</v>
      </c>
      <c r="M277" s="314">
        <f>M281+M283+M282</f>
        <v>0</v>
      </c>
      <c r="N277" s="335">
        <f>N281+N283+N282</f>
        <v>0</v>
      </c>
      <c r="O277" s="338">
        <f>O281+O283+O282</f>
        <v>0</v>
      </c>
      <c r="P277" s="338">
        <f t="shared" si="43"/>
        <v>0</v>
      </c>
      <c r="Q277" s="339"/>
      <c r="R277" s="260"/>
    </row>
    <row r="278" spans="1:18" ht="26.25" x14ac:dyDescent="0.2">
      <c r="A278" s="282"/>
      <c r="B278" s="340"/>
      <c r="C278" s="283"/>
      <c r="D278" s="283"/>
      <c r="E278" s="283"/>
      <c r="F278" s="283" t="s">
        <v>32</v>
      </c>
      <c r="G278" s="341"/>
      <c r="H278" s="342"/>
      <c r="I278" s="343"/>
      <c r="J278" s="342">
        <f t="shared" si="48"/>
        <v>0</v>
      </c>
      <c r="K278" s="337"/>
      <c r="L278" s="342"/>
      <c r="M278" s="344"/>
      <c r="N278" s="342"/>
      <c r="O278" s="285">
        <f t="shared" ref="O278:O283" si="50">M278+N278</f>
        <v>0</v>
      </c>
      <c r="P278" s="285">
        <f t="shared" si="43"/>
        <v>0</v>
      </c>
      <c r="Q278" s="339"/>
      <c r="R278" s="260"/>
    </row>
    <row r="279" spans="1:18" ht="26.25" x14ac:dyDescent="0.2">
      <c r="A279" s="282"/>
      <c r="B279" s="340"/>
      <c r="C279" s="283"/>
      <c r="D279" s="283"/>
      <c r="E279" s="283"/>
      <c r="F279" s="283" t="s">
        <v>30</v>
      </c>
      <c r="G279" s="341"/>
      <c r="H279" s="342"/>
      <c r="I279" s="343"/>
      <c r="J279" s="342">
        <f t="shared" si="48"/>
        <v>0</v>
      </c>
      <c r="K279" s="337"/>
      <c r="L279" s="342"/>
      <c r="M279" s="344"/>
      <c r="N279" s="342"/>
      <c r="O279" s="285">
        <f t="shared" si="50"/>
        <v>0</v>
      </c>
      <c r="P279" s="285">
        <f t="shared" si="43"/>
        <v>0</v>
      </c>
      <c r="Q279" s="339"/>
      <c r="R279" s="260"/>
    </row>
    <row r="280" spans="1:18" ht="26.25" x14ac:dyDescent="0.2">
      <c r="A280" s="282"/>
      <c r="B280" s="340"/>
      <c r="C280" s="283"/>
      <c r="D280" s="283"/>
      <c r="E280" s="283"/>
      <c r="F280" s="283" t="s">
        <v>43</v>
      </c>
      <c r="G280" s="341"/>
      <c r="H280" s="342"/>
      <c r="I280" s="343"/>
      <c r="J280" s="342">
        <f t="shared" si="48"/>
        <v>0</v>
      </c>
      <c r="K280" s="337"/>
      <c r="L280" s="342"/>
      <c r="M280" s="344"/>
      <c r="N280" s="342"/>
      <c r="O280" s="285">
        <f t="shared" si="50"/>
        <v>0</v>
      </c>
      <c r="P280" s="285">
        <f t="shared" si="43"/>
        <v>0</v>
      </c>
      <c r="Q280" s="339"/>
      <c r="R280" s="260"/>
    </row>
    <row r="281" spans="1:18" ht="26.25" x14ac:dyDescent="0.2">
      <c r="A281" s="282"/>
      <c r="B281" s="340"/>
      <c r="C281" s="283"/>
      <c r="D281" s="283"/>
      <c r="E281" s="283"/>
      <c r="F281" s="283" t="s">
        <v>22</v>
      </c>
      <c r="G281" s="341" t="s">
        <v>410</v>
      </c>
      <c r="H281" s="342"/>
      <c r="I281" s="343"/>
      <c r="J281" s="342">
        <f t="shared" si="48"/>
        <v>0</v>
      </c>
      <c r="K281" s="337"/>
      <c r="L281" s="342"/>
      <c r="M281" s="344"/>
      <c r="N281" s="342"/>
      <c r="O281" s="285">
        <f t="shared" si="50"/>
        <v>0</v>
      </c>
      <c r="P281" s="285">
        <f t="shared" si="43"/>
        <v>0</v>
      </c>
      <c r="Q281" s="339"/>
      <c r="R281" s="260"/>
    </row>
    <row r="282" spans="1:18" ht="26.25" x14ac:dyDescent="0.2">
      <c r="A282" s="282"/>
      <c r="B282" s="340"/>
      <c r="C282" s="283"/>
      <c r="D282" s="283"/>
      <c r="E282" s="283"/>
      <c r="F282" s="283" t="s">
        <v>33</v>
      </c>
      <c r="G282" s="341" t="s">
        <v>117</v>
      </c>
      <c r="H282" s="342">
        <v>0</v>
      </c>
      <c r="I282" s="343"/>
      <c r="J282" s="342">
        <f t="shared" si="48"/>
        <v>0</v>
      </c>
      <c r="K282" s="337"/>
      <c r="L282" s="342">
        <v>0</v>
      </c>
      <c r="M282" s="344"/>
      <c r="N282" s="342"/>
      <c r="O282" s="285">
        <f t="shared" si="50"/>
        <v>0</v>
      </c>
      <c r="P282" s="285">
        <f t="shared" si="43"/>
        <v>0</v>
      </c>
      <c r="Q282" s="339"/>
      <c r="R282" s="260"/>
    </row>
    <row r="283" spans="1:18" ht="26.25" x14ac:dyDescent="0.2">
      <c r="A283" s="282"/>
      <c r="B283" s="340"/>
      <c r="C283" s="283"/>
      <c r="D283" s="283"/>
      <c r="E283" s="283"/>
      <c r="F283" s="346">
        <v>30</v>
      </c>
      <c r="G283" s="341"/>
      <c r="H283" s="342"/>
      <c r="I283" s="343"/>
      <c r="J283" s="342">
        <f t="shared" si="48"/>
        <v>0</v>
      </c>
      <c r="K283" s="337" t="e">
        <f t="shared" ref="K283:K293" si="51">ROUND(I283/H283*100,2)</f>
        <v>#DIV/0!</v>
      </c>
      <c r="L283" s="342"/>
      <c r="M283" s="344"/>
      <c r="N283" s="342"/>
      <c r="O283" s="285">
        <f t="shared" si="50"/>
        <v>0</v>
      </c>
      <c r="P283" s="285">
        <f t="shared" si="43"/>
        <v>0</v>
      </c>
      <c r="Q283" s="339" t="e">
        <f t="shared" ref="Q283:Q293" si="52">ROUND(O283/L283*100,2)</f>
        <v>#DIV/0!</v>
      </c>
      <c r="R283" s="260"/>
    </row>
    <row r="284" spans="1:18" ht="26.25" x14ac:dyDescent="0.2">
      <c r="A284" s="276"/>
      <c r="B284" s="268"/>
      <c r="C284" s="269"/>
      <c r="D284" s="269"/>
      <c r="E284" s="269" t="s">
        <v>43</v>
      </c>
      <c r="F284" s="269"/>
      <c r="G284" s="313" t="s">
        <v>118</v>
      </c>
      <c r="H284" s="335">
        <f>SUM(H285+H286+H287+H288+H289+H290)</f>
        <v>94000</v>
      </c>
      <c r="I284" s="336"/>
      <c r="J284" s="342">
        <f t="shared" si="48"/>
        <v>94000</v>
      </c>
      <c r="K284" s="337">
        <f t="shared" si="51"/>
        <v>0</v>
      </c>
      <c r="L284" s="335">
        <f>SUM(L285+L286+L287+L288+L289+L290)</f>
        <v>47400</v>
      </c>
      <c r="M284" s="314">
        <f>SUM(M285+M286+M287+M288+M289+M290)</f>
        <v>22714</v>
      </c>
      <c r="N284" s="335">
        <f>SUM(N285+N286+N287+N288+N289+N290)</f>
        <v>7579</v>
      </c>
      <c r="O284" s="338">
        <f>SUM(O285+O286+O287+O288+O289+O290)</f>
        <v>30293</v>
      </c>
      <c r="P284" s="338">
        <f t="shared" si="43"/>
        <v>17107</v>
      </c>
      <c r="Q284" s="339">
        <f t="shared" si="52"/>
        <v>63.91</v>
      </c>
      <c r="R284" s="281"/>
    </row>
    <row r="285" spans="1:18" ht="26.25" x14ac:dyDescent="0.2">
      <c r="A285" s="282"/>
      <c r="B285" s="340"/>
      <c r="C285" s="283"/>
      <c r="D285" s="283"/>
      <c r="E285" s="283"/>
      <c r="F285" s="283" t="s">
        <v>32</v>
      </c>
      <c r="G285" s="341" t="s">
        <v>119</v>
      </c>
      <c r="H285" s="342"/>
      <c r="I285" s="343"/>
      <c r="J285" s="342">
        <f t="shared" si="48"/>
        <v>0</v>
      </c>
      <c r="K285" s="337" t="e">
        <f t="shared" si="51"/>
        <v>#DIV/0!</v>
      </c>
      <c r="L285" s="342"/>
      <c r="M285" s="344"/>
      <c r="N285" s="342"/>
      <c r="O285" s="285">
        <f t="shared" ref="O285:O290" si="53">M285+N285</f>
        <v>0</v>
      </c>
      <c r="P285" s="285">
        <f t="shared" si="43"/>
        <v>0</v>
      </c>
      <c r="Q285" s="339" t="e">
        <f t="shared" si="52"/>
        <v>#DIV/0!</v>
      </c>
      <c r="R285" s="260"/>
    </row>
    <row r="286" spans="1:18" ht="26.25" x14ac:dyDescent="0.2">
      <c r="A286" s="282"/>
      <c r="B286" s="340"/>
      <c r="C286" s="283"/>
      <c r="D286" s="283"/>
      <c r="E286" s="283"/>
      <c r="F286" s="283" t="s">
        <v>30</v>
      </c>
      <c r="G286" s="341" t="s">
        <v>120</v>
      </c>
      <c r="H286" s="342"/>
      <c r="I286" s="343"/>
      <c r="J286" s="342">
        <f t="shared" si="48"/>
        <v>0</v>
      </c>
      <c r="K286" s="337" t="e">
        <f t="shared" si="51"/>
        <v>#DIV/0!</v>
      </c>
      <c r="L286" s="342"/>
      <c r="M286" s="344"/>
      <c r="N286" s="342"/>
      <c r="O286" s="285">
        <f t="shared" si="53"/>
        <v>0</v>
      </c>
      <c r="P286" s="285">
        <f t="shared" si="43"/>
        <v>0</v>
      </c>
      <c r="Q286" s="339" t="e">
        <f t="shared" si="52"/>
        <v>#DIV/0!</v>
      </c>
      <c r="R286" s="260"/>
    </row>
    <row r="287" spans="1:18" ht="26.25" x14ac:dyDescent="0.2">
      <c r="A287" s="282"/>
      <c r="B287" s="340"/>
      <c r="C287" s="283"/>
      <c r="D287" s="283"/>
      <c r="E287" s="283"/>
      <c r="F287" s="283" t="s">
        <v>43</v>
      </c>
      <c r="G287" s="341" t="s">
        <v>121</v>
      </c>
      <c r="H287" s="342"/>
      <c r="I287" s="343"/>
      <c r="J287" s="342">
        <f t="shared" si="48"/>
        <v>0</v>
      </c>
      <c r="K287" s="337" t="e">
        <f t="shared" si="51"/>
        <v>#DIV/0!</v>
      </c>
      <c r="L287" s="342"/>
      <c r="M287" s="344"/>
      <c r="N287" s="342"/>
      <c r="O287" s="285">
        <f t="shared" si="53"/>
        <v>0</v>
      </c>
      <c r="P287" s="285">
        <f t="shared" si="43"/>
        <v>0</v>
      </c>
      <c r="Q287" s="339" t="e">
        <f t="shared" si="52"/>
        <v>#DIV/0!</v>
      </c>
      <c r="R287" s="260"/>
    </row>
    <row r="288" spans="1:18" ht="51" x14ac:dyDescent="0.2">
      <c r="A288" s="282"/>
      <c r="B288" s="340"/>
      <c r="C288" s="283"/>
      <c r="D288" s="283"/>
      <c r="E288" s="283"/>
      <c r="F288" s="283" t="s">
        <v>22</v>
      </c>
      <c r="G288" s="341" t="s">
        <v>122</v>
      </c>
      <c r="H288" s="342"/>
      <c r="I288" s="343"/>
      <c r="J288" s="342">
        <f t="shared" si="48"/>
        <v>0</v>
      </c>
      <c r="K288" s="337" t="e">
        <f t="shared" si="51"/>
        <v>#DIV/0!</v>
      </c>
      <c r="L288" s="342"/>
      <c r="M288" s="344"/>
      <c r="N288" s="342"/>
      <c r="O288" s="285">
        <f t="shared" si="53"/>
        <v>0</v>
      </c>
      <c r="P288" s="285">
        <f t="shared" si="43"/>
        <v>0</v>
      </c>
      <c r="Q288" s="339" t="e">
        <f t="shared" si="52"/>
        <v>#DIV/0!</v>
      </c>
      <c r="R288" s="260"/>
    </row>
    <row r="289" spans="1:18" ht="26.25" x14ac:dyDescent="0.2">
      <c r="A289" s="282"/>
      <c r="B289" s="340"/>
      <c r="C289" s="283"/>
      <c r="D289" s="283"/>
      <c r="E289" s="283"/>
      <c r="F289" s="283" t="s">
        <v>33</v>
      </c>
      <c r="G289" s="341" t="s">
        <v>123</v>
      </c>
      <c r="H289" s="342"/>
      <c r="I289" s="343"/>
      <c r="J289" s="342">
        <f t="shared" si="48"/>
        <v>0</v>
      </c>
      <c r="K289" s="337" t="e">
        <f t="shared" si="51"/>
        <v>#DIV/0!</v>
      </c>
      <c r="L289" s="342"/>
      <c r="M289" s="344"/>
      <c r="N289" s="342"/>
      <c r="O289" s="285">
        <f t="shared" si="53"/>
        <v>0</v>
      </c>
      <c r="P289" s="285">
        <f t="shared" si="43"/>
        <v>0</v>
      </c>
      <c r="Q289" s="339" t="e">
        <f t="shared" si="52"/>
        <v>#DIV/0!</v>
      </c>
      <c r="R289" s="260"/>
    </row>
    <row r="290" spans="1:18" ht="26.25" x14ac:dyDescent="0.2">
      <c r="A290" s="282"/>
      <c r="B290" s="340"/>
      <c r="C290" s="283"/>
      <c r="D290" s="283"/>
      <c r="E290" s="283"/>
      <c r="F290" s="283" t="s">
        <v>124</v>
      </c>
      <c r="G290" s="341" t="s">
        <v>125</v>
      </c>
      <c r="H290" s="342">
        <v>94000</v>
      </c>
      <c r="I290" s="343">
        <f>O290</f>
        <v>30293</v>
      </c>
      <c r="J290" s="342">
        <f t="shared" si="48"/>
        <v>63707</v>
      </c>
      <c r="K290" s="337">
        <f t="shared" si="51"/>
        <v>32.229999999999997</v>
      </c>
      <c r="L290" s="342">
        <v>47400</v>
      </c>
      <c r="M290" s="344">
        <v>22714</v>
      </c>
      <c r="N290" s="342">
        <v>7579</v>
      </c>
      <c r="O290" s="285">
        <f t="shared" si="53"/>
        <v>30293</v>
      </c>
      <c r="P290" s="285">
        <f t="shared" si="43"/>
        <v>17107</v>
      </c>
      <c r="Q290" s="339">
        <f t="shared" si="52"/>
        <v>63.91</v>
      </c>
      <c r="R290" s="260"/>
    </row>
    <row r="291" spans="1:18" ht="26.25" x14ac:dyDescent="0.2">
      <c r="A291" s="276"/>
      <c r="B291" s="268"/>
      <c r="C291" s="269"/>
      <c r="D291" s="269" t="s">
        <v>89</v>
      </c>
      <c r="E291" s="269"/>
      <c r="F291" s="269"/>
      <c r="G291" s="334" t="s">
        <v>66</v>
      </c>
      <c r="H291" s="335">
        <f>H292+H303+H304+H308+H311+H312+H313+H314+H315+H316+H317</f>
        <v>395500</v>
      </c>
      <c r="I291" s="336">
        <f>I292+I309+I317</f>
        <v>168249.21000000002</v>
      </c>
      <c r="J291" s="335">
        <f>J292+J303+J304+J308+J311+J312+J313+J314+J315+J316+J317</f>
        <v>227250.78999999998</v>
      </c>
      <c r="K291" s="337">
        <f t="shared" si="51"/>
        <v>42.54</v>
      </c>
      <c r="L291" s="335">
        <f>L292+L303+L304+L308+L311+L312+L313+L314+L315+L316+L317</f>
        <v>232500</v>
      </c>
      <c r="M291" s="368">
        <f>M292+M303+M304+M308+M311+M312+M313+M314+M315+M316+M317</f>
        <v>122191.37</v>
      </c>
      <c r="N291" s="335">
        <f>N292+N303+N304+N308+N311+N312+N313+N314+N315+N316+N317</f>
        <v>46057.84</v>
      </c>
      <c r="O291" s="369">
        <f>O292+O303+O304+O308+O311+O312+O313+O314+O315+O316+O317</f>
        <v>168249.21000000002</v>
      </c>
      <c r="P291" s="338">
        <f t="shared" ref="P291:P335" si="54">L291-O291</f>
        <v>64250.789999999979</v>
      </c>
      <c r="Q291" s="339">
        <f t="shared" si="52"/>
        <v>72.37</v>
      </c>
      <c r="R291" s="281"/>
    </row>
    <row r="292" spans="1:18" ht="26.25" x14ac:dyDescent="0.2">
      <c r="A292" s="276"/>
      <c r="B292" s="268"/>
      <c r="C292" s="269"/>
      <c r="D292" s="269"/>
      <c r="E292" s="269" t="s">
        <v>32</v>
      </c>
      <c r="F292" s="269"/>
      <c r="G292" s="313" t="s">
        <v>144</v>
      </c>
      <c r="H292" s="335">
        <f>SUM(H293:H302)</f>
        <v>269000</v>
      </c>
      <c r="I292" s="336">
        <f>I293+I294+I295+I296+I297+I298+I300+I301+I302</f>
        <v>121681.87</v>
      </c>
      <c r="J292" s="335">
        <f>SUM(J293:J302)</f>
        <v>147318.12999999998</v>
      </c>
      <c r="K292" s="337">
        <f t="shared" si="51"/>
        <v>45.23</v>
      </c>
      <c r="L292" s="335">
        <f>SUM(L293:L302)</f>
        <v>153000</v>
      </c>
      <c r="M292" s="314">
        <f>SUM(M293:M302)</f>
        <v>86795.97</v>
      </c>
      <c r="N292" s="335">
        <f>SUM(N293:N302)</f>
        <v>34885.9</v>
      </c>
      <c r="O292" s="338">
        <f>SUM(O293:O302)</f>
        <v>121681.87</v>
      </c>
      <c r="P292" s="338">
        <f t="shared" si="54"/>
        <v>31318.130000000005</v>
      </c>
      <c r="Q292" s="339">
        <f t="shared" si="52"/>
        <v>79.53</v>
      </c>
      <c r="R292" s="281"/>
    </row>
    <row r="293" spans="1:18" ht="26.25" x14ac:dyDescent="0.2">
      <c r="A293" s="282"/>
      <c r="B293" s="340"/>
      <c r="C293" s="283"/>
      <c r="D293" s="283"/>
      <c r="E293" s="283"/>
      <c r="F293" s="283" t="s">
        <v>32</v>
      </c>
      <c r="G293" s="341" t="s">
        <v>169</v>
      </c>
      <c r="H293" s="342">
        <v>1000</v>
      </c>
      <c r="I293" s="343"/>
      <c r="J293" s="342">
        <f t="shared" ref="J293:J316" si="55">H293-I293</f>
        <v>1000</v>
      </c>
      <c r="K293" s="337">
        <f t="shared" si="51"/>
        <v>0</v>
      </c>
      <c r="L293" s="342">
        <v>1000</v>
      </c>
      <c r="M293" s="344"/>
      <c r="N293" s="342"/>
      <c r="O293" s="285">
        <f t="shared" ref="O293:O303" si="56">M293+N293</f>
        <v>0</v>
      </c>
      <c r="P293" s="285">
        <f t="shared" si="54"/>
        <v>1000</v>
      </c>
      <c r="Q293" s="339">
        <f t="shared" si="52"/>
        <v>0</v>
      </c>
      <c r="R293" s="260"/>
    </row>
    <row r="294" spans="1:18" ht="26.25" x14ac:dyDescent="0.2">
      <c r="A294" s="282"/>
      <c r="B294" s="340"/>
      <c r="C294" s="283"/>
      <c r="D294" s="283"/>
      <c r="E294" s="283"/>
      <c r="F294" s="283" t="s">
        <v>30</v>
      </c>
      <c r="G294" s="341" t="s">
        <v>170</v>
      </c>
      <c r="H294" s="342">
        <v>1000</v>
      </c>
      <c r="I294" s="343"/>
      <c r="J294" s="342">
        <f t="shared" si="55"/>
        <v>1000</v>
      </c>
      <c r="K294" s="337"/>
      <c r="L294" s="342">
        <v>1000</v>
      </c>
      <c r="M294" s="344"/>
      <c r="N294" s="342"/>
      <c r="O294" s="285">
        <f t="shared" si="56"/>
        <v>0</v>
      </c>
      <c r="P294" s="285">
        <f t="shared" si="54"/>
        <v>1000</v>
      </c>
      <c r="Q294" s="339"/>
      <c r="R294" s="260"/>
    </row>
    <row r="295" spans="1:18" ht="26.25" x14ac:dyDescent="0.2">
      <c r="A295" s="282"/>
      <c r="B295" s="340"/>
      <c r="C295" s="283"/>
      <c r="D295" s="283"/>
      <c r="E295" s="283"/>
      <c r="F295" s="283" t="s">
        <v>43</v>
      </c>
      <c r="G295" s="341" t="s">
        <v>171</v>
      </c>
      <c r="H295" s="342">
        <v>85000</v>
      </c>
      <c r="I295" s="343">
        <f>O295</f>
        <v>52199.49</v>
      </c>
      <c r="J295" s="342">
        <f t="shared" si="55"/>
        <v>32800.51</v>
      </c>
      <c r="K295" s="337">
        <f>ROUND(I295/H295*100,2)</f>
        <v>61.41</v>
      </c>
      <c r="L295" s="342">
        <v>57000</v>
      </c>
      <c r="M295" s="344">
        <v>37000</v>
      </c>
      <c r="N295" s="342">
        <v>15199.49</v>
      </c>
      <c r="O295" s="285">
        <f t="shared" si="56"/>
        <v>52199.49</v>
      </c>
      <c r="P295" s="285">
        <f t="shared" si="54"/>
        <v>4800.510000000002</v>
      </c>
      <c r="Q295" s="339">
        <f>ROUND(O295/L295*100,2)</f>
        <v>91.58</v>
      </c>
      <c r="R295" s="260"/>
    </row>
    <row r="296" spans="1:18" ht="26.25" x14ac:dyDescent="0.2">
      <c r="A296" s="282"/>
      <c r="B296" s="340"/>
      <c r="C296" s="283"/>
      <c r="D296" s="283"/>
      <c r="E296" s="283"/>
      <c r="F296" s="283" t="s">
        <v>22</v>
      </c>
      <c r="G296" s="341" t="s">
        <v>146</v>
      </c>
      <c r="H296" s="342">
        <v>33000</v>
      </c>
      <c r="I296" s="343">
        <f>O296</f>
        <v>14000</v>
      </c>
      <c r="J296" s="342">
        <f t="shared" si="55"/>
        <v>19000</v>
      </c>
      <c r="K296" s="337">
        <f>ROUND(I296/H296*100,2)</f>
        <v>42.42</v>
      </c>
      <c r="L296" s="342">
        <v>18000</v>
      </c>
      <c r="M296" s="344">
        <v>10932.38</v>
      </c>
      <c r="N296" s="342">
        <v>3067.62</v>
      </c>
      <c r="O296" s="285">
        <f t="shared" si="56"/>
        <v>14000</v>
      </c>
      <c r="P296" s="285">
        <f t="shared" si="54"/>
        <v>4000</v>
      </c>
      <c r="Q296" s="339">
        <f>ROUND(O296/L296*100,2)</f>
        <v>77.78</v>
      </c>
      <c r="R296" s="260"/>
    </row>
    <row r="297" spans="1:18" ht="26.25" x14ac:dyDescent="0.2">
      <c r="A297" s="282"/>
      <c r="B297" s="340"/>
      <c r="C297" s="283"/>
      <c r="D297" s="283"/>
      <c r="E297" s="283"/>
      <c r="F297" s="283" t="s">
        <v>114</v>
      </c>
      <c r="G297" s="341" t="s">
        <v>172</v>
      </c>
      <c r="H297" s="342">
        <v>5000</v>
      </c>
      <c r="I297" s="343">
        <f>O297</f>
        <v>1942.72</v>
      </c>
      <c r="J297" s="342">
        <f t="shared" si="55"/>
        <v>3057.2799999999997</v>
      </c>
      <c r="K297" s="337">
        <f>ROUND(I297/H297*100,2)</f>
        <v>38.85</v>
      </c>
      <c r="L297" s="342">
        <v>3000</v>
      </c>
      <c r="M297" s="344">
        <v>920.48</v>
      </c>
      <c r="N297" s="342">
        <v>1022.24</v>
      </c>
      <c r="O297" s="285">
        <f t="shared" si="56"/>
        <v>1942.72</v>
      </c>
      <c r="P297" s="285">
        <f t="shared" si="54"/>
        <v>1057.28</v>
      </c>
      <c r="Q297" s="339">
        <f>ROUND(O297/L297*100,2)</f>
        <v>64.760000000000005</v>
      </c>
      <c r="R297" s="260"/>
    </row>
    <row r="298" spans="1:18" ht="26.25" x14ac:dyDescent="0.2">
      <c r="A298" s="282"/>
      <c r="B298" s="340"/>
      <c r="C298" s="283"/>
      <c r="D298" s="283"/>
      <c r="E298" s="283"/>
      <c r="F298" s="283" t="s">
        <v>33</v>
      </c>
      <c r="G298" s="341" t="s">
        <v>173</v>
      </c>
      <c r="H298" s="342"/>
      <c r="I298" s="343"/>
      <c r="J298" s="342">
        <f t="shared" si="55"/>
        <v>0</v>
      </c>
      <c r="K298" s="337" t="e">
        <f>ROUND(I298/H298*100,2)</f>
        <v>#DIV/0!</v>
      </c>
      <c r="L298" s="342"/>
      <c r="M298" s="344"/>
      <c r="N298" s="342"/>
      <c r="O298" s="285">
        <f t="shared" si="56"/>
        <v>0</v>
      </c>
      <c r="P298" s="285">
        <f t="shared" si="54"/>
        <v>0</v>
      </c>
      <c r="Q298" s="339" t="e">
        <f>ROUND(O298/L298*100,2)</f>
        <v>#DIV/0!</v>
      </c>
      <c r="R298" s="260"/>
    </row>
    <row r="299" spans="1:18" ht="26.25" x14ac:dyDescent="0.2">
      <c r="A299" s="282"/>
      <c r="B299" s="340"/>
      <c r="C299" s="283"/>
      <c r="D299" s="283"/>
      <c r="E299" s="283"/>
      <c r="F299" s="283" t="s">
        <v>124</v>
      </c>
      <c r="G299" s="341" t="s">
        <v>316</v>
      </c>
      <c r="H299" s="342"/>
      <c r="I299" s="343"/>
      <c r="J299" s="342">
        <f t="shared" si="55"/>
        <v>0</v>
      </c>
      <c r="K299" s="337"/>
      <c r="L299" s="342"/>
      <c r="M299" s="344"/>
      <c r="N299" s="342"/>
      <c r="O299" s="285">
        <f t="shared" si="56"/>
        <v>0</v>
      </c>
      <c r="P299" s="285">
        <f t="shared" si="54"/>
        <v>0</v>
      </c>
      <c r="Q299" s="339"/>
      <c r="R299" s="260"/>
    </row>
    <row r="300" spans="1:18" ht="26.25" x14ac:dyDescent="0.2">
      <c r="A300" s="282"/>
      <c r="B300" s="340"/>
      <c r="C300" s="283"/>
      <c r="D300" s="283"/>
      <c r="E300" s="283"/>
      <c r="F300" s="283" t="s">
        <v>115</v>
      </c>
      <c r="G300" s="341" t="s">
        <v>174</v>
      </c>
      <c r="H300" s="342">
        <v>14000</v>
      </c>
      <c r="I300" s="343">
        <f>O300</f>
        <v>4576.18</v>
      </c>
      <c r="J300" s="342">
        <f t="shared" si="55"/>
        <v>9423.82</v>
      </c>
      <c r="K300" s="337">
        <f>ROUND(I300/H300*100,2)</f>
        <v>32.69</v>
      </c>
      <c r="L300" s="342">
        <v>9000</v>
      </c>
      <c r="M300" s="344">
        <v>3323.15</v>
      </c>
      <c r="N300" s="342">
        <v>1253.03</v>
      </c>
      <c r="O300" s="285">
        <f t="shared" si="56"/>
        <v>4576.18</v>
      </c>
      <c r="P300" s="285">
        <f t="shared" si="54"/>
        <v>4423.82</v>
      </c>
      <c r="Q300" s="339">
        <f>ROUND(O300/L300*100,2)</f>
        <v>50.85</v>
      </c>
      <c r="R300" s="260"/>
    </row>
    <row r="301" spans="1:18" ht="26.25" x14ac:dyDescent="0.2">
      <c r="A301" s="282"/>
      <c r="B301" s="340"/>
      <c r="C301" s="283"/>
      <c r="D301" s="283"/>
      <c r="E301" s="283"/>
      <c r="F301" s="283" t="s">
        <v>38</v>
      </c>
      <c r="G301" s="341" t="s">
        <v>147</v>
      </c>
      <c r="H301" s="342">
        <v>120000</v>
      </c>
      <c r="I301" s="343">
        <f>O301</f>
        <v>43900.950000000004</v>
      </c>
      <c r="J301" s="342">
        <f t="shared" si="55"/>
        <v>76099.049999999988</v>
      </c>
      <c r="K301" s="337">
        <f>ROUND(I301/H301*100,2)</f>
        <v>36.58</v>
      </c>
      <c r="L301" s="342">
        <v>61000</v>
      </c>
      <c r="M301" s="344">
        <v>33428.550000000003</v>
      </c>
      <c r="N301" s="342">
        <v>10472.4</v>
      </c>
      <c r="O301" s="285">
        <f t="shared" si="56"/>
        <v>43900.950000000004</v>
      </c>
      <c r="P301" s="285">
        <f t="shared" si="54"/>
        <v>17099.049999999996</v>
      </c>
      <c r="Q301" s="339">
        <f>ROUND(O301/L301*100,2)</f>
        <v>71.97</v>
      </c>
      <c r="R301" s="260"/>
    </row>
    <row r="302" spans="1:18" ht="26.25" x14ac:dyDescent="0.2">
      <c r="A302" s="282"/>
      <c r="B302" s="340"/>
      <c r="C302" s="283"/>
      <c r="D302" s="283"/>
      <c r="E302" s="283"/>
      <c r="F302" s="283" t="s">
        <v>90</v>
      </c>
      <c r="G302" s="341" t="s">
        <v>148</v>
      </c>
      <c r="H302" s="342">
        <v>10000</v>
      </c>
      <c r="I302" s="343">
        <f>O302</f>
        <v>5062.53</v>
      </c>
      <c r="J302" s="342">
        <f t="shared" si="55"/>
        <v>4937.47</v>
      </c>
      <c r="K302" s="337">
        <f>ROUND(I302/H302*100,2)</f>
        <v>50.63</v>
      </c>
      <c r="L302" s="342">
        <v>3000</v>
      </c>
      <c r="M302" s="344">
        <v>1191.4100000000001</v>
      </c>
      <c r="N302" s="342">
        <v>3871.12</v>
      </c>
      <c r="O302" s="285">
        <f t="shared" si="56"/>
        <v>5062.53</v>
      </c>
      <c r="P302" s="285">
        <f t="shared" si="54"/>
        <v>-2062.5299999999997</v>
      </c>
      <c r="Q302" s="339">
        <f>ROUND(O302/L302*100,2)</f>
        <v>168.75</v>
      </c>
      <c r="R302" s="260"/>
    </row>
    <row r="303" spans="1:18" ht="26.25" x14ac:dyDescent="0.2">
      <c r="A303" s="282"/>
      <c r="B303" s="340"/>
      <c r="C303" s="283"/>
      <c r="D303" s="283"/>
      <c r="E303" s="283" t="s">
        <v>30</v>
      </c>
      <c r="F303" s="283"/>
      <c r="G303" s="341" t="s">
        <v>149</v>
      </c>
      <c r="H303" s="342"/>
      <c r="I303" s="343"/>
      <c r="J303" s="342">
        <f t="shared" si="55"/>
        <v>0</v>
      </c>
      <c r="K303" s="337" t="e">
        <f>ROUND(I303/H303*100,2)</f>
        <v>#DIV/0!</v>
      </c>
      <c r="L303" s="342"/>
      <c r="M303" s="344"/>
      <c r="N303" s="342"/>
      <c r="O303" s="285">
        <f t="shared" si="56"/>
        <v>0</v>
      </c>
      <c r="P303" s="285">
        <f t="shared" si="54"/>
        <v>0</v>
      </c>
      <c r="Q303" s="339" t="e">
        <f>ROUND(O303/L303*100,2)</f>
        <v>#DIV/0!</v>
      </c>
      <c r="R303" s="260"/>
    </row>
    <row r="304" spans="1:18" ht="26.25" x14ac:dyDescent="0.2">
      <c r="A304" s="276"/>
      <c r="B304" s="268"/>
      <c r="C304" s="269"/>
      <c r="D304" s="269"/>
      <c r="E304" s="269" t="s">
        <v>114</v>
      </c>
      <c r="F304" s="269"/>
      <c r="G304" s="313" t="s">
        <v>150</v>
      </c>
      <c r="H304" s="335">
        <f>H305+H306+H307</f>
        <v>0</v>
      </c>
      <c r="I304" s="336"/>
      <c r="J304" s="342">
        <f t="shared" si="55"/>
        <v>0</v>
      </c>
      <c r="K304" s="337"/>
      <c r="L304" s="335">
        <f>L305+L306+L307</f>
        <v>0</v>
      </c>
      <c r="M304" s="314">
        <f>M305+M306+M307</f>
        <v>0</v>
      </c>
      <c r="N304" s="335">
        <f>N305+N306+N307</f>
        <v>0</v>
      </c>
      <c r="O304" s="338">
        <f>O305+O306+O307</f>
        <v>0</v>
      </c>
      <c r="P304" s="338">
        <f t="shared" si="54"/>
        <v>0</v>
      </c>
      <c r="Q304" s="339"/>
      <c r="R304" s="281"/>
    </row>
    <row r="305" spans="1:18" ht="26.25" x14ac:dyDescent="0.2">
      <c r="A305" s="282"/>
      <c r="B305" s="340"/>
      <c r="C305" s="283"/>
      <c r="D305" s="283"/>
      <c r="E305" s="283"/>
      <c r="F305" s="283" t="s">
        <v>32</v>
      </c>
      <c r="G305" s="341" t="s">
        <v>270</v>
      </c>
      <c r="H305" s="342"/>
      <c r="I305" s="343"/>
      <c r="J305" s="342">
        <f t="shared" si="55"/>
        <v>0</v>
      </c>
      <c r="K305" s="337"/>
      <c r="L305" s="342"/>
      <c r="M305" s="344"/>
      <c r="N305" s="342"/>
      <c r="O305" s="285">
        <f>M305+N305</f>
        <v>0</v>
      </c>
      <c r="P305" s="285">
        <f t="shared" si="54"/>
        <v>0</v>
      </c>
      <c r="Q305" s="339"/>
      <c r="R305" s="260"/>
    </row>
    <row r="306" spans="1:18" ht="26.25" x14ac:dyDescent="0.2">
      <c r="A306" s="282"/>
      <c r="B306" s="340"/>
      <c r="C306" s="283"/>
      <c r="D306" s="283"/>
      <c r="E306" s="283"/>
      <c r="F306" s="283" t="s">
        <v>43</v>
      </c>
      <c r="G306" s="341" t="s">
        <v>271</v>
      </c>
      <c r="H306" s="342"/>
      <c r="I306" s="343"/>
      <c r="J306" s="342">
        <f t="shared" si="55"/>
        <v>0</v>
      </c>
      <c r="K306" s="337"/>
      <c r="L306" s="342"/>
      <c r="M306" s="344"/>
      <c r="N306" s="342"/>
      <c r="O306" s="285">
        <f>M306+N306</f>
        <v>0</v>
      </c>
      <c r="P306" s="285">
        <f t="shared" si="54"/>
        <v>0</v>
      </c>
      <c r="Q306" s="339"/>
      <c r="R306" s="260"/>
    </row>
    <row r="307" spans="1:18" ht="26.25" x14ac:dyDescent="0.2">
      <c r="A307" s="282"/>
      <c r="B307" s="340"/>
      <c r="C307" s="283"/>
      <c r="D307" s="283"/>
      <c r="E307" s="283"/>
      <c r="F307" s="283" t="s">
        <v>90</v>
      </c>
      <c r="G307" s="341" t="s">
        <v>175</v>
      </c>
      <c r="H307" s="342"/>
      <c r="I307" s="343"/>
      <c r="J307" s="342">
        <f t="shared" si="55"/>
        <v>0</v>
      </c>
      <c r="K307" s="337"/>
      <c r="L307" s="342"/>
      <c r="M307" s="344"/>
      <c r="N307" s="342"/>
      <c r="O307" s="285">
        <f>M307+N307</f>
        <v>0</v>
      </c>
      <c r="P307" s="285">
        <f t="shared" si="54"/>
        <v>0</v>
      </c>
      <c r="Q307" s="339"/>
      <c r="R307" s="260"/>
    </row>
    <row r="308" spans="1:18" ht="26.25" x14ac:dyDescent="0.2">
      <c r="A308" s="276"/>
      <c r="B308" s="268"/>
      <c r="C308" s="269"/>
      <c r="D308" s="269"/>
      <c r="E308" s="269" t="s">
        <v>33</v>
      </c>
      <c r="F308" s="269"/>
      <c r="G308" s="313" t="s">
        <v>176</v>
      </c>
      <c r="H308" s="335">
        <f>H309+H310</f>
        <v>5000</v>
      </c>
      <c r="I308" s="336">
        <f>I309</f>
        <v>879.84999999999991</v>
      </c>
      <c r="J308" s="342">
        <f t="shared" si="55"/>
        <v>4120.1499999999996</v>
      </c>
      <c r="K308" s="337">
        <f>ROUND(I308/H308*100,2)</f>
        <v>17.600000000000001</v>
      </c>
      <c r="L308" s="335">
        <f>L309+L310</f>
        <v>4000</v>
      </c>
      <c r="M308" s="314">
        <f>M309+M310</f>
        <v>517.64</v>
      </c>
      <c r="N308" s="335">
        <f>N309+N310</f>
        <v>362.21</v>
      </c>
      <c r="O308" s="338">
        <f>O309+O310</f>
        <v>879.84999999999991</v>
      </c>
      <c r="P308" s="338">
        <f t="shared" si="54"/>
        <v>3120.15</v>
      </c>
      <c r="Q308" s="339">
        <f>ROUND(O308/L308*100,2)</f>
        <v>22</v>
      </c>
      <c r="R308" s="281"/>
    </row>
    <row r="309" spans="1:18" ht="26.25" x14ac:dyDescent="0.2">
      <c r="A309" s="282"/>
      <c r="B309" s="340"/>
      <c r="C309" s="283"/>
      <c r="D309" s="283"/>
      <c r="E309" s="283"/>
      <c r="F309" s="283" t="s">
        <v>32</v>
      </c>
      <c r="G309" s="341" t="s">
        <v>177</v>
      </c>
      <c r="H309" s="342">
        <v>5000</v>
      </c>
      <c r="I309" s="343">
        <f>O309</f>
        <v>879.84999999999991</v>
      </c>
      <c r="J309" s="342">
        <f t="shared" si="55"/>
        <v>4120.1499999999996</v>
      </c>
      <c r="K309" s="337">
        <f>ROUND(I309/H309*100,2)</f>
        <v>17.600000000000001</v>
      </c>
      <c r="L309" s="342">
        <v>4000</v>
      </c>
      <c r="M309" s="344">
        <v>517.64</v>
      </c>
      <c r="N309" s="342">
        <v>362.21</v>
      </c>
      <c r="O309" s="285">
        <f t="shared" ref="O309:O316" si="57">M309+N309</f>
        <v>879.84999999999991</v>
      </c>
      <c r="P309" s="285">
        <f t="shared" si="54"/>
        <v>3120.15</v>
      </c>
      <c r="Q309" s="339">
        <f>ROUND(O309/L309*100,2)</f>
        <v>22</v>
      </c>
      <c r="R309" s="260"/>
    </row>
    <row r="310" spans="1:18" ht="26.25" x14ac:dyDescent="0.2">
      <c r="A310" s="282"/>
      <c r="B310" s="340"/>
      <c r="C310" s="283"/>
      <c r="D310" s="283"/>
      <c r="E310" s="283"/>
      <c r="F310" s="283" t="s">
        <v>30</v>
      </c>
      <c r="G310" s="341" t="s">
        <v>269</v>
      </c>
      <c r="H310" s="342"/>
      <c r="I310" s="343"/>
      <c r="J310" s="342">
        <f t="shared" si="55"/>
        <v>0</v>
      </c>
      <c r="K310" s="337"/>
      <c r="L310" s="342"/>
      <c r="M310" s="344"/>
      <c r="N310" s="342"/>
      <c r="O310" s="285">
        <f t="shared" si="57"/>
        <v>0</v>
      </c>
      <c r="P310" s="285">
        <f t="shared" si="54"/>
        <v>0</v>
      </c>
      <c r="Q310" s="339"/>
      <c r="R310" s="260"/>
    </row>
    <row r="311" spans="1:18" ht="26.25" x14ac:dyDescent="0.2">
      <c r="A311" s="282"/>
      <c r="B311" s="340"/>
      <c r="C311" s="283"/>
      <c r="D311" s="283"/>
      <c r="E311" s="283">
        <v>11</v>
      </c>
      <c r="F311" s="283"/>
      <c r="G311" s="341" t="s">
        <v>178</v>
      </c>
      <c r="H311" s="342">
        <v>0</v>
      </c>
      <c r="I311" s="343"/>
      <c r="J311" s="342">
        <f t="shared" si="55"/>
        <v>0</v>
      </c>
      <c r="K311" s="337" t="e">
        <f>ROUND(I311/H311*100,2)</f>
        <v>#DIV/0!</v>
      </c>
      <c r="L311" s="342">
        <v>0</v>
      </c>
      <c r="M311" s="344"/>
      <c r="N311" s="342"/>
      <c r="O311" s="285">
        <f t="shared" si="57"/>
        <v>0</v>
      </c>
      <c r="P311" s="285">
        <f t="shared" si="54"/>
        <v>0</v>
      </c>
      <c r="Q311" s="339" t="e">
        <f>ROUND(O311/L311*100,2)</f>
        <v>#DIV/0!</v>
      </c>
      <c r="R311" s="260"/>
    </row>
    <row r="312" spans="1:18" ht="26.25" x14ac:dyDescent="0.2">
      <c r="A312" s="282"/>
      <c r="B312" s="340"/>
      <c r="C312" s="283"/>
      <c r="D312" s="283"/>
      <c r="E312" s="283">
        <v>12</v>
      </c>
      <c r="F312" s="283"/>
      <c r="G312" s="341" t="s">
        <v>268</v>
      </c>
      <c r="H312" s="342"/>
      <c r="I312" s="343"/>
      <c r="J312" s="342">
        <f t="shared" si="55"/>
        <v>0</v>
      </c>
      <c r="K312" s="337"/>
      <c r="L312" s="342"/>
      <c r="M312" s="344"/>
      <c r="N312" s="342"/>
      <c r="O312" s="285">
        <f t="shared" si="57"/>
        <v>0</v>
      </c>
      <c r="P312" s="285">
        <f t="shared" si="54"/>
        <v>0</v>
      </c>
      <c r="Q312" s="339"/>
      <c r="R312" s="260"/>
    </row>
    <row r="313" spans="1:18" ht="26.25" x14ac:dyDescent="0.2">
      <c r="A313" s="282"/>
      <c r="B313" s="340"/>
      <c r="C313" s="283"/>
      <c r="D313" s="283"/>
      <c r="E313" s="283">
        <v>13</v>
      </c>
      <c r="F313" s="283"/>
      <c r="G313" s="341" t="s">
        <v>179</v>
      </c>
      <c r="H313" s="342">
        <v>0</v>
      </c>
      <c r="I313" s="343"/>
      <c r="J313" s="342">
        <f t="shared" si="55"/>
        <v>0</v>
      </c>
      <c r="K313" s="337" t="e">
        <f>ROUND(I313/H313*100,2)</f>
        <v>#DIV/0!</v>
      </c>
      <c r="L313" s="342">
        <v>0</v>
      </c>
      <c r="M313" s="344"/>
      <c r="N313" s="342"/>
      <c r="O313" s="285">
        <f t="shared" si="57"/>
        <v>0</v>
      </c>
      <c r="P313" s="285">
        <f t="shared" si="54"/>
        <v>0</v>
      </c>
      <c r="Q313" s="339" t="e">
        <f>ROUND(O313/L313*100,2)</f>
        <v>#DIV/0!</v>
      </c>
      <c r="R313" s="260"/>
    </row>
    <row r="314" spans="1:18" ht="26.25" x14ac:dyDescent="0.2">
      <c r="A314" s="282"/>
      <c r="B314" s="340"/>
      <c r="C314" s="283"/>
      <c r="D314" s="283"/>
      <c r="E314" s="283">
        <v>14</v>
      </c>
      <c r="F314" s="283"/>
      <c r="G314" s="341" t="s">
        <v>180</v>
      </c>
      <c r="H314" s="342"/>
      <c r="I314" s="343"/>
      <c r="J314" s="342">
        <f t="shared" si="55"/>
        <v>0</v>
      </c>
      <c r="K314" s="337"/>
      <c r="L314" s="342"/>
      <c r="M314" s="344"/>
      <c r="N314" s="342"/>
      <c r="O314" s="285">
        <f t="shared" si="57"/>
        <v>0</v>
      </c>
      <c r="P314" s="285">
        <f t="shared" si="54"/>
        <v>0</v>
      </c>
      <c r="Q314" s="339"/>
      <c r="R314" s="260"/>
    </row>
    <row r="315" spans="1:18" ht="26.25" x14ac:dyDescent="0.2">
      <c r="A315" s="282"/>
      <c r="B315" s="340"/>
      <c r="C315" s="283"/>
      <c r="D315" s="283"/>
      <c r="E315" s="283">
        <v>16</v>
      </c>
      <c r="F315" s="283"/>
      <c r="G315" s="341" t="s">
        <v>317</v>
      </c>
      <c r="H315" s="342"/>
      <c r="I315" s="343"/>
      <c r="J315" s="342">
        <f t="shared" si="55"/>
        <v>0</v>
      </c>
      <c r="K315" s="337"/>
      <c r="L315" s="342"/>
      <c r="M315" s="344"/>
      <c r="N315" s="342"/>
      <c r="O315" s="285">
        <f t="shared" si="57"/>
        <v>0</v>
      </c>
      <c r="P315" s="285">
        <f t="shared" si="54"/>
        <v>0</v>
      </c>
      <c r="Q315" s="339"/>
      <c r="R315" s="260"/>
    </row>
    <row r="316" spans="1:18" ht="51" x14ac:dyDescent="0.2">
      <c r="A316" s="282"/>
      <c r="B316" s="340"/>
      <c r="C316" s="283"/>
      <c r="D316" s="283"/>
      <c r="E316" s="283">
        <v>25</v>
      </c>
      <c r="F316" s="283"/>
      <c r="G316" s="380" t="s">
        <v>364</v>
      </c>
      <c r="H316" s="342"/>
      <c r="I316" s="343"/>
      <c r="J316" s="342">
        <f t="shared" si="55"/>
        <v>0</v>
      </c>
      <c r="K316" s="337"/>
      <c r="L316" s="342"/>
      <c r="M316" s="344"/>
      <c r="N316" s="342"/>
      <c r="O316" s="285">
        <f t="shared" si="57"/>
        <v>0</v>
      </c>
      <c r="P316" s="285">
        <f t="shared" si="54"/>
        <v>0</v>
      </c>
      <c r="Q316" s="339"/>
      <c r="R316" s="260"/>
    </row>
    <row r="317" spans="1:18" ht="26.25" x14ac:dyDescent="0.2">
      <c r="A317" s="276"/>
      <c r="B317" s="268"/>
      <c r="C317" s="269"/>
      <c r="D317" s="269"/>
      <c r="E317" s="269" t="s">
        <v>90</v>
      </c>
      <c r="F317" s="269"/>
      <c r="G317" s="334" t="s">
        <v>181</v>
      </c>
      <c r="H317" s="335">
        <f>+H318+H319+H320+H321+H322+H323</f>
        <v>121500</v>
      </c>
      <c r="I317" s="336">
        <f>I320+I321+I323</f>
        <v>45687.490000000005</v>
      </c>
      <c r="J317" s="335">
        <f>+J318+J319+J320+J321+J322+J323</f>
        <v>75812.509999999995</v>
      </c>
      <c r="K317" s="337">
        <f>ROUND(I317/H317*100,2)</f>
        <v>37.6</v>
      </c>
      <c r="L317" s="335">
        <f>+L318+L319+L320+L321+L322+L323</f>
        <v>75500</v>
      </c>
      <c r="M317" s="314">
        <f>+M318+M319+M320+M321+M322+M323</f>
        <v>34877.760000000002</v>
      </c>
      <c r="N317" s="335">
        <f>+N318+N319+N320+N321+N322+N323</f>
        <v>10809.73</v>
      </c>
      <c r="O317" s="338">
        <f>+O318+O319+O320+O321+O322+O323</f>
        <v>45687.490000000005</v>
      </c>
      <c r="P317" s="338">
        <f t="shared" si="54"/>
        <v>29812.509999999995</v>
      </c>
      <c r="Q317" s="339">
        <f>ROUND(O317/L317*100,2)</f>
        <v>60.51</v>
      </c>
      <c r="R317" s="281"/>
    </row>
    <row r="318" spans="1:18" ht="26.25" x14ac:dyDescent="0.2">
      <c r="A318" s="282"/>
      <c r="B318" s="340"/>
      <c r="C318" s="283"/>
      <c r="D318" s="283"/>
      <c r="E318" s="283"/>
      <c r="F318" s="283" t="s">
        <v>30</v>
      </c>
      <c r="G318" s="341" t="s">
        <v>318</v>
      </c>
      <c r="H318" s="342"/>
      <c r="I318" s="343"/>
      <c r="J318" s="342">
        <f t="shared" ref="J318:J326" si="58">H318-I318</f>
        <v>0</v>
      </c>
      <c r="K318" s="337"/>
      <c r="L318" s="342"/>
      <c r="M318" s="344"/>
      <c r="N318" s="342"/>
      <c r="O318" s="285">
        <f t="shared" ref="O318:O323" si="59">M318+N318</f>
        <v>0</v>
      </c>
      <c r="P318" s="285">
        <f t="shared" si="54"/>
        <v>0</v>
      </c>
      <c r="Q318" s="339"/>
      <c r="R318" s="260"/>
    </row>
    <row r="319" spans="1:18" ht="26.25" x14ac:dyDescent="0.2">
      <c r="A319" s="282"/>
      <c r="B319" s="340"/>
      <c r="C319" s="283"/>
      <c r="D319" s="283"/>
      <c r="E319" s="283"/>
      <c r="F319" s="283" t="s">
        <v>43</v>
      </c>
      <c r="G319" s="380" t="s">
        <v>325</v>
      </c>
      <c r="H319" s="342"/>
      <c r="I319" s="343"/>
      <c r="J319" s="342">
        <f t="shared" si="58"/>
        <v>0</v>
      </c>
      <c r="K319" s="337"/>
      <c r="L319" s="342"/>
      <c r="M319" s="344"/>
      <c r="N319" s="342"/>
      <c r="O319" s="285">
        <f t="shared" si="59"/>
        <v>0</v>
      </c>
      <c r="P319" s="285">
        <f t="shared" si="54"/>
        <v>0</v>
      </c>
      <c r="Q319" s="339"/>
      <c r="R319" s="260"/>
    </row>
    <row r="320" spans="1:18" ht="26.25" x14ac:dyDescent="0.2">
      <c r="A320" s="282"/>
      <c r="B320" s="340"/>
      <c r="C320" s="283"/>
      <c r="D320" s="283"/>
      <c r="E320" s="283"/>
      <c r="F320" s="283" t="s">
        <v>22</v>
      </c>
      <c r="G320" s="341" t="s">
        <v>153</v>
      </c>
      <c r="H320" s="342">
        <v>24000</v>
      </c>
      <c r="I320" s="343">
        <f>O320</f>
        <v>9253.7999999999993</v>
      </c>
      <c r="J320" s="342">
        <f t="shared" si="58"/>
        <v>14746.2</v>
      </c>
      <c r="K320" s="337">
        <f>ROUND(I320/H320*100,2)</f>
        <v>38.56</v>
      </c>
      <c r="L320" s="342">
        <v>15000</v>
      </c>
      <c r="M320" s="344">
        <v>6915.78</v>
      </c>
      <c r="N320" s="342">
        <v>2338.02</v>
      </c>
      <c r="O320" s="285">
        <f t="shared" si="59"/>
        <v>9253.7999999999993</v>
      </c>
      <c r="P320" s="285">
        <f t="shared" si="54"/>
        <v>5746.2000000000007</v>
      </c>
      <c r="Q320" s="339">
        <f>ROUND(O320/L320*100,2)</f>
        <v>61.69</v>
      </c>
      <c r="R320" s="260"/>
    </row>
    <row r="321" spans="1:21" ht="26.25" x14ac:dyDescent="0.2">
      <c r="A321" s="282"/>
      <c r="B321" s="340"/>
      <c r="C321" s="283"/>
      <c r="D321" s="283"/>
      <c r="E321" s="283"/>
      <c r="F321" s="283" t="s">
        <v>33</v>
      </c>
      <c r="G321" s="341" t="s">
        <v>182</v>
      </c>
      <c r="H321" s="342">
        <v>96000</v>
      </c>
      <c r="I321" s="343">
        <f>O321</f>
        <v>36178.910000000003</v>
      </c>
      <c r="J321" s="342">
        <f t="shared" si="58"/>
        <v>59821.09</v>
      </c>
      <c r="K321" s="337">
        <f>ROUND(I321/H321*100,2)</f>
        <v>37.69</v>
      </c>
      <c r="L321" s="342">
        <v>59000</v>
      </c>
      <c r="M321" s="344">
        <v>27707.200000000001</v>
      </c>
      <c r="N321" s="342">
        <v>8471.7099999999991</v>
      </c>
      <c r="O321" s="285">
        <f t="shared" si="59"/>
        <v>36178.910000000003</v>
      </c>
      <c r="P321" s="285">
        <f t="shared" si="54"/>
        <v>22821.089999999997</v>
      </c>
      <c r="Q321" s="339">
        <f>ROUND(O321/L321*100,2)</f>
        <v>61.32</v>
      </c>
      <c r="R321" s="260"/>
    </row>
    <row r="322" spans="1:21" ht="26.25" x14ac:dyDescent="0.2">
      <c r="A322" s="282"/>
      <c r="B322" s="340"/>
      <c r="C322" s="283"/>
      <c r="D322" s="283"/>
      <c r="E322" s="283"/>
      <c r="F322" s="283" t="s">
        <v>38</v>
      </c>
      <c r="G322" s="341" t="s">
        <v>319</v>
      </c>
      <c r="H322" s="342"/>
      <c r="I322" s="343"/>
      <c r="J322" s="342">
        <f t="shared" si="58"/>
        <v>0</v>
      </c>
      <c r="K322" s="337"/>
      <c r="L322" s="342"/>
      <c r="M322" s="344"/>
      <c r="N322" s="342"/>
      <c r="O322" s="285">
        <f t="shared" si="59"/>
        <v>0</v>
      </c>
      <c r="P322" s="285">
        <f t="shared" si="54"/>
        <v>0</v>
      </c>
      <c r="Q322" s="339"/>
      <c r="R322" s="260"/>
    </row>
    <row r="323" spans="1:21" ht="26.25" x14ac:dyDescent="0.2">
      <c r="A323" s="282"/>
      <c r="B323" s="340"/>
      <c r="C323" s="283"/>
      <c r="D323" s="283"/>
      <c r="E323" s="283"/>
      <c r="F323" s="283" t="s">
        <v>90</v>
      </c>
      <c r="G323" s="341" t="s">
        <v>154</v>
      </c>
      <c r="H323" s="342">
        <v>1500</v>
      </c>
      <c r="I323" s="343">
        <f>O323</f>
        <v>254.78</v>
      </c>
      <c r="J323" s="342">
        <f t="shared" si="58"/>
        <v>1245.22</v>
      </c>
      <c r="K323" s="337">
        <f>ROUND(I323/H323*100,2)</f>
        <v>16.989999999999998</v>
      </c>
      <c r="L323" s="342">
        <v>1500</v>
      </c>
      <c r="M323" s="344">
        <v>254.78</v>
      </c>
      <c r="N323" s="342"/>
      <c r="O323" s="285">
        <f t="shared" si="59"/>
        <v>254.78</v>
      </c>
      <c r="P323" s="285">
        <f t="shared" si="54"/>
        <v>1245.22</v>
      </c>
      <c r="Q323" s="339">
        <f>ROUND(O323/L323*100,2)</f>
        <v>16.989999999999998</v>
      </c>
      <c r="R323" s="260"/>
    </row>
    <row r="324" spans="1:21" ht="26.25" x14ac:dyDescent="0.2">
      <c r="A324" s="276"/>
      <c r="B324" s="268"/>
      <c r="C324" s="269"/>
      <c r="D324" s="269" t="s">
        <v>90</v>
      </c>
      <c r="E324" s="269"/>
      <c r="F324" s="269"/>
      <c r="G324" s="334" t="s">
        <v>346</v>
      </c>
      <c r="H324" s="335">
        <v>0</v>
      </c>
      <c r="I324" s="336"/>
      <c r="J324" s="342">
        <f t="shared" si="58"/>
        <v>0</v>
      </c>
      <c r="K324" s="337"/>
      <c r="L324" s="335">
        <v>0</v>
      </c>
      <c r="M324" s="314">
        <f t="shared" ref="M324:O325" si="60">M325</f>
        <v>0</v>
      </c>
      <c r="N324" s="335">
        <f t="shared" si="60"/>
        <v>0</v>
      </c>
      <c r="O324" s="338">
        <f t="shared" si="60"/>
        <v>0</v>
      </c>
      <c r="P324" s="338">
        <f t="shared" si="54"/>
        <v>0</v>
      </c>
      <c r="Q324" s="339"/>
      <c r="R324" s="260"/>
    </row>
    <row r="325" spans="1:21" ht="26.25" x14ac:dyDescent="0.2">
      <c r="A325" s="276"/>
      <c r="B325" s="268"/>
      <c r="C325" s="269"/>
      <c r="D325" s="269"/>
      <c r="E325" s="312" t="s">
        <v>26</v>
      </c>
      <c r="F325" s="269"/>
      <c r="G325" s="313" t="s">
        <v>345</v>
      </c>
      <c r="H325" s="335">
        <v>0</v>
      </c>
      <c r="I325" s="336"/>
      <c r="J325" s="342">
        <f t="shared" si="58"/>
        <v>0</v>
      </c>
      <c r="K325" s="337"/>
      <c r="L325" s="335">
        <v>0</v>
      </c>
      <c r="M325" s="314">
        <f t="shared" si="60"/>
        <v>0</v>
      </c>
      <c r="N325" s="335">
        <f t="shared" si="60"/>
        <v>0</v>
      </c>
      <c r="O325" s="338">
        <f t="shared" si="60"/>
        <v>0</v>
      </c>
      <c r="P325" s="338">
        <f t="shared" si="54"/>
        <v>0</v>
      </c>
      <c r="Q325" s="339"/>
      <c r="R325" s="260"/>
    </row>
    <row r="326" spans="1:21" ht="26.25" x14ac:dyDescent="0.2">
      <c r="A326" s="282"/>
      <c r="B326" s="340"/>
      <c r="C326" s="283"/>
      <c r="D326" s="283"/>
      <c r="E326" s="283"/>
      <c r="F326" s="283" t="s">
        <v>30</v>
      </c>
      <c r="G326" s="341" t="s">
        <v>344</v>
      </c>
      <c r="H326" s="342"/>
      <c r="I326" s="343"/>
      <c r="J326" s="342">
        <f t="shared" si="58"/>
        <v>0</v>
      </c>
      <c r="K326" s="337"/>
      <c r="L326" s="342"/>
      <c r="M326" s="344"/>
      <c r="N326" s="342"/>
      <c r="O326" s="285">
        <f>M326+N326</f>
        <v>0</v>
      </c>
      <c r="P326" s="285">
        <f t="shared" si="54"/>
        <v>0</v>
      </c>
      <c r="Q326" s="339"/>
      <c r="R326" s="260"/>
    </row>
    <row r="327" spans="1:21" ht="51" x14ac:dyDescent="0.2">
      <c r="A327" s="276"/>
      <c r="B327" s="268"/>
      <c r="C327" s="269"/>
      <c r="D327" s="269">
        <v>51</v>
      </c>
      <c r="E327" s="269"/>
      <c r="F327" s="269"/>
      <c r="G327" s="334" t="s">
        <v>72</v>
      </c>
      <c r="H327" s="335">
        <f>H328</f>
        <v>5407000</v>
      </c>
      <c r="I327" s="336">
        <f>I328</f>
        <v>1502018</v>
      </c>
      <c r="J327" s="335">
        <f>J328</f>
        <v>3904982</v>
      </c>
      <c r="K327" s="337">
        <f>ROUND(I327/H327*100,2)</f>
        <v>27.78</v>
      </c>
      <c r="L327" s="335">
        <f>L328</f>
        <v>2213000</v>
      </c>
      <c r="M327" s="368">
        <f>M328</f>
        <v>1149897</v>
      </c>
      <c r="N327" s="335">
        <f>N328</f>
        <v>352121</v>
      </c>
      <c r="O327" s="369">
        <f>O328</f>
        <v>1502018</v>
      </c>
      <c r="P327" s="338">
        <f t="shared" si="54"/>
        <v>710982</v>
      </c>
      <c r="Q327" s="339">
        <f>ROUND(O327/L327*100,2)</f>
        <v>67.87</v>
      </c>
      <c r="R327" s="281"/>
    </row>
    <row r="328" spans="1:21" ht="26.25" x14ac:dyDescent="0.2">
      <c r="A328" s="276"/>
      <c r="B328" s="268"/>
      <c r="C328" s="269"/>
      <c r="D328" s="269"/>
      <c r="E328" s="269" t="s">
        <v>32</v>
      </c>
      <c r="F328" s="269"/>
      <c r="G328" s="313" t="s">
        <v>92</v>
      </c>
      <c r="H328" s="335">
        <f>H329+H330+H331</f>
        <v>5407000</v>
      </c>
      <c r="I328" s="336">
        <f>I329</f>
        <v>1502018</v>
      </c>
      <c r="J328" s="335">
        <f>J329+J330+J331</f>
        <v>3904982</v>
      </c>
      <c r="K328" s="337">
        <f>ROUND(I328/H328*100,2)</f>
        <v>27.78</v>
      </c>
      <c r="L328" s="335">
        <f>L329+L330+L331</f>
        <v>2213000</v>
      </c>
      <c r="M328" s="314">
        <f>M329+M330+M331</f>
        <v>1149897</v>
      </c>
      <c r="N328" s="335">
        <f>N329+N330+N331</f>
        <v>352121</v>
      </c>
      <c r="O328" s="338">
        <f>O329+O330+O331</f>
        <v>1502018</v>
      </c>
      <c r="P328" s="338">
        <f t="shared" si="54"/>
        <v>710982</v>
      </c>
      <c r="Q328" s="339">
        <f>ROUND(O328/L328*100,2)</f>
        <v>67.87</v>
      </c>
      <c r="R328" s="281"/>
    </row>
    <row r="329" spans="1:21" ht="51" x14ac:dyDescent="0.2">
      <c r="A329" s="282"/>
      <c r="B329" s="340"/>
      <c r="C329" s="283"/>
      <c r="D329" s="283"/>
      <c r="E329" s="283"/>
      <c r="F329" s="283">
        <v>17</v>
      </c>
      <c r="G329" s="341" t="s">
        <v>94</v>
      </c>
      <c r="H329" s="342">
        <v>5407000</v>
      </c>
      <c r="I329" s="343">
        <f>O329</f>
        <v>1502018</v>
      </c>
      <c r="J329" s="342">
        <f>H329-I329</f>
        <v>3904982</v>
      </c>
      <c r="K329" s="337">
        <f>ROUND(I329/H329*100,2)</f>
        <v>27.78</v>
      </c>
      <c r="L329" s="342">
        <v>2213000</v>
      </c>
      <c r="M329" s="344">
        <v>1149897</v>
      </c>
      <c r="N329" s="342">
        <v>352121</v>
      </c>
      <c r="O329" s="285">
        <f>M329+N329</f>
        <v>1502018</v>
      </c>
      <c r="P329" s="285">
        <f t="shared" si="54"/>
        <v>710982</v>
      </c>
      <c r="Q329" s="339">
        <f>ROUND(O329/L329*100,2)</f>
        <v>67.87</v>
      </c>
      <c r="R329" s="260"/>
    </row>
    <row r="330" spans="1:21" ht="51" x14ac:dyDescent="0.2">
      <c r="A330" s="282"/>
      <c r="B330" s="340"/>
      <c r="C330" s="283"/>
      <c r="D330" s="283"/>
      <c r="E330" s="283"/>
      <c r="F330" s="283">
        <v>19</v>
      </c>
      <c r="G330" s="341" t="s">
        <v>96</v>
      </c>
      <c r="H330" s="342"/>
      <c r="I330" s="343"/>
      <c r="J330" s="342">
        <f>H330-I330</f>
        <v>0</v>
      </c>
      <c r="K330" s="337"/>
      <c r="L330" s="342"/>
      <c r="M330" s="344"/>
      <c r="N330" s="342"/>
      <c r="O330" s="285">
        <f>M330+N330</f>
        <v>0</v>
      </c>
      <c r="P330" s="285">
        <f t="shared" si="54"/>
        <v>0</v>
      </c>
      <c r="Q330" s="339"/>
      <c r="R330" s="260"/>
    </row>
    <row r="331" spans="1:21" ht="102" x14ac:dyDescent="0.2">
      <c r="A331" s="282"/>
      <c r="B331" s="340"/>
      <c r="C331" s="283"/>
      <c r="D331" s="283"/>
      <c r="E331" s="283"/>
      <c r="F331" s="283" t="s">
        <v>89</v>
      </c>
      <c r="G331" s="341" t="s">
        <v>97</v>
      </c>
      <c r="H331" s="342"/>
      <c r="I331" s="343"/>
      <c r="J331" s="342">
        <f>H331-I331</f>
        <v>0</v>
      </c>
      <c r="K331" s="337"/>
      <c r="L331" s="342"/>
      <c r="M331" s="344"/>
      <c r="N331" s="342"/>
      <c r="O331" s="285">
        <f>M331+N331</f>
        <v>0</v>
      </c>
      <c r="P331" s="285">
        <f t="shared" si="54"/>
        <v>0</v>
      </c>
      <c r="Q331" s="339"/>
      <c r="R331" s="260"/>
    </row>
    <row r="332" spans="1:21" ht="26.25" x14ac:dyDescent="0.2">
      <c r="A332" s="276"/>
      <c r="B332" s="268"/>
      <c r="C332" s="269"/>
      <c r="D332" s="269">
        <v>57</v>
      </c>
      <c r="E332" s="269"/>
      <c r="F332" s="269"/>
      <c r="G332" s="334" t="s">
        <v>78</v>
      </c>
      <c r="H332" s="335">
        <f>H333+H353</f>
        <v>22435000</v>
      </c>
      <c r="I332" s="336">
        <f>I333</f>
        <v>6020767</v>
      </c>
      <c r="J332" s="335">
        <f>J333+J352</f>
        <v>16414233</v>
      </c>
      <c r="K332" s="337">
        <f>ROUND(I332/H332*100,2)</f>
        <v>26.84</v>
      </c>
      <c r="L332" s="335">
        <f>L333+L353</f>
        <v>9637000</v>
      </c>
      <c r="M332" s="368">
        <f>M333+M354+M355+M356</f>
        <v>5523261</v>
      </c>
      <c r="N332" s="335">
        <f>N333+N354+N355+N356</f>
        <v>497506</v>
      </c>
      <c r="O332" s="369">
        <f>O333+O352</f>
        <v>6020767</v>
      </c>
      <c r="P332" s="338">
        <f t="shared" si="54"/>
        <v>3616233</v>
      </c>
      <c r="Q332" s="339">
        <f>ROUND(O332/L332*100,2)</f>
        <v>62.48</v>
      </c>
      <c r="R332" s="281"/>
    </row>
    <row r="333" spans="1:21" ht="26.25" x14ac:dyDescent="0.2">
      <c r="A333" s="276"/>
      <c r="B333" s="268"/>
      <c r="C333" s="269"/>
      <c r="D333" s="269"/>
      <c r="E333" s="269" t="s">
        <v>32</v>
      </c>
      <c r="F333" s="269"/>
      <c r="G333" s="313" t="s">
        <v>99</v>
      </c>
      <c r="H333" s="335">
        <v>22435000</v>
      </c>
      <c r="I333" s="336">
        <f>I334+I344+I346</f>
        <v>6020767</v>
      </c>
      <c r="J333" s="342">
        <f>H333-I333</f>
        <v>16414233</v>
      </c>
      <c r="K333" s="337">
        <f>ROUND(I333/H333*100,2)</f>
        <v>26.84</v>
      </c>
      <c r="L333" s="335">
        <f>L334+L344</f>
        <v>9637000</v>
      </c>
      <c r="M333" s="314">
        <f>+M334+M346+M349+M348+M344</f>
        <v>5523261</v>
      </c>
      <c r="N333" s="335">
        <f>+N334+N346+N349+N348+N344</f>
        <v>497506</v>
      </c>
      <c r="O333" s="338">
        <f>+O334+O344+O347+O346</f>
        <v>6020767</v>
      </c>
      <c r="P333" s="338">
        <f t="shared" si="54"/>
        <v>3616233</v>
      </c>
      <c r="Q333" s="339">
        <f>ROUND(O333/L333*100,2)</f>
        <v>62.48</v>
      </c>
      <c r="R333" s="281"/>
    </row>
    <row r="334" spans="1:21" ht="26.25" x14ac:dyDescent="0.2">
      <c r="A334" s="282"/>
      <c r="B334" s="340"/>
      <c r="C334" s="283"/>
      <c r="D334" s="283"/>
      <c r="E334" s="283"/>
      <c r="F334" s="283"/>
      <c r="G334" s="341" t="s">
        <v>183</v>
      </c>
      <c r="H334" s="381">
        <v>22035000</v>
      </c>
      <c r="I334" s="382">
        <f>I335</f>
        <v>5853616</v>
      </c>
      <c r="J334" s="342">
        <f>H334-I334</f>
        <v>16181384</v>
      </c>
      <c r="K334" s="337"/>
      <c r="L334" s="381">
        <f>L335+L344+L346</f>
        <v>9337000</v>
      </c>
      <c r="M334" s="381">
        <f>M335</f>
        <v>5361462</v>
      </c>
      <c r="N334" s="381">
        <f>+N335+N338+N339+N340+N341+N342+N343+N337</f>
        <v>492154</v>
      </c>
      <c r="O334" s="381">
        <f>+O335+O337+O338+O339+O340+O341+O342+O343</f>
        <v>5853616</v>
      </c>
      <c r="P334" s="381">
        <f t="shared" si="54"/>
        <v>3483384</v>
      </c>
      <c r="Q334" s="339"/>
      <c r="R334" s="260"/>
    </row>
    <row r="335" spans="1:21" ht="26.25" x14ac:dyDescent="0.2">
      <c r="A335" s="282"/>
      <c r="B335" s="340"/>
      <c r="C335" s="283"/>
      <c r="D335" s="283"/>
      <c r="E335" s="283"/>
      <c r="F335" s="283"/>
      <c r="G335" s="341" t="s">
        <v>430</v>
      </c>
      <c r="H335" s="342"/>
      <c r="I335" s="343">
        <f>O335</f>
        <v>5853616</v>
      </c>
      <c r="J335" s="342">
        <f>H335-I335</f>
        <v>-5853616</v>
      </c>
      <c r="K335" s="337"/>
      <c r="L335" s="342">
        <v>8987000</v>
      </c>
      <c r="M335" s="344">
        <v>5361462</v>
      </c>
      <c r="N335" s="342">
        <v>492154</v>
      </c>
      <c r="O335" s="285">
        <f t="shared" ref="O335:O346" si="61">M335+N335</f>
        <v>5853616</v>
      </c>
      <c r="P335" s="285">
        <f t="shared" si="54"/>
        <v>3133384</v>
      </c>
      <c r="Q335" s="339"/>
      <c r="R335" s="260"/>
      <c r="U335" s="383"/>
    </row>
    <row r="336" spans="1:21" ht="26.25" x14ac:dyDescent="0.2">
      <c r="A336" s="282"/>
      <c r="B336" s="340"/>
      <c r="C336" s="283"/>
      <c r="D336" s="283"/>
      <c r="E336" s="283"/>
      <c r="F336" s="283"/>
      <c r="G336" s="384" t="s">
        <v>425</v>
      </c>
      <c r="H336" s="342"/>
      <c r="I336" s="385">
        <f>O336</f>
        <v>584380</v>
      </c>
      <c r="J336" s="342"/>
      <c r="K336" s="337"/>
      <c r="L336" s="342"/>
      <c r="M336" s="344">
        <v>523929</v>
      </c>
      <c r="N336" s="342">
        <v>60451</v>
      </c>
      <c r="O336" s="285">
        <f t="shared" si="61"/>
        <v>584380</v>
      </c>
      <c r="P336" s="285"/>
      <c r="Q336" s="339"/>
      <c r="R336" s="260"/>
    </row>
    <row r="337" spans="1:18" ht="26.25" x14ac:dyDescent="0.2">
      <c r="A337" s="282"/>
      <c r="B337" s="340"/>
      <c r="C337" s="283"/>
      <c r="D337" s="283"/>
      <c r="E337" s="283"/>
      <c r="F337" s="283"/>
      <c r="G337" s="341" t="s">
        <v>184</v>
      </c>
      <c r="H337" s="342"/>
      <c r="I337" s="343"/>
      <c r="J337" s="342">
        <f t="shared" ref="J337:J344" si="62">H337-I337</f>
        <v>0</v>
      </c>
      <c r="K337" s="337"/>
      <c r="L337" s="342"/>
      <c r="M337" s="344"/>
      <c r="N337" s="342"/>
      <c r="O337" s="285">
        <f t="shared" si="61"/>
        <v>0</v>
      </c>
      <c r="P337" s="285">
        <f t="shared" ref="P337:P344" si="63">L337-O337</f>
        <v>0</v>
      </c>
      <c r="Q337" s="339"/>
      <c r="R337" s="260"/>
    </row>
    <row r="338" spans="1:18" ht="26.25" x14ac:dyDescent="0.2">
      <c r="A338" s="282"/>
      <c r="B338" s="340"/>
      <c r="C338" s="283"/>
      <c r="D338" s="283"/>
      <c r="E338" s="283"/>
      <c r="F338" s="283"/>
      <c r="G338" s="341" t="s">
        <v>320</v>
      </c>
      <c r="H338" s="342"/>
      <c r="I338" s="343"/>
      <c r="J338" s="342">
        <f t="shared" si="62"/>
        <v>0</v>
      </c>
      <c r="K338" s="337"/>
      <c r="L338" s="342"/>
      <c r="M338" s="344"/>
      <c r="N338" s="342"/>
      <c r="O338" s="285">
        <f t="shared" si="61"/>
        <v>0</v>
      </c>
      <c r="P338" s="285">
        <f t="shared" si="63"/>
        <v>0</v>
      </c>
      <c r="Q338" s="339"/>
      <c r="R338" s="260"/>
    </row>
    <row r="339" spans="1:18" ht="26.25" x14ac:dyDescent="0.2">
      <c r="A339" s="282"/>
      <c r="B339" s="340"/>
      <c r="C339" s="283"/>
      <c r="D339" s="283"/>
      <c r="E339" s="283"/>
      <c r="F339" s="283"/>
      <c r="G339" s="341" t="s">
        <v>321</v>
      </c>
      <c r="H339" s="342"/>
      <c r="I339" s="343"/>
      <c r="J339" s="342">
        <f t="shared" si="62"/>
        <v>0</v>
      </c>
      <c r="K339" s="337"/>
      <c r="L339" s="342"/>
      <c r="M339" s="344"/>
      <c r="N339" s="342"/>
      <c r="O339" s="285">
        <f t="shared" si="61"/>
        <v>0</v>
      </c>
      <c r="P339" s="285">
        <f t="shared" si="63"/>
        <v>0</v>
      </c>
      <c r="Q339" s="339"/>
      <c r="R339" s="260"/>
    </row>
    <row r="340" spans="1:18" ht="26.25" x14ac:dyDescent="0.2">
      <c r="A340" s="282"/>
      <c r="B340" s="340"/>
      <c r="C340" s="283"/>
      <c r="D340" s="283"/>
      <c r="E340" s="283"/>
      <c r="F340" s="283"/>
      <c r="G340" s="341" t="s">
        <v>185</v>
      </c>
      <c r="H340" s="342"/>
      <c r="I340" s="343"/>
      <c r="J340" s="342">
        <f t="shared" si="62"/>
        <v>0</v>
      </c>
      <c r="K340" s="337"/>
      <c r="L340" s="342"/>
      <c r="M340" s="344"/>
      <c r="N340" s="342"/>
      <c r="O340" s="285">
        <f t="shared" si="61"/>
        <v>0</v>
      </c>
      <c r="P340" s="285">
        <f t="shared" si="63"/>
        <v>0</v>
      </c>
      <c r="Q340" s="339"/>
      <c r="R340" s="260"/>
    </row>
    <row r="341" spans="1:18" ht="26.25" x14ac:dyDescent="0.2">
      <c r="A341" s="282"/>
      <c r="B341" s="340"/>
      <c r="C341" s="283"/>
      <c r="D341" s="283"/>
      <c r="E341" s="283"/>
      <c r="F341" s="283"/>
      <c r="G341" s="341" t="s">
        <v>322</v>
      </c>
      <c r="H341" s="342"/>
      <c r="I341" s="343"/>
      <c r="J341" s="342">
        <f t="shared" si="62"/>
        <v>0</v>
      </c>
      <c r="K341" s="337"/>
      <c r="L341" s="342"/>
      <c r="M341" s="344"/>
      <c r="N341" s="342"/>
      <c r="O341" s="285">
        <f t="shared" si="61"/>
        <v>0</v>
      </c>
      <c r="P341" s="285">
        <f t="shared" si="63"/>
        <v>0</v>
      </c>
      <c r="Q341" s="339"/>
      <c r="R341" s="260"/>
    </row>
    <row r="342" spans="1:18" ht="26.25" x14ac:dyDescent="0.2">
      <c r="A342" s="282"/>
      <c r="B342" s="340"/>
      <c r="C342" s="283"/>
      <c r="D342" s="283"/>
      <c r="E342" s="283"/>
      <c r="F342" s="283"/>
      <c r="G342" s="386" t="s">
        <v>323</v>
      </c>
      <c r="H342" s="342"/>
      <c r="I342" s="343"/>
      <c r="J342" s="342">
        <f t="shared" si="62"/>
        <v>0</v>
      </c>
      <c r="K342" s="337"/>
      <c r="L342" s="342"/>
      <c r="M342" s="344"/>
      <c r="N342" s="342"/>
      <c r="O342" s="285">
        <f t="shared" si="61"/>
        <v>0</v>
      </c>
      <c r="P342" s="285">
        <f t="shared" si="63"/>
        <v>0</v>
      </c>
      <c r="Q342" s="339"/>
      <c r="R342" s="260"/>
    </row>
    <row r="343" spans="1:18" ht="26.25" x14ac:dyDescent="0.2">
      <c r="A343" s="282"/>
      <c r="B343" s="340"/>
      <c r="C343" s="283"/>
      <c r="D343" s="283"/>
      <c r="E343" s="283"/>
      <c r="F343" s="283"/>
      <c r="G343" s="386" t="s">
        <v>324</v>
      </c>
      <c r="H343" s="342"/>
      <c r="I343" s="343"/>
      <c r="J343" s="342">
        <f t="shared" si="62"/>
        <v>0</v>
      </c>
      <c r="K343" s="337"/>
      <c r="L343" s="342"/>
      <c r="M343" s="344"/>
      <c r="N343" s="342"/>
      <c r="O343" s="285">
        <f t="shared" si="61"/>
        <v>0</v>
      </c>
      <c r="P343" s="285">
        <f t="shared" si="63"/>
        <v>0</v>
      </c>
      <c r="Q343" s="339"/>
      <c r="R343" s="260"/>
    </row>
    <row r="344" spans="1:18" ht="26.25" x14ac:dyDescent="0.2">
      <c r="A344" s="282"/>
      <c r="B344" s="340"/>
      <c r="C344" s="283"/>
      <c r="D344" s="283"/>
      <c r="E344" s="283"/>
      <c r="F344" s="283"/>
      <c r="G344" s="341" t="s">
        <v>475</v>
      </c>
      <c r="H344" s="342">
        <v>300000</v>
      </c>
      <c r="I344" s="343">
        <f>O344</f>
        <v>153896</v>
      </c>
      <c r="J344" s="342">
        <f t="shared" si="62"/>
        <v>146104</v>
      </c>
      <c r="K344" s="337"/>
      <c r="L344" s="342">
        <v>300000</v>
      </c>
      <c r="M344" s="344">
        <v>149714</v>
      </c>
      <c r="N344" s="342">
        <v>4182</v>
      </c>
      <c r="O344" s="285">
        <f t="shared" si="61"/>
        <v>153896</v>
      </c>
      <c r="P344" s="285">
        <f t="shared" si="63"/>
        <v>146104</v>
      </c>
      <c r="Q344" s="339"/>
      <c r="R344" s="260"/>
    </row>
    <row r="345" spans="1:18" ht="26.25" x14ac:dyDescent="0.2">
      <c r="A345" s="282"/>
      <c r="B345" s="340"/>
      <c r="C345" s="283"/>
      <c r="D345" s="283"/>
      <c r="E345" s="283"/>
      <c r="F345" s="283"/>
      <c r="G345" s="384" t="s">
        <v>426</v>
      </c>
      <c r="H345" s="342"/>
      <c r="I345" s="385">
        <f>O345</f>
        <v>13788</v>
      </c>
      <c r="J345" s="342"/>
      <c r="K345" s="337"/>
      <c r="L345" s="342"/>
      <c r="M345" s="344">
        <v>13370</v>
      </c>
      <c r="N345" s="342">
        <v>418</v>
      </c>
      <c r="O345" s="285">
        <f t="shared" si="61"/>
        <v>13788</v>
      </c>
      <c r="P345" s="285"/>
      <c r="Q345" s="339"/>
      <c r="R345" s="260"/>
    </row>
    <row r="346" spans="1:18" ht="26.25" x14ac:dyDescent="0.2">
      <c r="A346" s="387"/>
      <c r="B346" s="388"/>
      <c r="C346" s="389"/>
      <c r="D346" s="389"/>
      <c r="E346" s="389"/>
      <c r="F346" s="389"/>
      <c r="G346" s="341" t="s">
        <v>186</v>
      </c>
      <c r="H346" s="390">
        <v>100000</v>
      </c>
      <c r="I346" s="391">
        <f>O346</f>
        <v>13255</v>
      </c>
      <c r="J346" s="342">
        <f t="shared" ref="J346:J354" si="64">H346-I346</f>
        <v>86745</v>
      </c>
      <c r="K346" s="337"/>
      <c r="L346" s="390">
        <v>50000</v>
      </c>
      <c r="M346" s="392">
        <v>12085</v>
      </c>
      <c r="N346" s="390">
        <v>1170</v>
      </c>
      <c r="O346" s="393">
        <f t="shared" si="61"/>
        <v>13255</v>
      </c>
      <c r="P346" s="393">
        <f t="shared" ref="P346:P354" si="65">L346-O346</f>
        <v>36745</v>
      </c>
      <c r="Q346" s="339"/>
      <c r="R346" s="394"/>
    </row>
    <row r="347" spans="1:18" ht="26.25" x14ac:dyDescent="0.2">
      <c r="A347" s="276"/>
      <c r="B347" s="268"/>
      <c r="C347" s="269"/>
      <c r="D347" s="269"/>
      <c r="E347" s="269"/>
      <c r="F347" s="269"/>
      <c r="G347" s="313" t="s">
        <v>187</v>
      </c>
      <c r="H347" s="335">
        <v>0</v>
      </c>
      <c r="I347" s="336"/>
      <c r="J347" s="342">
        <f t="shared" si="64"/>
        <v>0</v>
      </c>
      <c r="K347" s="337"/>
      <c r="L347" s="335">
        <v>0</v>
      </c>
      <c r="M347" s="314">
        <f>+M348+M349+M350+M351</f>
        <v>0</v>
      </c>
      <c r="N347" s="335">
        <f>+N348+N349+N350+N351</f>
        <v>0</v>
      </c>
      <c r="O347" s="335">
        <f>+O348+O349+O350+O351</f>
        <v>0</v>
      </c>
      <c r="P347" s="338">
        <f t="shared" si="65"/>
        <v>0</v>
      </c>
      <c r="Q347" s="339"/>
      <c r="R347" s="260"/>
    </row>
    <row r="348" spans="1:18" ht="26.25" x14ac:dyDescent="0.2">
      <c r="A348" s="282"/>
      <c r="B348" s="340"/>
      <c r="C348" s="283"/>
      <c r="D348" s="283"/>
      <c r="E348" s="283"/>
      <c r="F348" s="283"/>
      <c r="G348" s="341" t="s">
        <v>188</v>
      </c>
      <c r="H348" s="342"/>
      <c r="I348" s="343"/>
      <c r="J348" s="342">
        <f t="shared" si="64"/>
        <v>0</v>
      </c>
      <c r="K348" s="337"/>
      <c r="L348" s="342"/>
      <c r="M348" s="344"/>
      <c r="N348" s="342"/>
      <c r="O348" s="285">
        <f>M348+N348</f>
        <v>0</v>
      </c>
      <c r="P348" s="285">
        <f t="shared" si="65"/>
        <v>0</v>
      </c>
      <c r="Q348" s="339"/>
      <c r="R348" s="260"/>
    </row>
    <row r="349" spans="1:18" ht="26.25" x14ac:dyDescent="0.2">
      <c r="A349" s="282"/>
      <c r="B349" s="340"/>
      <c r="C349" s="283"/>
      <c r="D349" s="283"/>
      <c r="E349" s="283"/>
      <c r="F349" s="283"/>
      <c r="G349" s="341" t="s">
        <v>189</v>
      </c>
      <c r="H349" s="342"/>
      <c r="I349" s="343"/>
      <c r="J349" s="342">
        <f t="shared" si="64"/>
        <v>0</v>
      </c>
      <c r="K349" s="337"/>
      <c r="L349" s="342"/>
      <c r="M349" s="344"/>
      <c r="N349" s="342"/>
      <c r="O349" s="285">
        <f>M349+N349</f>
        <v>0</v>
      </c>
      <c r="P349" s="285">
        <f t="shared" si="65"/>
        <v>0</v>
      </c>
      <c r="Q349" s="339"/>
      <c r="R349" s="260"/>
    </row>
    <row r="350" spans="1:18" ht="26.25" x14ac:dyDescent="0.2">
      <c r="A350" s="282"/>
      <c r="B350" s="340"/>
      <c r="C350" s="283"/>
      <c r="D350" s="283"/>
      <c r="E350" s="283"/>
      <c r="F350" s="283"/>
      <c r="G350" s="341" t="s">
        <v>190</v>
      </c>
      <c r="H350" s="342"/>
      <c r="I350" s="343"/>
      <c r="J350" s="342">
        <f t="shared" si="64"/>
        <v>0</v>
      </c>
      <c r="K350" s="337"/>
      <c r="L350" s="342"/>
      <c r="M350" s="344"/>
      <c r="N350" s="342"/>
      <c r="O350" s="285">
        <f>M350+N350</f>
        <v>0</v>
      </c>
      <c r="P350" s="285">
        <f t="shared" si="65"/>
        <v>0</v>
      </c>
      <c r="Q350" s="339"/>
      <c r="R350" s="260"/>
    </row>
    <row r="351" spans="1:18" ht="26.25" x14ac:dyDescent="0.2">
      <c r="A351" s="282"/>
      <c r="B351" s="340"/>
      <c r="C351" s="283"/>
      <c r="D351" s="283"/>
      <c r="E351" s="283"/>
      <c r="F351" s="283"/>
      <c r="G351" s="341" t="s">
        <v>191</v>
      </c>
      <c r="H351" s="342"/>
      <c r="I351" s="343"/>
      <c r="J351" s="342">
        <f t="shared" si="64"/>
        <v>0</v>
      </c>
      <c r="K351" s="337"/>
      <c r="L351" s="342"/>
      <c r="M351" s="344"/>
      <c r="N351" s="342"/>
      <c r="O351" s="285">
        <f>M351+N351</f>
        <v>0</v>
      </c>
      <c r="P351" s="285">
        <f t="shared" si="65"/>
        <v>0</v>
      </c>
      <c r="Q351" s="339"/>
      <c r="R351" s="260"/>
    </row>
    <row r="352" spans="1:18" ht="26.25" x14ac:dyDescent="0.2">
      <c r="A352" s="276"/>
      <c r="B352" s="268"/>
      <c r="C352" s="269"/>
      <c r="D352" s="269"/>
      <c r="E352" s="269" t="s">
        <v>30</v>
      </c>
      <c r="F352" s="269"/>
      <c r="G352" s="313" t="s">
        <v>100</v>
      </c>
      <c r="H352" s="395">
        <f>H353</f>
        <v>0</v>
      </c>
      <c r="I352" s="396"/>
      <c r="J352" s="342">
        <f t="shared" si="64"/>
        <v>0</v>
      </c>
      <c r="K352" s="337" t="e">
        <f>ROUND(I352/H352*100,2)</f>
        <v>#DIV/0!</v>
      </c>
      <c r="L352" s="395">
        <f>L353</f>
        <v>0</v>
      </c>
      <c r="M352" s="314">
        <f>M353</f>
        <v>0</v>
      </c>
      <c r="N352" s="395">
        <f>N353</f>
        <v>0</v>
      </c>
      <c r="O352" s="314">
        <f>O353</f>
        <v>0</v>
      </c>
      <c r="P352" s="314">
        <f t="shared" si="65"/>
        <v>0</v>
      </c>
      <c r="Q352" s="339" t="e">
        <f>ROUND(O352/L352*100,2)</f>
        <v>#DIV/0!</v>
      </c>
      <c r="R352" s="260"/>
    </row>
    <row r="353" spans="1:18" ht="26.25" x14ac:dyDescent="0.2">
      <c r="A353" s="282"/>
      <c r="B353" s="340"/>
      <c r="C353" s="283"/>
      <c r="D353" s="283"/>
      <c r="E353" s="283"/>
      <c r="F353" s="283" t="s">
        <v>32</v>
      </c>
      <c r="G353" s="341" t="s">
        <v>192</v>
      </c>
      <c r="H353" s="342"/>
      <c r="I353" s="343"/>
      <c r="J353" s="342">
        <f t="shared" si="64"/>
        <v>0</v>
      </c>
      <c r="K353" s="337" t="e">
        <f>ROUND(I353/H353*100,2)</f>
        <v>#DIV/0!</v>
      </c>
      <c r="L353" s="342"/>
      <c r="M353" s="342">
        <f>M354</f>
        <v>0</v>
      </c>
      <c r="N353" s="342">
        <f>N354</f>
        <v>0</v>
      </c>
      <c r="O353" s="342">
        <f>O354</f>
        <v>0</v>
      </c>
      <c r="P353" s="342">
        <f t="shared" si="65"/>
        <v>0</v>
      </c>
      <c r="Q353" s="339" t="e">
        <f>ROUND(O353/L353*100,2)</f>
        <v>#DIV/0!</v>
      </c>
      <c r="R353" s="260"/>
    </row>
    <row r="354" spans="1:18" ht="26.25" x14ac:dyDescent="0.2">
      <c r="A354" s="282"/>
      <c r="B354" s="340"/>
      <c r="C354" s="397"/>
      <c r="D354" s="283"/>
      <c r="E354" s="283"/>
      <c r="F354" s="346"/>
      <c r="G354" s="341" t="s">
        <v>193</v>
      </c>
      <c r="H354" s="342"/>
      <c r="I354" s="343"/>
      <c r="J354" s="342">
        <f t="shared" si="64"/>
        <v>0</v>
      </c>
      <c r="K354" s="337"/>
      <c r="L354" s="342"/>
      <c r="M354" s="344"/>
      <c r="N354" s="342"/>
      <c r="O354" s="285">
        <f>M354+N354</f>
        <v>0</v>
      </c>
      <c r="P354" s="285">
        <f t="shared" si="65"/>
        <v>0</v>
      </c>
      <c r="Q354" s="339"/>
      <c r="R354" s="260"/>
    </row>
    <row r="355" spans="1:18" ht="51" x14ac:dyDescent="0.2">
      <c r="A355" s="282"/>
      <c r="B355" s="340"/>
      <c r="C355" s="397"/>
      <c r="D355" s="283"/>
      <c r="E355" s="283" t="s">
        <v>103</v>
      </c>
      <c r="F355" s="346"/>
      <c r="G355" s="341" t="s">
        <v>423</v>
      </c>
      <c r="H355" s="342">
        <v>0</v>
      </c>
      <c r="I355" s="398"/>
      <c r="J355" s="342"/>
      <c r="K355" s="337"/>
      <c r="L355" s="342">
        <v>0</v>
      </c>
      <c r="M355" s="381"/>
      <c r="N355" s="342"/>
      <c r="O355" s="285"/>
      <c r="P355" s="285"/>
      <c r="Q355" s="339"/>
      <c r="R355" s="260"/>
    </row>
    <row r="356" spans="1:18" ht="51" x14ac:dyDescent="0.2">
      <c r="A356" s="282"/>
      <c r="B356" s="340"/>
      <c r="C356" s="397"/>
      <c r="D356" s="283"/>
      <c r="E356" s="399" t="s">
        <v>104</v>
      </c>
      <c r="F356" s="346"/>
      <c r="G356" s="341" t="s">
        <v>424</v>
      </c>
      <c r="H356" s="342">
        <v>0</v>
      </c>
      <c r="I356" s="398"/>
      <c r="J356" s="342"/>
      <c r="K356" s="337"/>
      <c r="L356" s="342">
        <v>0</v>
      </c>
      <c r="M356" s="381"/>
      <c r="N356" s="342"/>
      <c r="O356" s="285"/>
      <c r="P356" s="285"/>
      <c r="Q356" s="339"/>
      <c r="R356" s="260"/>
    </row>
    <row r="357" spans="1:18" ht="26.25" x14ac:dyDescent="0.2">
      <c r="A357" s="282"/>
      <c r="B357" s="340"/>
      <c r="C357" s="283"/>
      <c r="D357" s="269">
        <v>59</v>
      </c>
      <c r="E357" s="283"/>
      <c r="F357" s="283"/>
      <c r="G357" s="334" t="s">
        <v>80</v>
      </c>
      <c r="H357" s="342">
        <f>+H358+H359</f>
        <v>0</v>
      </c>
      <c r="I357" s="343"/>
      <c r="J357" s="342">
        <f t="shared" ref="J357:J373" si="66">H357-I357</f>
        <v>0</v>
      </c>
      <c r="K357" s="337" t="e">
        <f t="shared" ref="K357:K371" si="67">ROUND(I357/H357*100,2)</f>
        <v>#DIV/0!</v>
      </c>
      <c r="L357" s="342">
        <f>+L358+L359</f>
        <v>0</v>
      </c>
      <c r="M357" s="342">
        <f>+M358+M359</f>
        <v>0</v>
      </c>
      <c r="N357" s="342">
        <f>+N358+N359</f>
        <v>0</v>
      </c>
      <c r="O357" s="285">
        <f>+O358+O359</f>
        <v>0</v>
      </c>
      <c r="P357" s="285">
        <f t="shared" ref="P357:P399" si="68">L357-O357</f>
        <v>0</v>
      </c>
      <c r="Q357" s="339" t="e">
        <f t="shared" ref="Q357:Q371" si="69">ROUND(O357/L357*100,2)</f>
        <v>#DIV/0!</v>
      </c>
      <c r="R357" s="260"/>
    </row>
    <row r="358" spans="1:18" ht="26.25" x14ac:dyDescent="0.2">
      <c r="A358" s="282"/>
      <c r="B358" s="340"/>
      <c r="C358" s="283"/>
      <c r="D358" s="283"/>
      <c r="E358" s="283">
        <v>17</v>
      </c>
      <c r="F358" s="283"/>
      <c r="G358" s="341" t="s">
        <v>194</v>
      </c>
      <c r="H358" s="342"/>
      <c r="I358" s="343"/>
      <c r="J358" s="342">
        <f t="shared" si="66"/>
        <v>0</v>
      </c>
      <c r="K358" s="337" t="e">
        <f t="shared" si="67"/>
        <v>#DIV/0!</v>
      </c>
      <c r="L358" s="342"/>
      <c r="M358" s="344"/>
      <c r="N358" s="342"/>
      <c r="O358" s="285">
        <f>M358+N358</f>
        <v>0</v>
      </c>
      <c r="P358" s="285">
        <f t="shared" si="68"/>
        <v>0</v>
      </c>
      <c r="Q358" s="339" t="e">
        <f t="shared" si="69"/>
        <v>#DIV/0!</v>
      </c>
      <c r="R358" s="260"/>
    </row>
    <row r="359" spans="1:18" ht="26.25" x14ac:dyDescent="0.2">
      <c r="A359" s="282"/>
      <c r="B359" s="340"/>
      <c r="C359" s="283"/>
      <c r="D359" s="283"/>
      <c r="E359" s="400">
        <v>40</v>
      </c>
      <c r="F359" s="400"/>
      <c r="G359" s="401" t="s">
        <v>262</v>
      </c>
      <c r="H359" s="342"/>
      <c r="I359" s="343"/>
      <c r="J359" s="342">
        <f t="shared" si="66"/>
        <v>0</v>
      </c>
      <c r="K359" s="337" t="e">
        <f t="shared" si="67"/>
        <v>#DIV/0!</v>
      </c>
      <c r="L359" s="342"/>
      <c r="M359" s="344"/>
      <c r="N359" s="342"/>
      <c r="O359" s="285">
        <f>M359+N359</f>
        <v>0</v>
      </c>
      <c r="P359" s="285">
        <f t="shared" si="68"/>
        <v>0</v>
      </c>
      <c r="Q359" s="339" t="e">
        <f t="shared" si="69"/>
        <v>#DIV/0!</v>
      </c>
      <c r="R359" s="260"/>
    </row>
    <row r="360" spans="1:18" ht="26.25" x14ac:dyDescent="0.2">
      <c r="A360" s="276"/>
      <c r="B360" s="268"/>
      <c r="C360" s="269"/>
      <c r="D360" s="269" t="s">
        <v>105</v>
      </c>
      <c r="E360" s="269"/>
      <c r="F360" s="269"/>
      <c r="G360" s="334" t="s">
        <v>83</v>
      </c>
      <c r="H360" s="335">
        <f>H361</f>
        <v>0</v>
      </c>
      <c r="I360" s="336"/>
      <c r="J360" s="342">
        <f t="shared" si="66"/>
        <v>0</v>
      </c>
      <c r="K360" s="337" t="e">
        <f t="shared" si="67"/>
        <v>#DIV/0!</v>
      </c>
      <c r="L360" s="335">
        <f>L361</f>
        <v>0</v>
      </c>
      <c r="M360" s="314">
        <f>M361</f>
        <v>0</v>
      </c>
      <c r="N360" s="335">
        <f>N361</f>
        <v>0</v>
      </c>
      <c r="O360" s="338">
        <f>O361</f>
        <v>0</v>
      </c>
      <c r="P360" s="338">
        <f t="shared" si="68"/>
        <v>0</v>
      </c>
      <c r="Q360" s="339" t="e">
        <f t="shared" si="69"/>
        <v>#DIV/0!</v>
      </c>
      <c r="R360" s="260"/>
    </row>
    <row r="361" spans="1:18" ht="26.25" x14ac:dyDescent="0.2">
      <c r="A361" s="276"/>
      <c r="B361" s="268"/>
      <c r="C361" s="269"/>
      <c r="D361" s="269">
        <v>71</v>
      </c>
      <c r="E361" s="269"/>
      <c r="F361" s="269"/>
      <c r="G361" s="334" t="s">
        <v>343</v>
      </c>
      <c r="H361" s="335">
        <f>H362+H367</f>
        <v>0</v>
      </c>
      <c r="I361" s="336"/>
      <c r="J361" s="342">
        <f t="shared" si="66"/>
        <v>0</v>
      </c>
      <c r="K361" s="337" t="e">
        <f t="shared" si="67"/>
        <v>#DIV/0!</v>
      </c>
      <c r="L361" s="335">
        <f>L362+L367</f>
        <v>0</v>
      </c>
      <c r="M361" s="314">
        <f>M362+M367</f>
        <v>0</v>
      </c>
      <c r="N361" s="335">
        <f>N362+N367</f>
        <v>0</v>
      </c>
      <c r="O361" s="338">
        <f>O362+O367</f>
        <v>0</v>
      </c>
      <c r="P361" s="338">
        <f t="shared" si="68"/>
        <v>0</v>
      </c>
      <c r="Q361" s="339" t="e">
        <f t="shared" si="69"/>
        <v>#DIV/0!</v>
      </c>
      <c r="R361" s="260"/>
    </row>
    <row r="362" spans="1:18" ht="26.25" x14ac:dyDescent="0.2">
      <c r="A362" s="276"/>
      <c r="B362" s="268"/>
      <c r="C362" s="269"/>
      <c r="D362" s="269"/>
      <c r="E362" s="269" t="s">
        <v>32</v>
      </c>
      <c r="F362" s="269"/>
      <c r="G362" s="313" t="s">
        <v>363</v>
      </c>
      <c r="H362" s="335">
        <f>H363+H364+H365+H366</f>
        <v>0</v>
      </c>
      <c r="I362" s="336"/>
      <c r="J362" s="342">
        <f t="shared" si="66"/>
        <v>0</v>
      </c>
      <c r="K362" s="337" t="e">
        <f t="shared" si="67"/>
        <v>#DIV/0!</v>
      </c>
      <c r="L362" s="335">
        <f>L363+L364+L365+L366</f>
        <v>0</v>
      </c>
      <c r="M362" s="314">
        <f>M363+M364+M365+M366</f>
        <v>0</v>
      </c>
      <c r="N362" s="335">
        <f>N363+N364+N365+N366</f>
        <v>0</v>
      </c>
      <c r="O362" s="338">
        <f>O363+O364+O365+O366</f>
        <v>0</v>
      </c>
      <c r="P362" s="338">
        <f t="shared" si="68"/>
        <v>0</v>
      </c>
      <c r="Q362" s="339" t="e">
        <f t="shared" si="69"/>
        <v>#DIV/0!</v>
      </c>
      <c r="R362" s="260"/>
    </row>
    <row r="363" spans="1:18" ht="26.25" x14ac:dyDescent="0.2">
      <c r="A363" s="282"/>
      <c r="B363" s="340"/>
      <c r="C363" s="283"/>
      <c r="D363" s="283"/>
      <c r="E363" s="283"/>
      <c r="F363" s="283" t="s">
        <v>32</v>
      </c>
      <c r="G363" s="341" t="s">
        <v>326</v>
      </c>
      <c r="H363" s="342"/>
      <c r="I363" s="343"/>
      <c r="J363" s="342">
        <f t="shared" si="66"/>
        <v>0</v>
      </c>
      <c r="K363" s="337" t="e">
        <f t="shared" si="67"/>
        <v>#DIV/0!</v>
      </c>
      <c r="L363" s="342"/>
      <c r="M363" s="344"/>
      <c r="N363" s="342"/>
      <c r="O363" s="285">
        <f>M363+N363</f>
        <v>0</v>
      </c>
      <c r="P363" s="285">
        <f t="shared" si="68"/>
        <v>0</v>
      </c>
      <c r="Q363" s="339" t="e">
        <f t="shared" si="69"/>
        <v>#DIV/0!</v>
      </c>
      <c r="R363" s="260"/>
    </row>
    <row r="364" spans="1:18" ht="26.25" x14ac:dyDescent="0.2">
      <c r="A364" s="282"/>
      <c r="B364" s="340"/>
      <c r="C364" s="283"/>
      <c r="D364" s="283"/>
      <c r="E364" s="283"/>
      <c r="F364" s="283" t="s">
        <v>30</v>
      </c>
      <c r="G364" s="341" t="s">
        <v>327</v>
      </c>
      <c r="H364" s="342">
        <v>0</v>
      </c>
      <c r="I364" s="343"/>
      <c r="J364" s="342">
        <f t="shared" si="66"/>
        <v>0</v>
      </c>
      <c r="K364" s="337" t="e">
        <f t="shared" si="67"/>
        <v>#DIV/0!</v>
      </c>
      <c r="L364" s="342">
        <v>0</v>
      </c>
      <c r="M364" s="344"/>
      <c r="N364" s="342"/>
      <c r="O364" s="285">
        <f>M364+N364</f>
        <v>0</v>
      </c>
      <c r="P364" s="285">
        <f t="shared" si="68"/>
        <v>0</v>
      </c>
      <c r="Q364" s="339" t="e">
        <f t="shared" si="69"/>
        <v>#DIV/0!</v>
      </c>
      <c r="R364" s="260"/>
    </row>
    <row r="365" spans="1:18" ht="26.25" x14ac:dyDescent="0.2">
      <c r="A365" s="282"/>
      <c r="B365" s="340"/>
      <c r="C365" s="283"/>
      <c r="D365" s="283"/>
      <c r="E365" s="283"/>
      <c r="F365" s="283" t="s">
        <v>43</v>
      </c>
      <c r="G365" s="341" t="s">
        <v>328</v>
      </c>
      <c r="H365" s="342"/>
      <c r="I365" s="343"/>
      <c r="J365" s="342">
        <f t="shared" si="66"/>
        <v>0</v>
      </c>
      <c r="K365" s="337" t="e">
        <f t="shared" si="67"/>
        <v>#DIV/0!</v>
      </c>
      <c r="L365" s="342"/>
      <c r="M365" s="344"/>
      <c r="N365" s="342"/>
      <c r="O365" s="285">
        <f>M365+N365</f>
        <v>0</v>
      </c>
      <c r="P365" s="285">
        <f t="shared" si="68"/>
        <v>0</v>
      </c>
      <c r="Q365" s="339" t="e">
        <f t="shared" si="69"/>
        <v>#DIV/0!</v>
      </c>
      <c r="R365" s="260"/>
    </row>
    <row r="366" spans="1:18" ht="26.25" x14ac:dyDescent="0.2">
      <c r="A366" s="282"/>
      <c r="B366" s="340"/>
      <c r="C366" s="283"/>
      <c r="D366" s="283"/>
      <c r="E366" s="283"/>
      <c r="F366" s="283" t="s">
        <v>90</v>
      </c>
      <c r="G366" s="341" t="s">
        <v>329</v>
      </c>
      <c r="H366" s="342">
        <v>0</v>
      </c>
      <c r="I366" s="343"/>
      <c r="J366" s="342">
        <f t="shared" si="66"/>
        <v>0</v>
      </c>
      <c r="K366" s="337" t="e">
        <f t="shared" si="67"/>
        <v>#DIV/0!</v>
      </c>
      <c r="L366" s="342">
        <v>0</v>
      </c>
      <c r="M366" s="344"/>
      <c r="N366" s="342"/>
      <c r="O366" s="285">
        <f>M366+N366</f>
        <v>0</v>
      </c>
      <c r="P366" s="285">
        <f t="shared" si="68"/>
        <v>0</v>
      </c>
      <c r="Q366" s="339" t="e">
        <f t="shared" si="69"/>
        <v>#DIV/0!</v>
      </c>
      <c r="R366" s="260"/>
    </row>
    <row r="367" spans="1:18" ht="26.25" x14ac:dyDescent="0.2">
      <c r="A367" s="282"/>
      <c r="B367" s="340"/>
      <c r="C367" s="283"/>
      <c r="D367" s="283"/>
      <c r="E367" s="283" t="s">
        <v>43</v>
      </c>
      <c r="F367" s="283"/>
      <c r="G367" s="341" t="s">
        <v>330</v>
      </c>
      <c r="H367" s="342">
        <v>0</v>
      </c>
      <c r="I367" s="343"/>
      <c r="J367" s="342">
        <f t="shared" si="66"/>
        <v>0</v>
      </c>
      <c r="K367" s="337" t="e">
        <f t="shared" si="67"/>
        <v>#DIV/0!</v>
      </c>
      <c r="L367" s="342">
        <v>0</v>
      </c>
      <c r="M367" s="344"/>
      <c r="N367" s="342"/>
      <c r="O367" s="285">
        <f>M367+N367</f>
        <v>0</v>
      </c>
      <c r="P367" s="285">
        <f t="shared" si="68"/>
        <v>0</v>
      </c>
      <c r="Q367" s="339" t="e">
        <f t="shared" si="69"/>
        <v>#DIV/0!</v>
      </c>
      <c r="R367" s="260"/>
    </row>
    <row r="368" spans="1:18" ht="26.25" x14ac:dyDescent="0.2">
      <c r="A368" s="276"/>
      <c r="B368" s="268"/>
      <c r="C368" s="269"/>
      <c r="D368" s="269">
        <v>79</v>
      </c>
      <c r="E368" s="269"/>
      <c r="F368" s="269"/>
      <c r="G368" s="334" t="s">
        <v>342</v>
      </c>
      <c r="H368" s="335">
        <v>0</v>
      </c>
      <c r="I368" s="336"/>
      <c r="J368" s="342">
        <f t="shared" si="66"/>
        <v>0</v>
      </c>
      <c r="K368" s="337" t="e">
        <f t="shared" si="67"/>
        <v>#DIV/0!</v>
      </c>
      <c r="L368" s="335">
        <v>0</v>
      </c>
      <c r="M368" s="314">
        <f t="shared" ref="M368:O370" si="70">M369</f>
        <v>0</v>
      </c>
      <c r="N368" s="335">
        <f t="shared" si="70"/>
        <v>0</v>
      </c>
      <c r="O368" s="338">
        <f t="shared" si="70"/>
        <v>0</v>
      </c>
      <c r="P368" s="338">
        <f t="shared" si="68"/>
        <v>0</v>
      </c>
      <c r="Q368" s="339" t="e">
        <f t="shared" si="69"/>
        <v>#DIV/0!</v>
      </c>
      <c r="R368" s="260"/>
    </row>
    <row r="369" spans="1:18" ht="26.25" x14ac:dyDescent="0.2">
      <c r="A369" s="276"/>
      <c r="B369" s="268"/>
      <c r="C369" s="269"/>
      <c r="D369" s="269">
        <v>81</v>
      </c>
      <c r="E369" s="269"/>
      <c r="F369" s="269"/>
      <c r="G369" s="334" t="s">
        <v>341</v>
      </c>
      <c r="H369" s="335">
        <v>0</v>
      </c>
      <c r="I369" s="336"/>
      <c r="J369" s="342">
        <f t="shared" si="66"/>
        <v>0</v>
      </c>
      <c r="K369" s="337" t="e">
        <f t="shared" si="67"/>
        <v>#DIV/0!</v>
      </c>
      <c r="L369" s="335">
        <v>0</v>
      </c>
      <c r="M369" s="314">
        <f t="shared" si="70"/>
        <v>0</v>
      </c>
      <c r="N369" s="335">
        <f t="shared" si="70"/>
        <v>0</v>
      </c>
      <c r="O369" s="338">
        <f t="shared" si="70"/>
        <v>0</v>
      </c>
      <c r="P369" s="338">
        <f t="shared" si="68"/>
        <v>0</v>
      </c>
      <c r="Q369" s="339" t="e">
        <f t="shared" si="69"/>
        <v>#DIV/0!</v>
      </c>
      <c r="R369" s="260"/>
    </row>
    <row r="370" spans="1:18" ht="26.25" x14ac:dyDescent="0.2">
      <c r="A370" s="276"/>
      <c r="B370" s="268"/>
      <c r="C370" s="269"/>
      <c r="D370" s="269"/>
      <c r="E370" s="269" t="s">
        <v>32</v>
      </c>
      <c r="F370" s="269"/>
      <c r="G370" s="313" t="s">
        <v>340</v>
      </c>
      <c r="H370" s="335">
        <v>0</v>
      </c>
      <c r="I370" s="336"/>
      <c r="J370" s="342">
        <f t="shared" si="66"/>
        <v>0</v>
      </c>
      <c r="K370" s="337" t="e">
        <f t="shared" si="67"/>
        <v>#DIV/0!</v>
      </c>
      <c r="L370" s="335">
        <v>0</v>
      </c>
      <c r="M370" s="314">
        <f t="shared" si="70"/>
        <v>0</v>
      </c>
      <c r="N370" s="335">
        <f t="shared" si="70"/>
        <v>0</v>
      </c>
      <c r="O370" s="338">
        <f t="shared" si="70"/>
        <v>0</v>
      </c>
      <c r="P370" s="338">
        <f t="shared" si="68"/>
        <v>0</v>
      </c>
      <c r="Q370" s="339" t="e">
        <f t="shared" si="69"/>
        <v>#DIV/0!</v>
      </c>
      <c r="R370" s="260"/>
    </row>
    <row r="371" spans="1:18" ht="51" x14ac:dyDescent="0.2">
      <c r="A371" s="282"/>
      <c r="B371" s="340"/>
      <c r="C371" s="283"/>
      <c r="D371" s="283"/>
      <c r="E371" s="283"/>
      <c r="F371" s="283" t="s">
        <v>32</v>
      </c>
      <c r="G371" s="341" t="s">
        <v>339</v>
      </c>
      <c r="H371" s="342"/>
      <c r="I371" s="343"/>
      <c r="J371" s="342">
        <f t="shared" si="66"/>
        <v>0</v>
      </c>
      <c r="K371" s="337" t="e">
        <f t="shared" si="67"/>
        <v>#DIV/0!</v>
      </c>
      <c r="L371" s="342"/>
      <c r="M371" s="344"/>
      <c r="N371" s="342"/>
      <c r="O371" s="285">
        <f>M371+N371</f>
        <v>0</v>
      </c>
      <c r="P371" s="285">
        <f t="shared" si="68"/>
        <v>0</v>
      </c>
      <c r="Q371" s="339" t="e">
        <f t="shared" si="69"/>
        <v>#DIV/0!</v>
      </c>
      <c r="R371" s="260"/>
    </row>
    <row r="372" spans="1:18" ht="26.25" x14ac:dyDescent="0.2">
      <c r="A372" s="347"/>
      <c r="B372" s="348"/>
      <c r="C372" s="349"/>
      <c r="D372" s="349">
        <v>85</v>
      </c>
      <c r="E372" s="349"/>
      <c r="F372" s="349"/>
      <c r="G372" s="351" t="s">
        <v>86</v>
      </c>
      <c r="H372" s="352"/>
      <c r="I372" s="353">
        <f>O372</f>
        <v>-28457.62</v>
      </c>
      <c r="J372" s="352">
        <f t="shared" si="66"/>
        <v>28457.62</v>
      </c>
      <c r="K372" s="354"/>
      <c r="L372" s="352"/>
      <c r="M372" s="355">
        <v>-19951.62</v>
      </c>
      <c r="N372" s="352">
        <v>-8506</v>
      </c>
      <c r="O372" s="356">
        <f>M372+N372</f>
        <v>-28457.62</v>
      </c>
      <c r="P372" s="356">
        <f t="shared" si="68"/>
        <v>28457.62</v>
      </c>
      <c r="Q372" s="357"/>
      <c r="R372" s="260"/>
    </row>
    <row r="373" spans="1:18" ht="26.25" x14ac:dyDescent="0.2">
      <c r="A373" s="282"/>
      <c r="B373" s="340"/>
      <c r="C373" s="283"/>
      <c r="D373" s="283"/>
      <c r="E373" s="283"/>
      <c r="F373" s="283"/>
      <c r="G373" s="341" t="s">
        <v>195</v>
      </c>
      <c r="H373" s="342"/>
      <c r="I373" s="343"/>
      <c r="J373" s="342">
        <f t="shared" si="66"/>
        <v>0</v>
      </c>
      <c r="K373" s="337"/>
      <c r="L373" s="342"/>
      <c r="M373" s="344"/>
      <c r="N373" s="342"/>
      <c r="O373" s="378"/>
      <c r="P373" s="378">
        <f t="shared" si="68"/>
        <v>0</v>
      </c>
      <c r="Q373" s="339"/>
      <c r="R373" s="260"/>
    </row>
    <row r="374" spans="1:18" ht="26.25" x14ac:dyDescent="0.2">
      <c r="A374" s="276" t="s">
        <v>165</v>
      </c>
      <c r="B374" s="268" t="s">
        <v>124</v>
      </c>
      <c r="C374" s="269"/>
      <c r="D374" s="269"/>
      <c r="E374" s="269"/>
      <c r="F374" s="269"/>
      <c r="G374" s="334" t="s">
        <v>196</v>
      </c>
      <c r="H374" s="335">
        <f>H328+H333</f>
        <v>27842000</v>
      </c>
      <c r="I374" s="336"/>
      <c r="J374" s="342">
        <f>J328+J333</f>
        <v>20319215</v>
      </c>
      <c r="K374" s="337">
        <f t="shared" ref="K374:K380" si="71">ROUND(I374/H374*100,2)</f>
        <v>0</v>
      </c>
      <c r="L374" s="335">
        <f>L328+L333</f>
        <v>11850000</v>
      </c>
      <c r="M374" s="335">
        <f>M328+M333</f>
        <v>6673158</v>
      </c>
      <c r="N374" s="335">
        <f>N328+N333</f>
        <v>849627</v>
      </c>
      <c r="O374" s="335">
        <f>O328+O333</f>
        <v>7522785</v>
      </c>
      <c r="P374" s="338">
        <f t="shared" si="68"/>
        <v>4327215</v>
      </c>
      <c r="Q374" s="339">
        <f t="shared" ref="Q374:Q380" si="72">ROUND(O374/N374*100,2)</f>
        <v>885.42</v>
      </c>
      <c r="R374" s="260"/>
    </row>
    <row r="375" spans="1:18" ht="26.25" x14ac:dyDescent="0.2">
      <c r="A375" s="276"/>
      <c r="B375" s="268">
        <v>15</v>
      </c>
      <c r="C375" s="269"/>
      <c r="D375" s="269"/>
      <c r="E375" s="269"/>
      <c r="F375" s="269"/>
      <c r="G375" s="334" t="s">
        <v>197</v>
      </c>
      <c r="H375" s="335">
        <f>H376</f>
        <v>0</v>
      </c>
      <c r="I375" s="336"/>
      <c r="J375" s="342">
        <f t="shared" ref="J375:J381" si="73">H375-I375</f>
        <v>0</v>
      </c>
      <c r="K375" s="337" t="e">
        <f t="shared" si="71"/>
        <v>#DIV/0!</v>
      </c>
      <c r="L375" s="335">
        <f>L376</f>
        <v>0</v>
      </c>
      <c r="M375" s="335">
        <f>M376</f>
        <v>0</v>
      </c>
      <c r="N375" s="335">
        <f>N376</f>
        <v>0</v>
      </c>
      <c r="O375" s="335">
        <f>O376</f>
        <v>0</v>
      </c>
      <c r="P375" s="338">
        <f t="shared" si="68"/>
        <v>0</v>
      </c>
      <c r="Q375" s="339" t="e">
        <f t="shared" si="72"/>
        <v>#DIV/0!</v>
      </c>
      <c r="R375" s="260"/>
    </row>
    <row r="376" spans="1:18" ht="26.25" x14ac:dyDescent="0.2">
      <c r="A376" s="276"/>
      <c r="B376" s="268"/>
      <c r="C376" s="269" t="s">
        <v>48</v>
      </c>
      <c r="D376" s="269"/>
      <c r="E376" s="269"/>
      <c r="F376" s="269"/>
      <c r="G376" s="334" t="s">
        <v>198</v>
      </c>
      <c r="H376" s="335">
        <f>H353</f>
        <v>0</v>
      </c>
      <c r="I376" s="336"/>
      <c r="J376" s="342">
        <f t="shared" si="73"/>
        <v>0</v>
      </c>
      <c r="K376" s="337" t="e">
        <f t="shared" si="71"/>
        <v>#DIV/0!</v>
      </c>
      <c r="L376" s="335">
        <f>L353</f>
        <v>0</v>
      </c>
      <c r="M376" s="335">
        <f>M353</f>
        <v>0</v>
      </c>
      <c r="N376" s="335">
        <f>N353</f>
        <v>0</v>
      </c>
      <c r="O376" s="335">
        <f>O353</f>
        <v>0</v>
      </c>
      <c r="P376" s="338">
        <f t="shared" si="68"/>
        <v>0</v>
      </c>
      <c r="Q376" s="339" t="e">
        <f t="shared" si="72"/>
        <v>#DIV/0!</v>
      </c>
      <c r="R376" s="260"/>
    </row>
    <row r="377" spans="1:18" ht="51" x14ac:dyDescent="0.2">
      <c r="A377" s="276"/>
      <c r="B377" s="268" t="s">
        <v>48</v>
      </c>
      <c r="C377" s="269"/>
      <c r="D377" s="269"/>
      <c r="E377" s="269"/>
      <c r="F377" s="269"/>
      <c r="G377" s="334" t="s">
        <v>199</v>
      </c>
      <c r="H377" s="335">
        <f>H378+H379</f>
        <v>4812500</v>
      </c>
      <c r="I377" s="336"/>
      <c r="J377" s="342">
        <f t="shared" si="73"/>
        <v>4812500</v>
      </c>
      <c r="K377" s="337">
        <f t="shared" si="71"/>
        <v>0</v>
      </c>
      <c r="L377" s="335">
        <f>L378+L379</f>
        <v>2444000</v>
      </c>
      <c r="M377" s="335">
        <f>M378+M379</f>
        <v>1191231.75</v>
      </c>
      <c r="N377" s="335">
        <f>N378+N379</f>
        <v>410627.83999999985</v>
      </c>
      <c r="O377" s="335">
        <f>O378+O379</f>
        <v>1601859.5900000017</v>
      </c>
      <c r="P377" s="338">
        <f t="shared" si="68"/>
        <v>842140.40999999829</v>
      </c>
      <c r="Q377" s="339">
        <f t="shared" si="72"/>
        <v>390.1</v>
      </c>
      <c r="R377" s="260"/>
    </row>
    <row r="378" spans="1:18" ht="26.25" x14ac:dyDescent="0.2">
      <c r="A378" s="276"/>
      <c r="B378" s="268"/>
      <c r="C378" s="269" t="s">
        <v>30</v>
      </c>
      <c r="D378" s="269"/>
      <c r="E378" s="269"/>
      <c r="F378" s="269"/>
      <c r="G378" s="334" t="s">
        <v>130</v>
      </c>
      <c r="H378" s="335">
        <f>+H321</f>
        <v>96000</v>
      </c>
      <c r="I378" s="336"/>
      <c r="J378" s="342">
        <f t="shared" si="73"/>
        <v>96000</v>
      </c>
      <c r="K378" s="337">
        <f t="shared" si="71"/>
        <v>0</v>
      </c>
      <c r="L378" s="335">
        <f>+L321</f>
        <v>59000</v>
      </c>
      <c r="M378" s="335">
        <f>+M321</f>
        <v>27707.200000000001</v>
      </c>
      <c r="N378" s="335">
        <f>+N321</f>
        <v>8471.7099999999991</v>
      </c>
      <c r="O378" s="335">
        <f>+O321</f>
        <v>36178.910000000003</v>
      </c>
      <c r="P378" s="338">
        <f t="shared" si="68"/>
        <v>22821.089999999997</v>
      </c>
      <c r="Q378" s="339">
        <f t="shared" si="72"/>
        <v>427.06</v>
      </c>
      <c r="R378" s="260"/>
    </row>
    <row r="379" spans="1:18" ht="26.25" x14ac:dyDescent="0.2">
      <c r="A379" s="276"/>
      <c r="B379" s="268"/>
      <c r="C379" s="269" t="s">
        <v>43</v>
      </c>
      <c r="D379" s="269"/>
      <c r="E379" s="269"/>
      <c r="F379" s="269"/>
      <c r="G379" s="334" t="s">
        <v>200</v>
      </c>
      <c r="H379" s="335">
        <f>H257-H374-H375-H378</f>
        <v>4716500</v>
      </c>
      <c r="I379" s="336"/>
      <c r="J379" s="342">
        <f t="shared" si="73"/>
        <v>4716500</v>
      </c>
      <c r="K379" s="337">
        <f t="shared" si="71"/>
        <v>0</v>
      </c>
      <c r="L379" s="335">
        <f>L257-L374-L375-L378</f>
        <v>2385000</v>
      </c>
      <c r="M379" s="335">
        <f>M257-M374-M375-M378</f>
        <v>1163524.55</v>
      </c>
      <c r="N379" s="335">
        <f>N257-N374-N375-N378</f>
        <v>402156.12999999983</v>
      </c>
      <c r="O379" s="335">
        <f>O257-O374-O375-O378</f>
        <v>1565680.6800000018</v>
      </c>
      <c r="P379" s="338">
        <f t="shared" si="68"/>
        <v>819319.3199999982</v>
      </c>
      <c r="Q379" s="339">
        <f t="shared" si="72"/>
        <v>389.32</v>
      </c>
      <c r="R379" s="260"/>
    </row>
    <row r="380" spans="1:18" ht="26.25" x14ac:dyDescent="0.2">
      <c r="A380" s="276" t="s">
        <v>201</v>
      </c>
      <c r="B380" s="268" t="s">
        <v>103</v>
      </c>
      <c r="C380" s="269"/>
      <c r="D380" s="269"/>
      <c r="E380" s="269"/>
      <c r="F380" s="269"/>
      <c r="G380" s="334" t="s">
        <v>202</v>
      </c>
      <c r="H380" s="335">
        <f>H382</f>
        <v>11582000</v>
      </c>
      <c r="I380" s="336"/>
      <c r="J380" s="342">
        <f t="shared" si="73"/>
        <v>11582000</v>
      </c>
      <c r="K380" s="337">
        <f t="shared" si="71"/>
        <v>0</v>
      </c>
      <c r="L380" s="335">
        <f>L382</f>
        <v>3955300</v>
      </c>
      <c r="M380" s="335">
        <f>M382</f>
        <v>562519.91</v>
      </c>
      <c r="N380" s="335">
        <f>N382</f>
        <v>172944.46</v>
      </c>
      <c r="O380" s="335">
        <f>O382</f>
        <v>735464.37</v>
      </c>
      <c r="P380" s="338">
        <f t="shared" si="68"/>
        <v>3219835.63</v>
      </c>
      <c r="Q380" s="339">
        <f t="shared" si="72"/>
        <v>425.26</v>
      </c>
      <c r="R380" s="260"/>
    </row>
    <row r="381" spans="1:18" ht="76.5" x14ac:dyDescent="0.2">
      <c r="A381" s="276"/>
      <c r="B381" s="268"/>
      <c r="C381" s="269"/>
      <c r="D381" s="269" t="s">
        <v>81</v>
      </c>
      <c r="E381" s="269"/>
      <c r="F381" s="269"/>
      <c r="G381" s="334" t="s">
        <v>203</v>
      </c>
      <c r="H381" s="335">
        <f>H444</f>
        <v>0</v>
      </c>
      <c r="I381" s="336"/>
      <c r="J381" s="342">
        <f t="shared" si="73"/>
        <v>0</v>
      </c>
      <c r="K381" s="395"/>
      <c r="L381" s="335">
        <f>L444</f>
        <v>0</v>
      </c>
      <c r="M381" s="367">
        <f>M444</f>
        <v>0</v>
      </c>
      <c r="N381" s="335">
        <f>N444</f>
        <v>0</v>
      </c>
      <c r="O381" s="338">
        <f>O444</f>
        <v>0</v>
      </c>
      <c r="P381" s="338">
        <f t="shared" si="68"/>
        <v>0</v>
      </c>
      <c r="Q381" s="339"/>
      <c r="R381" s="260"/>
    </row>
    <row r="382" spans="1:18" ht="51" x14ac:dyDescent="0.35">
      <c r="A382" s="444" t="s">
        <v>204</v>
      </c>
      <c r="B382" s="445"/>
      <c r="C382" s="445"/>
      <c r="D382" s="445"/>
      <c r="E382" s="445"/>
      <c r="F382" s="446"/>
      <c r="G382" s="359" t="s">
        <v>205</v>
      </c>
      <c r="H382" s="360">
        <f>+H383+H447</f>
        <v>11582000</v>
      </c>
      <c r="I382" s="361"/>
      <c r="J382" s="360">
        <f>+J383</f>
        <v>10845133.949999999</v>
      </c>
      <c r="K382" s="402">
        <f t="shared" ref="K382:K415" si="74">ROUND(I382/H382*100,2)</f>
        <v>0</v>
      </c>
      <c r="L382" s="360">
        <f>+L383+L447</f>
        <v>3955300</v>
      </c>
      <c r="M382" s="363">
        <f>+M383+M447</f>
        <v>562519.91</v>
      </c>
      <c r="N382" s="360">
        <f>+N383+N447</f>
        <v>172944.46</v>
      </c>
      <c r="O382" s="364">
        <f>+O383+O447</f>
        <v>735464.37</v>
      </c>
      <c r="P382" s="364">
        <f t="shared" si="68"/>
        <v>3219835.63</v>
      </c>
      <c r="Q382" s="365">
        <f t="shared" ref="Q382:Q415" si="75">ROUND(O382/L382*100,2)</f>
        <v>18.59</v>
      </c>
      <c r="R382" s="366"/>
    </row>
    <row r="383" spans="1:18" ht="26.25" x14ac:dyDescent="0.2">
      <c r="A383" s="276"/>
      <c r="B383" s="268"/>
      <c r="C383" s="269"/>
      <c r="D383" s="269" t="s">
        <v>32</v>
      </c>
      <c r="E383" s="269"/>
      <c r="F383" s="269"/>
      <c r="G383" s="334" t="s">
        <v>62</v>
      </c>
      <c r="H383" s="335">
        <f>H384+H387+H390+H393+H399+H413</f>
        <v>11582000</v>
      </c>
      <c r="I383" s="336"/>
      <c r="J383" s="335">
        <f>J384+J387+J390+J393+J399+J413</f>
        <v>10845133.949999999</v>
      </c>
      <c r="K383" s="395">
        <f t="shared" si="74"/>
        <v>0</v>
      </c>
      <c r="L383" s="335">
        <f>L384+L387+L390+L393+L399+L413</f>
        <v>3955300</v>
      </c>
      <c r="M383" s="314">
        <f>M384+M387+M390+M393+M399+M413</f>
        <v>562868</v>
      </c>
      <c r="N383" s="335">
        <f>N384+N387+N390+N393+N399+N413</f>
        <v>173998.05</v>
      </c>
      <c r="O383" s="338">
        <f>O384+O387+O390+O393+O399+O413</f>
        <v>736866.05</v>
      </c>
      <c r="P383" s="338">
        <f t="shared" si="68"/>
        <v>3218433.95</v>
      </c>
      <c r="Q383" s="339">
        <f t="shared" si="75"/>
        <v>18.63</v>
      </c>
      <c r="R383" s="260"/>
    </row>
    <row r="384" spans="1:18" ht="26.25" x14ac:dyDescent="0.2">
      <c r="A384" s="276"/>
      <c r="B384" s="268"/>
      <c r="C384" s="269"/>
      <c r="D384" s="269" t="s">
        <v>89</v>
      </c>
      <c r="E384" s="269"/>
      <c r="F384" s="269"/>
      <c r="G384" s="334" t="s">
        <v>66</v>
      </c>
      <c r="H384" s="335">
        <f>H385</f>
        <v>3000</v>
      </c>
      <c r="I384" s="336"/>
      <c r="J384" s="335">
        <f>J385</f>
        <v>3000</v>
      </c>
      <c r="K384" s="395">
        <f t="shared" si="74"/>
        <v>0</v>
      </c>
      <c r="L384" s="335">
        <f t="shared" ref="L384:O385" si="76">L385</f>
        <v>3000</v>
      </c>
      <c r="M384" s="314">
        <f t="shared" si="76"/>
        <v>0</v>
      </c>
      <c r="N384" s="335">
        <f t="shared" si="76"/>
        <v>0</v>
      </c>
      <c r="O384" s="338">
        <f t="shared" si="76"/>
        <v>0</v>
      </c>
      <c r="P384" s="338">
        <f t="shared" si="68"/>
        <v>3000</v>
      </c>
      <c r="Q384" s="339">
        <f t="shared" si="75"/>
        <v>0</v>
      </c>
      <c r="R384" s="260"/>
    </row>
    <row r="385" spans="1:18" ht="26.25" x14ac:dyDescent="0.2">
      <c r="A385" s="276"/>
      <c r="B385" s="268"/>
      <c r="C385" s="269"/>
      <c r="D385" s="269"/>
      <c r="E385" s="269" t="s">
        <v>90</v>
      </c>
      <c r="F385" s="269"/>
      <c r="G385" s="313" t="s">
        <v>181</v>
      </c>
      <c r="H385" s="335">
        <f>H386</f>
        <v>3000</v>
      </c>
      <c r="I385" s="336"/>
      <c r="J385" s="335">
        <f>J386</f>
        <v>3000</v>
      </c>
      <c r="K385" s="395">
        <f t="shared" si="74"/>
        <v>0</v>
      </c>
      <c r="L385" s="335">
        <f t="shared" si="76"/>
        <v>3000</v>
      </c>
      <c r="M385" s="314">
        <f t="shared" si="76"/>
        <v>0</v>
      </c>
      <c r="N385" s="335">
        <f t="shared" si="76"/>
        <v>0</v>
      </c>
      <c r="O385" s="338">
        <f t="shared" si="76"/>
        <v>0</v>
      </c>
      <c r="P385" s="338">
        <f t="shared" si="68"/>
        <v>3000</v>
      </c>
      <c r="Q385" s="339">
        <f t="shared" si="75"/>
        <v>0</v>
      </c>
      <c r="R385" s="260"/>
    </row>
    <row r="386" spans="1:18" ht="26.25" x14ac:dyDescent="0.2">
      <c r="A386" s="282"/>
      <c r="B386" s="340"/>
      <c r="C386" s="283"/>
      <c r="D386" s="283"/>
      <c r="E386" s="283"/>
      <c r="F386" s="283" t="s">
        <v>90</v>
      </c>
      <c r="G386" s="341" t="s">
        <v>154</v>
      </c>
      <c r="H386" s="342">
        <v>3000</v>
      </c>
      <c r="I386" s="343"/>
      <c r="J386" s="342">
        <f t="shared" ref="J386:J438" si="77">H386-I386</f>
        <v>3000</v>
      </c>
      <c r="K386" s="395">
        <f t="shared" si="74"/>
        <v>0</v>
      </c>
      <c r="L386" s="342">
        <v>3000</v>
      </c>
      <c r="M386" s="344"/>
      <c r="N386" s="342"/>
      <c r="O386" s="285">
        <f>M386+N386</f>
        <v>0</v>
      </c>
      <c r="P386" s="285">
        <f t="shared" si="68"/>
        <v>3000</v>
      </c>
      <c r="Q386" s="339">
        <f t="shared" si="75"/>
        <v>0</v>
      </c>
      <c r="R386" s="260"/>
    </row>
    <row r="387" spans="1:18" ht="26.25" x14ac:dyDescent="0.2">
      <c r="A387" s="276"/>
      <c r="B387" s="268"/>
      <c r="C387" s="269"/>
      <c r="D387" s="269" t="s">
        <v>91</v>
      </c>
      <c r="E387" s="269"/>
      <c r="F387" s="269"/>
      <c r="G387" s="334" t="s">
        <v>70</v>
      </c>
      <c r="H387" s="335">
        <v>0</v>
      </c>
      <c r="I387" s="336"/>
      <c r="J387" s="342">
        <f t="shared" si="77"/>
        <v>0</v>
      </c>
      <c r="K387" s="395" t="e">
        <f t="shared" si="74"/>
        <v>#DIV/0!</v>
      </c>
      <c r="L387" s="335">
        <v>0</v>
      </c>
      <c r="M387" s="314">
        <f>M388+M389</f>
        <v>0</v>
      </c>
      <c r="N387" s="335">
        <f>N388+N389</f>
        <v>0</v>
      </c>
      <c r="O387" s="338">
        <f>O388+O389</f>
        <v>0</v>
      </c>
      <c r="P387" s="338">
        <f t="shared" si="68"/>
        <v>0</v>
      </c>
      <c r="Q387" s="339" t="e">
        <f t="shared" si="75"/>
        <v>#DIV/0!</v>
      </c>
      <c r="R387" s="260"/>
    </row>
    <row r="388" spans="1:18" ht="26.25" x14ac:dyDescent="0.2">
      <c r="A388" s="282"/>
      <c r="B388" s="340"/>
      <c r="C388" s="283"/>
      <c r="D388" s="283"/>
      <c r="E388" s="283" t="s">
        <v>38</v>
      </c>
      <c r="F388" s="283"/>
      <c r="G388" s="341" t="s">
        <v>338</v>
      </c>
      <c r="H388" s="342"/>
      <c r="I388" s="343"/>
      <c r="J388" s="342">
        <f t="shared" si="77"/>
        <v>0</v>
      </c>
      <c r="K388" s="395" t="e">
        <f t="shared" si="74"/>
        <v>#DIV/0!</v>
      </c>
      <c r="L388" s="342"/>
      <c r="M388" s="344"/>
      <c r="N388" s="342"/>
      <c r="O388" s="285">
        <f>M388+N388</f>
        <v>0</v>
      </c>
      <c r="P388" s="285">
        <f t="shared" si="68"/>
        <v>0</v>
      </c>
      <c r="Q388" s="339" t="e">
        <f t="shared" si="75"/>
        <v>#DIV/0!</v>
      </c>
      <c r="R388" s="260"/>
    </row>
    <row r="389" spans="1:18" ht="26.25" x14ac:dyDescent="0.2">
      <c r="A389" s="282"/>
      <c r="B389" s="340"/>
      <c r="C389" s="283"/>
      <c r="D389" s="283"/>
      <c r="E389" s="283">
        <v>10</v>
      </c>
      <c r="F389" s="283"/>
      <c r="G389" s="341" t="s">
        <v>337</v>
      </c>
      <c r="H389" s="342"/>
      <c r="I389" s="343"/>
      <c r="J389" s="342">
        <f t="shared" si="77"/>
        <v>0</v>
      </c>
      <c r="K389" s="395" t="e">
        <f t="shared" si="74"/>
        <v>#DIV/0!</v>
      </c>
      <c r="L389" s="342"/>
      <c r="M389" s="344"/>
      <c r="N389" s="342"/>
      <c r="O389" s="285">
        <f>M389+N389</f>
        <v>0</v>
      </c>
      <c r="P389" s="285">
        <f t="shared" si="68"/>
        <v>0</v>
      </c>
      <c r="Q389" s="339" t="e">
        <f t="shared" si="75"/>
        <v>#DIV/0!</v>
      </c>
      <c r="R389" s="260"/>
    </row>
    <row r="390" spans="1:18" ht="51" x14ac:dyDescent="0.2">
      <c r="A390" s="276"/>
      <c r="B390" s="268"/>
      <c r="C390" s="269"/>
      <c r="D390" s="269">
        <v>51</v>
      </c>
      <c r="E390" s="269"/>
      <c r="F390" s="269"/>
      <c r="G390" s="334" t="s">
        <v>72</v>
      </c>
      <c r="H390" s="335">
        <v>0</v>
      </c>
      <c r="I390" s="336"/>
      <c r="J390" s="342">
        <f t="shared" si="77"/>
        <v>0</v>
      </c>
      <c r="K390" s="395" t="e">
        <f t="shared" si="74"/>
        <v>#DIV/0!</v>
      </c>
      <c r="L390" s="335">
        <v>0</v>
      </c>
      <c r="M390" s="314">
        <f t="shared" ref="M390:O391" si="78">M391</f>
        <v>0</v>
      </c>
      <c r="N390" s="335">
        <f t="shared" si="78"/>
        <v>0</v>
      </c>
      <c r="O390" s="338">
        <f t="shared" si="78"/>
        <v>0</v>
      </c>
      <c r="P390" s="338">
        <f t="shared" si="68"/>
        <v>0</v>
      </c>
      <c r="Q390" s="339" t="e">
        <f t="shared" si="75"/>
        <v>#DIV/0!</v>
      </c>
      <c r="R390" s="260"/>
    </row>
    <row r="391" spans="1:18" ht="26.25" x14ac:dyDescent="0.2">
      <c r="A391" s="276"/>
      <c r="B391" s="268"/>
      <c r="C391" s="269"/>
      <c r="D391" s="269"/>
      <c r="E391" s="269" t="s">
        <v>32</v>
      </c>
      <c r="F391" s="269"/>
      <c r="G391" s="313" t="s">
        <v>92</v>
      </c>
      <c r="H391" s="335">
        <v>0</v>
      </c>
      <c r="I391" s="336"/>
      <c r="J391" s="342">
        <f t="shared" si="77"/>
        <v>0</v>
      </c>
      <c r="K391" s="395" t="e">
        <f t="shared" si="74"/>
        <v>#DIV/0!</v>
      </c>
      <c r="L391" s="335">
        <v>0</v>
      </c>
      <c r="M391" s="314">
        <f t="shared" si="78"/>
        <v>0</v>
      </c>
      <c r="N391" s="335">
        <f t="shared" si="78"/>
        <v>0</v>
      </c>
      <c r="O391" s="338">
        <f t="shared" si="78"/>
        <v>0</v>
      </c>
      <c r="P391" s="338">
        <f t="shared" si="68"/>
        <v>0</v>
      </c>
      <c r="Q391" s="339" t="e">
        <f t="shared" si="75"/>
        <v>#DIV/0!</v>
      </c>
      <c r="R391" s="260"/>
    </row>
    <row r="392" spans="1:18" ht="76.5" x14ac:dyDescent="0.2">
      <c r="A392" s="282"/>
      <c r="B392" s="340"/>
      <c r="C392" s="283"/>
      <c r="D392" s="283"/>
      <c r="E392" s="283"/>
      <c r="F392" s="283">
        <v>18</v>
      </c>
      <c r="G392" s="341" t="s">
        <v>95</v>
      </c>
      <c r="H392" s="342"/>
      <c r="I392" s="343"/>
      <c r="J392" s="342">
        <f t="shared" si="77"/>
        <v>0</v>
      </c>
      <c r="K392" s="395" t="e">
        <f t="shared" si="74"/>
        <v>#DIV/0!</v>
      </c>
      <c r="L392" s="342"/>
      <c r="M392" s="344"/>
      <c r="N392" s="342"/>
      <c r="O392" s="285">
        <f>M392+N392</f>
        <v>0</v>
      </c>
      <c r="P392" s="285">
        <f t="shared" si="68"/>
        <v>0</v>
      </c>
      <c r="Q392" s="339" t="e">
        <f t="shared" si="75"/>
        <v>#DIV/0!</v>
      </c>
      <c r="R392" s="260"/>
    </row>
    <row r="393" spans="1:18" ht="26.25" x14ac:dyDescent="0.2">
      <c r="A393" s="276"/>
      <c r="B393" s="268"/>
      <c r="C393" s="269"/>
      <c r="D393" s="269">
        <v>55</v>
      </c>
      <c r="E393" s="269"/>
      <c r="F393" s="269"/>
      <c r="G393" s="334" t="s">
        <v>336</v>
      </c>
      <c r="H393" s="335">
        <v>0</v>
      </c>
      <c r="I393" s="336"/>
      <c r="J393" s="342">
        <f t="shared" si="77"/>
        <v>0</v>
      </c>
      <c r="K393" s="395" t="e">
        <f t="shared" si="74"/>
        <v>#DIV/0!</v>
      </c>
      <c r="L393" s="335">
        <v>0</v>
      </c>
      <c r="M393" s="314">
        <f>M394+M397</f>
        <v>0</v>
      </c>
      <c r="N393" s="335">
        <f>N394+N397</f>
        <v>0</v>
      </c>
      <c r="O393" s="338">
        <f>O394+O397</f>
        <v>0</v>
      </c>
      <c r="P393" s="338">
        <f t="shared" si="68"/>
        <v>0</v>
      </c>
      <c r="Q393" s="339" t="e">
        <f t="shared" si="75"/>
        <v>#DIV/0!</v>
      </c>
      <c r="R393" s="260"/>
    </row>
    <row r="394" spans="1:18" ht="26.25" x14ac:dyDescent="0.2">
      <c r="A394" s="276"/>
      <c r="B394" s="268"/>
      <c r="C394" s="269"/>
      <c r="D394" s="269"/>
      <c r="E394" s="269" t="s">
        <v>32</v>
      </c>
      <c r="F394" s="269"/>
      <c r="G394" s="334" t="s">
        <v>335</v>
      </c>
      <c r="H394" s="335">
        <v>0</v>
      </c>
      <c r="I394" s="336"/>
      <c r="J394" s="342">
        <f t="shared" si="77"/>
        <v>0</v>
      </c>
      <c r="K394" s="395" t="e">
        <f t="shared" si="74"/>
        <v>#DIV/0!</v>
      </c>
      <c r="L394" s="335">
        <v>0</v>
      </c>
      <c r="M394" s="314">
        <f>M395+M396</f>
        <v>0</v>
      </c>
      <c r="N394" s="335">
        <f>N395+N396</f>
        <v>0</v>
      </c>
      <c r="O394" s="338">
        <f>O395+O396</f>
        <v>0</v>
      </c>
      <c r="P394" s="338">
        <f t="shared" si="68"/>
        <v>0</v>
      </c>
      <c r="Q394" s="339" t="e">
        <f t="shared" si="75"/>
        <v>#DIV/0!</v>
      </c>
      <c r="R394" s="260"/>
    </row>
    <row r="395" spans="1:18" ht="51" x14ac:dyDescent="0.2">
      <c r="A395" s="282"/>
      <c r="B395" s="340"/>
      <c r="C395" s="283"/>
      <c r="D395" s="283"/>
      <c r="E395" s="283"/>
      <c r="F395" s="283" t="s">
        <v>115</v>
      </c>
      <c r="G395" s="341" t="s">
        <v>334</v>
      </c>
      <c r="H395" s="342"/>
      <c r="I395" s="343"/>
      <c r="J395" s="342">
        <f t="shared" si="77"/>
        <v>0</v>
      </c>
      <c r="K395" s="395" t="e">
        <f t="shared" si="74"/>
        <v>#DIV/0!</v>
      </c>
      <c r="L395" s="342"/>
      <c r="M395" s="344"/>
      <c r="N395" s="342"/>
      <c r="O395" s="285">
        <f>M395+N395</f>
        <v>0</v>
      </c>
      <c r="P395" s="285">
        <f t="shared" si="68"/>
        <v>0</v>
      </c>
      <c r="Q395" s="339" t="e">
        <f t="shared" si="75"/>
        <v>#DIV/0!</v>
      </c>
      <c r="R395" s="260"/>
    </row>
    <row r="396" spans="1:18" ht="26.25" x14ac:dyDescent="0.2">
      <c r="A396" s="282"/>
      <c r="B396" s="340"/>
      <c r="C396" s="283"/>
      <c r="D396" s="283"/>
      <c r="E396" s="283"/>
      <c r="F396" s="283">
        <v>18</v>
      </c>
      <c r="G396" s="341" t="s">
        <v>206</v>
      </c>
      <c r="H396" s="342"/>
      <c r="I396" s="343"/>
      <c r="J396" s="342">
        <f t="shared" si="77"/>
        <v>0</v>
      </c>
      <c r="K396" s="395" t="e">
        <f t="shared" si="74"/>
        <v>#DIV/0!</v>
      </c>
      <c r="L396" s="342"/>
      <c r="M396" s="344"/>
      <c r="N396" s="342"/>
      <c r="O396" s="285">
        <f>M396+N396</f>
        <v>0</v>
      </c>
      <c r="P396" s="285">
        <f t="shared" si="68"/>
        <v>0</v>
      </c>
      <c r="Q396" s="339" t="e">
        <f t="shared" si="75"/>
        <v>#DIV/0!</v>
      </c>
      <c r="R396" s="260"/>
    </row>
    <row r="397" spans="1:18" ht="51" x14ac:dyDescent="0.2">
      <c r="A397" s="276"/>
      <c r="B397" s="268"/>
      <c r="C397" s="269"/>
      <c r="D397" s="269"/>
      <c r="E397" s="269" t="s">
        <v>30</v>
      </c>
      <c r="F397" s="269"/>
      <c r="G397" s="313" t="s">
        <v>333</v>
      </c>
      <c r="H397" s="335">
        <v>0</v>
      </c>
      <c r="I397" s="336"/>
      <c r="J397" s="342">
        <f t="shared" si="77"/>
        <v>0</v>
      </c>
      <c r="K397" s="395" t="e">
        <f t="shared" si="74"/>
        <v>#DIV/0!</v>
      </c>
      <c r="L397" s="335">
        <v>0</v>
      </c>
      <c r="M397" s="314">
        <f>M398</f>
        <v>0</v>
      </c>
      <c r="N397" s="335">
        <f>N398</f>
        <v>0</v>
      </c>
      <c r="O397" s="338">
        <f>O398</f>
        <v>0</v>
      </c>
      <c r="P397" s="338">
        <f t="shared" si="68"/>
        <v>0</v>
      </c>
      <c r="Q397" s="339" t="e">
        <f t="shared" si="75"/>
        <v>#DIV/0!</v>
      </c>
      <c r="R397" s="260"/>
    </row>
    <row r="398" spans="1:18" ht="26.25" x14ac:dyDescent="0.2">
      <c r="A398" s="282"/>
      <c r="B398" s="340"/>
      <c r="C398" s="283"/>
      <c r="D398" s="283"/>
      <c r="E398" s="283"/>
      <c r="F398" s="283" t="s">
        <v>32</v>
      </c>
      <c r="G398" s="341" t="s">
        <v>332</v>
      </c>
      <c r="H398" s="342"/>
      <c r="I398" s="343"/>
      <c r="J398" s="342">
        <f t="shared" si="77"/>
        <v>0</v>
      </c>
      <c r="K398" s="395" t="e">
        <f t="shared" si="74"/>
        <v>#DIV/0!</v>
      </c>
      <c r="L398" s="342"/>
      <c r="M398" s="344"/>
      <c r="N398" s="342"/>
      <c r="O398" s="285">
        <f>M398+N398</f>
        <v>0</v>
      </c>
      <c r="P398" s="285">
        <f t="shared" si="68"/>
        <v>0</v>
      </c>
      <c r="Q398" s="339" t="e">
        <f t="shared" si="75"/>
        <v>#DIV/0!</v>
      </c>
      <c r="R398" s="260"/>
    </row>
    <row r="399" spans="1:18" ht="51" x14ac:dyDescent="0.2">
      <c r="A399" s="276"/>
      <c r="B399" s="268"/>
      <c r="C399" s="269"/>
      <c r="D399" s="269">
        <v>56</v>
      </c>
      <c r="E399" s="269"/>
      <c r="F399" s="269"/>
      <c r="G399" s="313" t="s">
        <v>331</v>
      </c>
      <c r="H399" s="335">
        <f>+H400+H403+H406+H409</f>
        <v>10579000</v>
      </c>
      <c r="I399" s="336">
        <f>I406</f>
        <v>536980.05000000005</v>
      </c>
      <c r="J399" s="342">
        <f t="shared" si="77"/>
        <v>10042019.949999999</v>
      </c>
      <c r="K399" s="395">
        <f t="shared" si="74"/>
        <v>5.08</v>
      </c>
      <c r="L399" s="335">
        <f>+L400+L403+L406+L409</f>
        <v>3647000</v>
      </c>
      <c r="M399" s="368">
        <f>+M400+M403+M406+M409</f>
        <v>398001</v>
      </c>
      <c r="N399" s="335">
        <f>+N400+N403+N406+N409</f>
        <v>138979.04999999999</v>
      </c>
      <c r="O399" s="369">
        <f>+O400+O403+O406+O409</f>
        <v>536980.05000000005</v>
      </c>
      <c r="P399" s="285">
        <f t="shared" si="68"/>
        <v>3110019.95</v>
      </c>
      <c r="Q399" s="339">
        <f t="shared" si="75"/>
        <v>14.72</v>
      </c>
      <c r="R399" s="260"/>
    </row>
    <row r="400" spans="1:18" ht="26.25" x14ac:dyDescent="0.2">
      <c r="A400" s="276"/>
      <c r="B400" s="268"/>
      <c r="C400" s="269"/>
      <c r="D400" s="400"/>
      <c r="E400" s="403" t="s">
        <v>249</v>
      </c>
      <c r="F400" s="400"/>
      <c r="G400" s="401" t="s">
        <v>406</v>
      </c>
      <c r="H400" s="335">
        <v>0</v>
      </c>
      <c r="I400" s="336"/>
      <c r="J400" s="342">
        <f t="shared" si="77"/>
        <v>0</v>
      </c>
      <c r="K400" s="395" t="e">
        <f t="shared" si="74"/>
        <v>#DIV/0!</v>
      </c>
      <c r="L400" s="335">
        <v>0</v>
      </c>
      <c r="M400" s="314">
        <f>M401+M402</f>
        <v>0</v>
      </c>
      <c r="N400" s="335">
        <f>N401+N402</f>
        <v>0</v>
      </c>
      <c r="O400" s="338">
        <f>O401+O402</f>
        <v>0</v>
      </c>
      <c r="P400" s="338">
        <f>P401+P402</f>
        <v>0</v>
      </c>
      <c r="Q400" s="339" t="e">
        <f t="shared" si="75"/>
        <v>#DIV/0!</v>
      </c>
      <c r="R400" s="260"/>
    </row>
    <row r="401" spans="1:21" ht="26.25" x14ac:dyDescent="0.2">
      <c r="A401" s="276"/>
      <c r="B401" s="268"/>
      <c r="C401" s="269"/>
      <c r="D401" s="400"/>
      <c r="E401" s="404"/>
      <c r="F401" s="400" t="s">
        <v>54</v>
      </c>
      <c r="G401" s="401" t="s">
        <v>155</v>
      </c>
      <c r="H401" s="335"/>
      <c r="I401" s="336"/>
      <c r="J401" s="342">
        <f t="shared" si="77"/>
        <v>0</v>
      </c>
      <c r="K401" s="395" t="e">
        <f t="shared" si="74"/>
        <v>#DIV/0!</v>
      </c>
      <c r="L401" s="335"/>
      <c r="M401" s="314"/>
      <c r="N401" s="335"/>
      <c r="O401" s="338">
        <f>M401+N401</f>
        <v>0</v>
      </c>
      <c r="P401" s="338"/>
      <c r="Q401" s="339" t="e">
        <f t="shared" si="75"/>
        <v>#DIV/0!</v>
      </c>
      <c r="R401" s="260"/>
    </row>
    <row r="402" spans="1:21" ht="26.25" x14ac:dyDescent="0.2">
      <c r="A402" s="276"/>
      <c r="B402" s="268"/>
      <c r="C402" s="269"/>
      <c r="D402" s="400"/>
      <c r="E402" s="404"/>
      <c r="F402" s="400" t="s">
        <v>55</v>
      </c>
      <c r="G402" s="401" t="s">
        <v>156</v>
      </c>
      <c r="H402" s="335"/>
      <c r="I402" s="336"/>
      <c r="J402" s="342">
        <f t="shared" si="77"/>
        <v>0</v>
      </c>
      <c r="K402" s="395" t="e">
        <f t="shared" si="74"/>
        <v>#DIV/0!</v>
      </c>
      <c r="L402" s="335"/>
      <c r="M402" s="314"/>
      <c r="N402" s="335"/>
      <c r="O402" s="338">
        <f>M402+N402</f>
        <v>0</v>
      </c>
      <c r="P402" s="338"/>
      <c r="Q402" s="339" t="e">
        <f t="shared" si="75"/>
        <v>#DIV/0!</v>
      </c>
      <c r="R402" s="260"/>
    </row>
    <row r="403" spans="1:21" ht="51" x14ac:dyDescent="0.2">
      <c r="A403" s="282"/>
      <c r="B403" s="340"/>
      <c r="C403" s="283"/>
      <c r="D403" s="400"/>
      <c r="E403" s="405">
        <v>48</v>
      </c>
      <c r="F403" s="405"/>
      <c r="G403" s="406" t="s">
        <v>263</v>
      </c>
      <c r="H403" s="342">
        <f>H404+H405</f>
        <v>0</v>
      </c>
      <c r="I403" s="343"/>
      <c r="J403" s="342">
        <f t="shared" si="77"/>
        <v>0</v>
      </c>
      <c r="K403" s="395" t="e">
        <f t="shared" si="74"/>
        <v>#DIV/0!</v>
      </c>
      <c r="L403" s="342">
        <f>L404+L405</f>
        <v>0</v>
      </c>
      <c r="M403" s="344">
        <f>M404+M405</f>
        <v>0</v>
      </c>
      <c r="N403" s="342">
        <f>N404+N405</f>
        <v>0</v>
      </c>
      <c r="O403" s="285">
        <f>O404+O405</f>
        <v>0</v>
      </c>
      <c r="P403" s="285">
        <f>P404+P405</f>
        <v>0</v>
      </c>
      <c r="Q403" s="339" t="e">
        <f t="shared" si="75"/>
        <v>#DIV/0!</v>
      </c>
      <c r="R403" s="260"/>
    </row>
    <row r="404" spans="1:21" ht="26.25" x14ac:dyDescent="0.2">
      <c r="A404" s="282"/>
      <c r="B404" s="340"/>
      <c r="C404" s="283"/>
      <c r="D404" s="400"/>
      <c r="E404" s="405"/>
      <c r="F404" s="400" t="s">
        <v>54</v>
      </c>
      <c r="G404" s="407" t="s">
        <v>155</v>
      </c>
      <c r="H404" s="342"/>
      <c r="I404" s="343"/>
      <c r="J404" s="342">
        <f t="shared" si="77"/>
        <v>0</v>
      </c>
      <c r="K404" s="395" t="e">
        <f t="shared" si="74"/>
        <v>#DIV/0!</v>
      </c>
      <c r="L404" s="342"/>
      <c r="M404" s="344"/>
      <c r="N404" s="342"/>
      <c r="O404" s="285">
        <f>M404+N404</f>
        <v>0</v>
      </c>
      <c r="P404" s="285"/>
      <c r="Q404" s="339" t="e">
        <f t="shared" si="75"/>
        <v>#DIV/0!</v>
      </c>
      <c r="R404" s="260"/>
    </row>
    <row r="405" spans="1:21" ht="26.25" x14ac:dyDescent="0.2">
      <c r="A405" s="282"/>
      <c r="B405" s="340"/>
      <c r="C405" s="283"/>
      <c r="D405" s="400"/>
      <c r="E405" s="405"/>
      <c r="F405" s="400" t="s">
        <v>55</v>
      </c>
      <c r="G405" s="407" t="s">
        <v>156</v>
      </c>
      <c r="H405" s="342"/>
      <c r="I405" s="343"/>
      <c r="J405" s="342">
        <f t="shared" si="77"/>
        <v>0</v>
      </c>
      <c r="K405" s="395" t="e">
        <f t="shared" si="74"/>
        <v>#DIV/0!</v>
      </c>
      <c r="L405" s="342"/>
      <c r="M405" s="344"/>
      <c r="N405" s="342"/>
      <c r="O405" s="285">
        <f>M405+N405</f>
        <v>0</v>
      </c>
      <c r="P405" s="285"/>
      <c r="Q405" s="339" t="e">
        <f t="shared" si="75"/>
        <v>#DIV/0!</v>
      </c>
      <c r="R405" s="260"/>
    </row>
    <row r="406" spans="1:21" ht="51" x14ac:dyDescent="0.2">
      <c r="A406" s="282"/>
      <c r="B406" s="340"/>
      <c r="C406" s="283"/>
      <c r="D406" s="400"/>
      <c r="E406" s="405">
        <v>49</v>
      </c>
      <c r="F406" s="405"/>
      <c r="G406" s="406" t="s">
        <v>264</v>
      </c>
      <c r="H406" s="342">
        <f>H407+H408</f>
        <v>10579000</v>
      </c>
      <c r="I406" s="343">
        <f>I407+I408</f>
        <v>536980.05000000005</v>
      </c>
      <c r="J406" s="342">
        <f t="shared" si="77"/>
        <v>10042019.949999999</v>
      </c>
      <c r="K406" s="395">
        <f t="shared" si="74"/>
        <v>5.08</v>
      </c>
      <c r="L406" s="342">
        <f>L407+L408</f>
        <v>3647000</v>
      </c>
      <c r="M406" s="344">
        <f>M407+M408</f>
        <v>398001</v>
      </c>
      <c r="N406" s="342">
        <f>N407+N408</f>
        <v>138979.04999999999</v>
      </c>
      <c r="O406" s="285">
        <f>O407+O408</f>
        <v>536980.05000000005</v>
      </c>
      <c r="P406" s="285">
        <f>P407+P408</f>
        <v>0</v>
      </c>
      <c r="Q406" s="339">
        <f t="shared" si="75"/>
        <v>14.72</v>
      </c>
      <c r="R406" s="260"/>
    </row>
    <row r="407" spans="1:21" ht="26.25" x14ac:dyDescent="0.2">
      <c r="A407" s="282"/>
      <c r="B407" s="340"/>
      <c r="C407" s="283"/>
      <c r="D407" s="400"/>
      <c r="E407" s="405"/>
      <c r="F407" s="400" t="s">
        <v>54</v>
      </c>
      <c r="G407" s="407" t="s">
        <v>155</v>
      </c>
      <c r="H407" s="342">
        <v>2213000</v>
      </c>
      <c r="I407" s="343">
        <f>O407</f>
        <v>108624.9</v>
      </c>
      <c r="J407" s="342">
        <f t="shared" si="77"/>
        <v>2104375.1</v>
      </c>
      <c r="K407" s="395">
        <f t="shared" si="74"/>
        <v>4.91</v>
      </c>
      <c r="L407" s="342">
        <v>692000</v>
      </c>
      <c r="M407" s="344">
        <v>80987.72</v>
      </c>
      <c r="N407" s="342">
        <v>27637.18</v>
      </c>
      <c r="O407" s="285">
        <f t="shared" ref="O407:O412" si="79">M407+N407</f>
        <v>108624.9</v>
      </c>
      <c r="P407" s="285"/>
      <c r="Q407" s="339">
        <f t="shared" si="75"/>
        <v>15.7</v>
      </c>
      <c r="R407" s="260"/>
    </row>
    <row r="408" spans="1:21" ht="26.25" x14ac:dyDescent="0.2">
      <c r="A408" s="282"/>
      <c r="B408" s="340"/>
      <c r="C408" s="283"/>
      <c r="D408" s="400"/>
      <c r="E408" s="405"/>
      <c r="F408" s="400" t="s">
        <v>55</v>
      </c>
      <c r="G408" s="407" t="s">
        <v>156</v>
      </c>
      <c r="H408" s="342">
        <v>8366000</v>
      </c>
      <c r="I408" s="343">
        <f>O408</f>
        <v>428355.15</v>
      </c>
      <c r="J408" s="342">
        <f t="shared" si="77"/>
        <v>7937644.8499999996</v>
      </c>
      <c r="K408" s="395">
        <f t="shared" si="74"/>
        <v>5.12</v>
      </c>
      <c r="L408" s="342">
        <v>2955000</v>
      </c>
      <c r="M408" s="344">
        <v>317013.28000000003</v>
      </c>
      <c r="N408" s="342">
        <v>111341.87</v>
      </c>
      <c r="O408" s="285">
        <f t="shared" si="79"/>
        <v>428355.15</v>
      </c>
      <c r="P408" s="285"/>
      <c r="Q408" s="339">
        <f t="shared" si="75"/>
        <v>14.5</v>
      </c>
      <c r="R408" s="260"/>
    </row>
    <row r="409" spans="1:21" ht="51" x14ac:dyDescent="0.2">
      <c r="A409" s="282"/>
      <c r="B409" s="340"/>
      <c r="C409" s="283"/>
      <c r="D409" s="400"/>
      <c r="E409" s="405">
        <v>51</v>
      </c>
      <c r="F409" s="400"/>
      <c r="G409" s="407" t="s">
        <v>405</v>
      </c>
      <c r="H409" s="342">
        <v>0</v>
      </c>
      <c r="I409" s="343"/>
      <c r="J409" s="342">
        <f t="shared" si="77"/>
        <v>0</v>
      </c>
      <c r="K409" s="395" t="e">
        <f t="shared" si="74"/>
        <v>#DIV/0!</v>
      </c>
      <c r="L409" s="342">
        <v>0</v>
      </c>
      <c r="M409" s="344">
        <f>M410+M411+M412</f>
        <v>0</v>
      </c>
      <c r="N409" s="342">
        <f>N410+N411+N412</f>
        <v>0</v>
      </c>
      <c r="O409" s="285">
        <f t="shared" si="79"/>
        <v>0</v>
      </c>
      <c r="P409" s="285"/>
      <c r="Q409" s="339" t="e">
        <f t="shared" si="75"/>
        <v>#DIV/0!</v>
      </c>
      <c r="R409" s="260"/>
    </row>
    <row r="410" spans="1:21" ht="26.25" x14ac:dyDescent="0.2">
      <c r="A410" s="282"/>
      <c r="B410" s="340"/>
      <c r="C410" s="283"/>
      <c r="D410" s="400"/>
      <c r="E410" s="405"/>
      <c r="F410" s="400" t="s">
        <v>402</v>
      </c>
      <c r="G410" s="407" t="s">
        <v>155</v>
      </c>
      <c r="H410" s="342"/>
      <c r="I410" s="343"/>
      <c r="J410" s="342">
        <f t="shared" si="77"/>
        <v>0</v>
      </c>
      <c r="K410" s="395" t="e">
        <f t="shared" si="74"/>
        <v>#DIV/0!</v>
      </c>
      <c r="L410" s="342"/>
      <c r="M410" s="344"/>
      <c r="N410" s="342"/>
      <c r="O410" s="285">
        <f t="shared" si="79"/>
        <v>0</v>
      </c>
      <c r="P410" s="285"/>
      <c r="Q410" s="339" t="e">
        <f t="shared" si="75"/>
        <v>#DIV/0!</v>
      </c>
      <c r="R410" s="260"/>
    </row>
    <row r="411" spans="1:21" ht="26.25" x14ac:dyDescent="0.2">
      <c r="A411" s="282"/>
      <c r="B411" s="340"/>
      <c r="C411" s="283"/>
      <c r="D411" s="400"/>
      <c r="E411" s="405"/>
      <c r="F411" s="400" t="s">
        <v>403</v>
      </c>
      <c r="G411" s="407" t="s">
        <v>156</v>
      </c>
      <c r="H411" s="342"/>
      <c r="I411" s="343"/>
      <c r="J411" s="342">
        <f t="shared" si="77"/>
        <v>0</v>
      </c>
      <c r="K411" s="395" t="e">
        <f t="shared" si="74"/>
        <v>#DIV/0!</v>
      </c>
      <c r="L411" s="342"/>
      <c r="M411" s="344"/>
      <c r="N411" s="342"/>
      <c r="O411" s="285">
        <f t="shared" si="79"/>
        <v>0</v>
      </c>
      <c r="P411" s="285"/>
      <c r="Q411" s="339" t="e">
        <f t="shared" si="75"/>
        <v>#DIV/0!</v>
      </c>
      <c r="R411" s="260"/>
    </row>
    <row r="412" spans="1:21" ht="26.25" x14ac:dyDescent="0.2">
      <c r="A412" s="282"/>
      <c r="B412" s="340"/>
      <c r="C412" s="283"/>
      <c r="D412" s="400"/>
      <c r="E412" s="405"/>
      <c r="F412" s="400" t="s">
        <v>404</v>
      </c>
      <c r="G412" s="407" t="s">
        <v>230</v>
      </c>
      <c r="H412" s="342"/>
      <c r="I412" s="343"/>
      <c r="J412" s="342">
        <f t="shared" si="77"/>
        <v>0</v>
      </c>
      <c r="K412" s="395" t="e">
        <f t="shared" si="74"/>
        <v>#DIV/0!</v>
      </c>
      <c r="L412" s="342"/>
      <c r="M412" s="344"/>
      <c r="N412" s="342"/>
      <c r="O412" s="285">
        <f t="shared" si="79"/>
        <v>0</v>
      </c>
      <c r="P412" s="285"/>
      <c r="Q412" s="339" t="e">
        <f t="shared" si="75"/>
        <v>#DIV/0!</v>
      </c>
      <c r="R412" s="260"/>
    </row>
    <row r="413" spans="1:21" ht="26.25" x14ac:dyDescent="0.2">
      <c r="A413" s="276"/>
      <c r="B413" s="268"/>
      <c r="C413" s="269"/>
      <c r="D413" s="269">
        <v>57</v>
      </c>
      <c r="E413" s="269"/>
      <c r="F413" s="269"/>
      <c r="G413" s="313" t="s">
        <v>78</v>
      </c>
      <c r="H413" s="335">
        <f>H414+H443</f>
        <v>1000000</v>
      </c>
      <c r="I413" s="336">
        <f>I414</f>
        <v>199886</v>
      </c>
      <c r="J413" s="335">
        <f t="shared" si="77"/>
        <v>800114</v>
      </c>
      <c r="K413" s="395">
        <f t="shared" si="74"/>
        <v>19.989999999999998</v>
      </c>
      <c r="L413" s="335">
        <f>L414+L443</f>
        <v>305300</v>
      </c>
      <c r="M413" s="368">
        <f>M414+M443</f>
        <v>164867</v>
      </c>
      <c r="N413" s="335">
        <f>N414+N443</f>
        <v>35019</v>
      </c>
      <c r="O413" s="369">
        <f>O414+O443</f>
        <v>199886</v>
      </c>
      <c r="P413" s="338">
        <f t="shared" ref="P413:P429" si="80">L413-O413</f>
        <v>105414</v>
      </c>
      <c r="Q413" s="339">
        <f t="shared" si="75"/>
        <v>65.47</v>
      </c>
      <c r="R413" s="310"/>
      <c r="U413" s="311"/>
    </row>
    <row r="414" spans="1:21" ht="26.25" x14ac:dyDescent="0.2">
      <c r="A414" s="276"/>
      <c r="B414" s="268"/>
      <c r="C414" s="269"/>
      <c r="D414" s="269"/>
      <c r="E414" s="269" t="s">
        <v>30</v>
      </c>
      <c r="F414" s="269"/>
      <c r="G414" s="313" t="s">
        <v>207</v>
      </c>
      <c r="H414" s="335">
        <f>+H415+H442</f>
        <v>1000000</v>
      </c>
      <c r="I414" s="336">
        <f>I415</f>
        <v>199886</v>
      </c>
      <c r="J414" s="342">
        <f t="shared" si="77"/>
        <v>800114</v>
      </c>
      <c r="K414" s="395">
        <f t="shared" si="74"/>
        <v>19.989999999999998</v>
      </c>
      <c r="L414" s="335">
        <f>+L415+L442</f>
        <v>305300</v>
      </c>
      <c r="M414" s="314">
        <f>+M415+M442</f>
        <v>164867</v>
      </c>
      <c r="N414" s="335">
        <f>+N415+N442</f>
        <v>35019</v>
      </c>
      <c r="O414" s="335">
        <f>+O415+O442</f>
        <v>199886</v>
      </c>
      <c r="P414" s="338">
        <f t="shared" si="80"/>
        <v>105414</v>
      </c>
      <c r="Q414" s="339">
        <f t="shared" si="75"/>
        <v>65.47</v>
      </c>
      <c r="R414" s="310"/>
    </row>
    <row r="415" spans="1:21" ht="26.25" x14ac:dyDescent="0.2">
      <c r="A415" s="276"/>
      <c r="B415" s="268"/>
      <c r="C415" s="269"/>
      <c r="D415" s="269"/>
      <c r="E415" s="269"/>
      <c r="F415" s="269" t="s">
        <v>32</v>
      </c>
      <c r="G415" s="313" t="s">
        <v>101</v>
      </c>
      <c r="H415" s="335">
        <f>H427+H429+H436+H437+H438</f>
        <v>1000000</v>
      </c>
      <c r="I415" s="336">
        <f>I427+I429+I436+I437+I438</f>
        <v>199886</v>
      </c>
      <c r="J415" s="342">
        <f t="shared" si="77"/>
        <v>800114</v>
      </c>
      <c r="K415" s="395">
        <f t="shared" si="74"/>
        <v>19.989999999999998</v>
      </c>
      <c r="L415" s="335">
        <f>L427+L429+L436+L437++L438</f>
        <v>305300</v>
      </c>
      <c r="M415" s="408">
        <f>+M416+M426+M428+M434+M435+M436+M437+M438+M440+M433+M439+M441</f>
        <v>164867</v>
      </c>
      <c r="N415" s="408">
        <f>+N416+N426+N428+N434+N435+N436+N437+N438+N440+N433+N439+N441</f>
        <v>35019</v>
      </c>
      <c r="O415" s="408">
        <f t="shared" ref="O415" si="81">+O416+O426+O428+O434+O435+O436+O437+O438+O440+O433+O439+O441</f>
        <v>199886</v>
      </c>
      <c r="P415" s="408">
        <f t="shared" si="80"/>
        <v>105414</v>
      </c>
      <c r="Q415" s="339">
        <f t="shared" si="75"/>
        <v>65.47</v>
      </c>
      <c r="R415" s="310"/>
    </row>
    <row r="416" spans="1:21" ht="26.25" x14ac:dyDescent="0.2">
      <c r="A416" s="276"/>
      <c r="B416" s="268"/>
      <c r="C416" s="269"/>
      <c r="D416" s="269"/>
      <c r="E416" s="269"/>
      <c r="F416" s="269"/>
      <c r="G416" s="313" t="s">
        <v>208</v>
      </c>
      <c r="H416" s="335"/>
      <c r="I416" s="336"/>
      <c r="J416" s="342">
        <f t="shared" si="77"/>
        <v>0</v>
      </c>
      <c r="K416" s="395"/>
      <c r="L416" s="335"/>
      <c r="M416" s="314">
        <f>+M417+M418</f>
        <v>0</v>
      </c>
      <c r="N416" s="335">
        <f>+N417+N418</f>
        <v>0</v>
      </c>
      <c r="O416" s="335">
        <f>+O417+O418</f>
        <v>0</v>
      </c>
      <c r="P416" s="338">
        <f t="shared" si="80"/>
        <v>0</v>
      </c>
      <c r="Q416" s="339"/>
      <c r="R416" s="310"/>
    </row>
    <row r="417" spans="1:22" ht="26.25" x14ac:dyDescent="0.2">
      <c r="A417" s="282"/>
      <c r="B417" s="340"/>
      <c r="C417" s="283"/>
      <c r="D417" s="283"/>
      <c r="E417" s="283"/>
      <c r="F417" s="283"/>
      <c r="G417" s="341" t="s">
        <v>209</v>
      </c>
      <c r="H417" s="342"/>
      <c r="I417" s="343"/>
      <c r="J417" s="342">
        <f t="shared" si="77"/>
        <v>0</v>
      </c>
      <c r="K417" s="395"/>
      <c r="L417" s="342"/>
      <c r="M417" s="344"/>
      <c r="N417" s="342"/>
      <c r="O417" s="285">
        <f t="shared" ref="O417:O425" si="82">M417+N417</f>
        <v>0</v>
      </c>
      <c r="P417" s="285">
        <f t="shared" si="80"/>
        <v>0</v>
      </c>
      <c r="Q417" s="339"/>
      <c r="R417" s="310"/>
      <c r="T417" s="311"/>
    </row>
    <row r="418" spans="1:22" ht="26.25" x14ac:dyDescent="0.2">
      <c r="A418" s="282"/>
      <c r="B418" s="340"/>
      <c r="C418" s="283"/>
      <c r="D418" s="283"/>
      <c r="E418" s="283"/>
      <c r="F418" s="283"/>
      <c r="G418" s="341" t="s">
        <v>210</v>
      </c>
      <c r="H418" s="342"/>
      <c r="I418" s="343"/>
      <c r="J418" s="342">
        <f t="shared" si="77"/>
        <v>0</v>
      </c>
      <c r="K418" s="395"/>
      <c r="L418" s="342"/>
      <c r="M418" s="381">
        <f>M419+M420+M421+M422</f>
        <v>0</v>
      </c>
      <c r="N418" s="381">
        <f>N419+N420+N421+N422</f>
        <v>0</v>
      </c>
      <c r="O418" s="409">
        <f>M418+N418</f>
        <v>0</v>
      </c>
      <c r="P418" s="381">
        <f t="shared" si="80"/>
        <v>0</v>
      </c>
      <c r="Q418" s="339"/>
      <c r="R418" s="310"/>
      <c r="T418" s="311"/>
    </row>
    <row r="419" spans="1:22" ht="26.25" x14ac:dyDescent="0.2">
      <c r="A419" s="282"/>
      <c r="B419" s="340"/>
      <c r="C419" s="283"/>
      <c r="D419" s="283"/>
      <c r="E419" s="283"/>
      <c r="F419" s="283"/>
      <c r="G419" s="341" t="s">
        <v>211</v>
      </c>
      <c r="H419" s="342"/>
      <c r="I419" s="343"/>
      <c r="J419" s="342">
        <f t="shared" si="77"/>
        <v>0</v>
      </c>
      <c r="K419" s="395"/>
      <c r="L419" s="342"/>
      <c r="M419" s="344"/>
      <c r="N419" s="409"/>
      <c r="O419" s="409">
        <f t="shared" si="82"/>
        <v>0</v>
      </c>
      <c r="P419" s="285">
        <f t="shared" si="80"/>
        <v>0</v>
      </c>
      <c r="Q419" s="339"/>
      <c r="R419" s="310"/>
      <c r="T419" s="311"/>
    </row>
    <row r="420" spans="1:22" ht="26.25" x14ac:dyDescent="0.2">
      <c r="A420" s="282"/>
      <c r="B420" s="340"/>
      <c r="C420" s="283"/>
      <c r="D420" s="283"/>
      <c r="E420" s="283"/>
      <c r="F420" s="283"/>
      <c r="G420" s="341" t="s">
        <v>212</v>
      </c>
      <c r="H420" s="342"/>
      <c r="I420" s="343"/>
      <c r="J420" s="342">
        <f t="shared" si="77"/>
        <v>0</v>
      </c>
      <c r="K420" s="395"/>
      <c r="L420" s="342"/>
      <c r="M420" s="344"/>
      <c r="N420" s="409"/>
      <c r="O420" s="409">
        <f t="shared" si="82"/>
        <v>0</v>
      </c>
      <c r="P420" s="285">
        <f t="shared" si="80"/>
        <v>0</v>
      </c>
      <c r="Q420" s="339"/>
      <c r="R420" s="310"/>
      <c r="T420" s="311"/>
    </row>
    <row r="421" spans="1:22" ht="26.25" x14ac:dyDescent="0.2">
      <c r="A421" s="282"/>
      <c r="B421" s="340"/>
      <c r="C421" s="283"/>
      <c r="D421" s="283"/>
      <c r="E421" s="283"/>
      <c r="F421" s="283"/>
      <c r="G421" s="341" t="s">
        <v>213</v>
      </c>
      <c r="H421" s="342"/>
      <c r="I421" s="343"/>
      <c r="J421" s="342">
        <f t="shared" si="77"/>
        <v>0</v>
      </c>
      <c r="K421" s="395"/>
      <c r="L421" s="342"/>
      <c r="M421" s="344"/>
      <c r="N421" s="409"/>
      <c r="O421" s="409">
        <f t="shared" si="82"/>
        <v>0</v>
      </c>
      <c r="P421" s="285">
        <f t="shared" si="80"/>
        <v>0</v>
      </c>
      <c r="Q421" s="339"/>
      <c r="R421" s="310"/>
      <c r="T421" s="311"/>
    </row>
    <row r="422" spans="1:22" ht="26.25" x14ac:dyDescent="0.2">
      <c r="A422" s="282"/>
      <c r="B422" s="340"/>
      <c r="C422" s="283"/>
      <c r="D422" s="283"/>
      <c r="E422" s="283"/>
      <c r="F422" s="283"/>
      <c r="G422" s="341" t="s">
        <v>214</v>
      </c>
      <c r="H422" s="342">
        <v>0</v>
      </c>
      <c r="I422" s="343"/>
      <c r="J422" s="342">
        <f t="shared" si="77"/>
        <v>0</v>
      </c>
      <c r="K422" s="395"/>
      <c r="L422" s="342">
        <v>0</v>
      </c>
      <c r="M422" s="381">
        <f>M423+M424+M425</f>
        <v>0</v>
      </c>
      <c r="N422" s="381">
        <f>N423+N424+N425</f>
        <v>0</v>
      </c>
      <c r="O422" s="409">
        <f>M422+N422</f>
        <v>0</v>
      </c>
      <c r="P422" s="381">
        <f t="shared" si="80"/>
        <v>0</v>
      </c>
      <c r="Q422" s="339"/>
      <c r="R422" s="310"/>
      <c r="T422" s="311"/>
    </row>
    <row r="423" spans="1:22" ht="26.25" x14ac:dyDescent="0.2">
      <c r="A423" s="282"/>
      <c r="B423" s="340"/>
      <c r="C423" s="283"/>
      <c r="D423" s="283"/>
      <c r="E423" s="283"/>
      <c r="F423" s="283"/>
      <c r="G423" s="341" t="s">
        <v>215</v>
      </c>
      <c r="H423" s="342"/>
      <c r="I423" s="343"/>
      <c r="J423" s="342">
        <f t="shared" si="77"/>
        <v>0</v>
      </c>
      <c r="K423" s="395"/>
      <c r="L423" s="342"/>
      <c r="M423" s="344"/>
      <c r="N423" s="342"/>
      <c r="O423" s="381">
        <f t="shared" si="82"/>
        <v>0</v>
      </c>
      <c r="P423" s="285">
        <f t="shared" si="80"/>
        <v>0</v>
      </c>
      <c r="Q423" s="339"/>
      <c r="R423" s="310"/>
      <c r="T423" s="311"/>
    </row>
    <row r="424" spans="1:22" ht="26.25" x14ac:dyDescent="0.2">
      <c r="A424" s="282"/>
      <c r="B424" s="340"/>
      <c r="C424" s="283"/>
      <c r="D424" s="283"/>
      <c r="E424" s="283"/>
      <c r="F424" s="283"/>
      <c r="G424" s="341" t="s">
        <v>216</v>
      </c>
      <c r="H424" s="342"/>
      <c r="I424" s="343"/>
      <c r="J424" s="342">
        <f t="shared" si="77"/>
        <v>0</v>
      </c>
      <c r="K424" s="395"/>
      <c r="L424" s="342"/>
      <c r="M424" s="344"/>
      <c r="N424" s="342"/>
      <c r="O424" s="381">
        <f t="shared" si="82"/>
        <v>0</v>
      </c>
      <c r="P424" s="285">
        <f t="shared" si="80"/>
        <v>0</v>
      </c>
      <c r="Q424" s="339"/>
      <c r="R424" s="310"/>
      <c r="T424" s="311"/>
    </row>
    <row r="425" spans="1:22" ht="26.25" x14ac:dyDescent="0.2">
      <c r="A425" s="282"/>
      <c r="B425" s="340"/>
      <c r="C425" s="283"/>
      <c r="D425" s="283"/>
      <c r="E425" s="283"/>
      <c r="F425" s="283"/>
      <c r="G425" s="341" t="s">
        <v>217</v>
      </c>
      <c r="H425" s="342"/>
      <c r="I425" s="343"/>
      <c r="J425" s="342">
        <f t="shared" si="77"/>
        <v>0</v>
      </c>
      <c r="K425" s="395"/>
      <c r="L425" s="342"/>
      <c r="M425" s="344"/>
      <c r="N425" s="342"/>
      <c r="O425" s="381">
        <f t="shared" si="82"/>
        <v>0</v>
      </c>
      <c r="P425" s="285">
        <f t="shared" si="80"/>
        <v>0</v>
      </c>
      <c r="Q425" s="339"/>
      <c r="R425" s="310"/>
      <c r="T425" s="311"/>
    </row>
    <row r="426" spans="1:22" ht="51" x14ac:dyDescent="0.2">
      <c r="A426" s="276"/>
      <c r="B426" s="268"/>
      <c r="C426" s="269"/>
      <c r="D426" s="269"/>
      <c r="E426" s="269"/>
      <c r="F426" s="269"/>
      <c r="G426" s="313" t="s">
        <v>218</v>
      </c>
      <c r="H426" s="335">
        <f>H427</f>
        <v>0</v>
      </c>
      <c r="I426" s="336"/>
      <c r="J426" s="342">
        <f t="shared" si="77"/>
        <v>0</v>
      </c>
      <c r="K426" s="395"/>
      <c r="L426" s="335">
        <f>L427</f>
        <v>0</v>
      </c>
      <c r="M426" s="314">
        <f>M427</f>
        <v>0</v>
      </c>
      <c r="N426" s="335">
        <f>N427</f>
        <v>0</v>
      </c>
      <c r="O426" s="335">
        <f>O427</f>
        <v>0</v>
      </c>
      <c r="P426" s="274">
        <f t="shared" si="80"/>
        <v>0</v>
      </c>
      <c r="Q426" s="339"/>
      <c r="R426" s="310"/>
      <c r="T426" s="311"/>
      <c r="V426" s="311"/>
    </row>
    <row r="427" spans="1:22" ht="26.25" x14ac:dyDescent="0.2">
      <c r="A427" s="282"/>
      <c r="B427" s="340"/>
      <c r="C427" s="283"/>
      <c r="D427" s="283"/>
      <c r="E427" s="283"/>
      <c r="F427" s="283"/>
      <c r="G427" s="410" t="s">
        <v>219</v>
      </c>
      <c r="H427" s="342"/>
      <c r="I427" s="343"/>
      <c r="J427" s="342">
        <f t="shared" si="77"/>
        <v>0</v>
      </c>
      <c r="K427" s="395"/>
      <c r="L427" s="342"/>
      <c r="M427" s="344"/>
      <c r="N427" s="342"/>
      <c r="O427" s="285">
        <f>M427+N427</f>
        <v>0</v>
      </c>
      <c r="P427" s="285">
        <f t="shared" si="80"/>
        <v>0</v>
      </c>
      <c r="Q427" s="339"/>
      <c r="R427" s="310"/>
      <c r="T427" s="311"/>
    </row>
    <row r="428" spans="1:22" ht="76.5" x14ac:dyDescent="0.2">
      <c r="A428" s="276"/>
      <c r="B428" s="268"/>
      <c r="C428" s="269"/>
      <c r="D428" s="269"/>
      <c r="E428" s="269"/>
      <c r="F428" s="269"/>
      <c r="G428" s="313" t="s">
        <v>220</v>
      </c>
      <c r="H428" s="335">
        <f>H429+H430+H431+H432</f>
        <v>0</v>
      </c>
      <c r="I428" s="335">
        <f>I429+I430+I431+I432</f>
        <v>0</v>
      </c>
      <c r="J428" s="342">
        <f t="shared" si="77"/>
        <v>0</v>
      </c>
      <c r="K428" s="395"/>
      <c r="L428" s="335">
        <f>L429+L430+L431+L432</f>
        <v>0</v>
      </c>
      <c r="M428" s="314">
        <f>M429+M430+M431+M432</f>
        <v>0</v>
      </c>
      <c r="N428" s="335">
        <f>N429+N430+N431+N432</f>
        <v>0</v>
      </c>
      <c r="O428" s="335">
        <f>O429+O430+O431+O432</f>
        <v>0</v>
      </c>
      <c r="P428" s="274">
        <f t="shared" si="80"/>
        <v>0</v>
      </c>
      <c r="Q428" s="339"/>
      <c r="R428" s="310"/>
      <c r="T428" s="311"/>
    </row>
    <row r="429" spans="1:22" ht="26.25" x14ac:dyDescent="0.2">
      <c r="A429" s="282"/>
      <c r="B429" s="340"/>
      <c r="C429" s="283"/>
      <c r="D429" s="283"/>
      <c r="E429" s="283"/>
      <c r="F429" s="283"/>
      <c r="G429" s="410" t="s">
        <v>221</v>
      </c>
      <c r="H429" s="342"/>
      <c r="I429" s="343"/>
      <c r="J429" s="342">
        <f t="shared" si="77"/>
        <v>0</v>
      </c>
      <c r="K429" s="395"/>
      <c r="L429" s="342"/>
      <c r="M429" s="344"/>
      <c r="N429" s="342"/>
      <c r="O429" s="335"/>
      <c r="P429" s="285">
        <f t="shared" si="80"/>
        <v>0</v>
      </c>
      <c r="Q429" s="339"/>
      <c r="R429" s="310"/>
      <c r="T429" s="311"/>
    </row>
    <row r="430" spans="1:22" ht="51" x14ac:dyDescent="0.2">
      <c r="A430" s="282"/>
      <c r="B430" s="340"/>
      <c r="C430" s="283"/>
      <c r="D430" s="283"/>
      <c r="E430" s="283"/>
      <c r="F430" s="283"/>
      <c r="G430" s="410" t="s">
        <v>476</v>
      </c>
      <c r="H430" s="342"/>
      <c r="I430" s="343"/>
      <c r="J430" s="342">
        <f t="shared" si="77"/>
        <v>0</v>
      </c>
      <c r="K430" s="395"/>
      <c r="L430" s="342"/>
      <c r="M430" s="381"/>
      <c r="N430" s="342"/>
      <c r="O430" s="335"/>
      <c r="P430" s="285"/>
      <c r="Q430" s="339"/>
      <c r="R430" s="310"/>
      <c r="T430" s="311"/>
    </row>
    <row r="431" spans="1:22" ht="51" x14ac:dyDescent="0.2">
      <c r="A431" s="282"/>
      <c r="B431" s="340"/>
      <c r="C431" s="283"/>
      <c r="D431" s="283"/>
      <c r="E431" s="283"/>
      <c r="F431" s="283"/>
      <c r="G431" s="411" t="s">
        <v>477</v>
      </c>
      <c r="H431" s="342"/>
      <c r="I431" s="343"/>
      <c r="J431" s="342">
        <f t="shared" si="77"/>
        <v>0</v>
      </c>
      <c r="K431" s="395"/>
      <c r="L431" s="342"/>
      <c r="M431" s="381"/>
      <c r="N431" s="342"/>
      <c r="O431" s="335"/>
      <c r="P431" s="285"/>
      <c r="Q431" s="339"/>
      <c r="R431" s="310"/>
      <c r="T431" s="311"/>
    </row>
    <row r="432" spans="1:22" ht="102" x14ac:dyDescent="0.2">
      <c r="A432" s="282"/>
      <c r="B432" s="340"/>
      <c r="C432" s="283"/>
      <c r="D432" s="283"/>
      <c r="E432" s="283"/>
      <c r="F432" s="283"/>
      <c r="G432" s="411" t="s">
        <v>478</v>
      </c>
      <c r="H432" s="342"/>
      <c r="I432" s="343"/>
      <c r="J432" s="342">
        <f t="shared" si="77"/>
        <v>0</v>
      </c>
      <c r="K432" s="395"/>
      <c r="L432" s="342"/>
      <c r="M432" s="381"/>
      <c r="N432" s="342"/>
      <c r="O432" s="335"/>
      <c r="P432" s="285"/>
      <c r="Q432" s="339"/>
      <c r="R432" s="310"/>
      <c r="T432" s="311"/>
    </row>
    <row r="433" spans="1:20" ht="51" x14ac:dyDescent="0.2">
      <c r="A433" s="282"/>
      <c r="B433" s="340"/>
      <c r="C433" s="283"/>
      <c r="D433" s="283"/>
      <c r="E433" s="283"/>
      <c r="F433" s="283"/>
      <c r="G433" s="313" t="s">
        <v>479</v>
      </c>
      <c r="H433" s="335"/>
      <c r="I433" s="336"/>
      <c r="J433" s="342">
        <f t="shared" si="77"/>
        <v>0</v>
      </c>
      <c r="K433" s="395"/>
      <c r="L433" s="335"/>
      <c r="M433" s="335"/>
      <c r="N433" s="335"/>
      <c r="O433" s="335"/>
      <c r="P433" s="285"/>
      <c r="Q433" s="339"/>
      <c r="R433" s="310"/>
      <c r="T433" s="311"/>
    </row>
    <row r="434" spans="1:20" ht="26.25" x14ac:dyDescent="0.2">
      <c r="A434" s="276"/>
      <c r="B434" s="268"/>
      <c r="C434" s="269"/>
      <c r="D434" s="269"/>
      <c r="E434" s="269"/>
      <c r="F434" s="269"/>
      <c r="G434" s="313" t="s">
        <v>224</v>
      </c>
      <c r="H434" s="335">
        <v>0</v>
      </c>
      <c r="I434" s="336"/>
      <c r="J434" s="342">
        <f t="shared" si="77"/>
        <v>0</v>
      </c>
      <c r="K434" s="395"/>
      <c r="L434" s="335">
        <v>0</v>
      </c>
      <c r="M434" s="314"/>
      <c r="N434" s="335"/>
      <c r="O434" s="285">
        <f t="shared" ref="O434:O442" si="83">M434+N434</f>
        <v>0</v>
      </c>
      <c r="P434" s="274">
        <f t="shared" ref="P434:P442" si="84">L434-O434</f>
        <v>0</v>
      </c>
      <c r="Q434" s="339"/>
      <c r="R434" s="366"/>
      <c r="T434" s="311"/>
    </row>
    <row r="435" spans="1:20" ht="51" x14ac:dyDescent="0.2">
      <c r="A435" s="276"/>
      <c r="B435" s="268"/>
      <c r="C435" s="269"/>
      <c r="D435" s="269"/>
      <c r="E435" s="269"/>
      <c r="F435" s="269"/>
      <c r="G435" s="313" t="s">
        <v>480</v>
      </c>
      <c r="H435" s="335"/>
      <c r="I435" s="336"/>
      <c r="J435" s="342"/>
      <c r="K435" s="395"/>
      <c r="L435" s="335"/>
      <c r="M435" s="314"/>
      <c r="N435" s="335"/>
      <c r="O435" s="285"/>
      <c r="P435" s="274"/>
      <c r="Q435" s="339"/>
      <c r="R435" s="366"/>
      <c r="T435" s="311"/>
    </row>
    <row r="436" spans="1:20" ht="26.25" x14ac:dyDescent="0.2">
      <c r="A436" s="276"/>
      <c r="B436" s="268"/>
      <c r="C436" s="269"/>
      <c r="D436" s="269"/>
      <c r="E436" s="269"/>
      <c r="F436" s="269"/>
      <c r="G436" s="313" t="s">
        <v>481</v>
      </c>
      <c r="H436" s="335">
        <v>300000</v>
      </c>
      <c r="I436" s="336">
        <f>O436</f>
        <v>13000</v>
      </c>
      <c r="J436" s="342">
        <f t="shared" si="77"/>
        <v>287000</v>
      </c>
      <c r="K436" s="395"/>
      <c r="L436" s="335">
        <v>100000</v>
      </c>
      <c r="M436" s="314">
        <v>11000</v>
      </c>
      <c r="N436" s="335">
        <v>2000</v>
      </c>
      <c r="O436" s="285">
        <f t="shared" si="83"/>
        <v>13000</v>
      </c>
      <c r="P436" s="274">
        <f t="shared" si="84"/>
        <v>87000</v>
      </c>
      <c r="Q436" s="339"/>
      <c r="R436" s="366"/>
      <c r="T436" s="311"/>
    </row>
    <row r="437" spans="1:20" ht="26.25" x14ac:dyDescent="0.2">
      <c r="A437" s="276"/>
      <c r="B437" s="268"/>
      <c r="C437" s="269"/>
      <c r="D437" s="269"/>
      <c r="E437" s="269"/>
      <c r="F437" s="269"/>
      <c r="G437" s="313" t="s">
        <v>227</v>
      </c>
      <c r="H437" s="335">
        <v>200000</v>
      </c>
      <c r="I437" s="336">
        <f>O437</f>
        <v>6300</v>
      </c>
      <c r="J437" s="342">
        <f t="shared" si="77"/>
        <v>193700</v>
      </c>
      <c r="K437" s="395"/>
      <c r="L437" s="335">
        <v>55300</v>
      </c>
      <c r="M437" s="314">
        <v>3600</v>
      </c>
      <c r="N437" s="335">
        <v>2700</v>
      </c>
      <c r="O437" s="285">
        <f t="shared" si="83"/>
        <v>6300</v>
      </c>
      <c r="P437" s="274">
        <f t="shared" si="84"/>
        <v>49000</v>
      </c>
      <c r="Q437" s="339"/>
      <c r="R437" s="366"/>
      <c r="T437" s="311"/>
    </row>
    <row r="438" spans="1:20" ht="51" x14ac:dyDescent="0.2">
      <c r="A438" s="276"/>
      <c r="B438" s="268"/>
      <c r="C438" s="269"/>
      <c r="D438" s="269"/>
      <c r="E438" s="269"/>
      <c r="F438" s="269"/>
      <c r="G438" s="313" t="s">
        <v>482</v>
      </c>
      <c r="H438" s="335">
        <v>500000</v>
      </c>
      <c r="I438" s="336">
        <f>O438</f>
        <v>180586</v>
      </c>
      <c r="J438" s="342">
        <f t="shared" si="77"/>
        <v>319414</v>
      </c>
      <c r="K438" s="395"/>
      <c r="L438" s="335">
        <v>150000</v>
      </c>
      <c r="M438" s="314">
        <v>150267</v>
      </c>
      <c r="N438" s="335">
        <v>30319</v>
      </c>
      <c r="O438" s="285">
        <f t="shared" si="83"/>
        <v>180586</v>
      </c>
      <c r="P438" s="274">
        <f t="shared" si="84"/>
        <v>-30586</v>
      </c>
      <c r="Q438" s="339"/>
      <c r="R438" s="366"/>
      <c r="T438" s="311"/>
    </row>
    <row r="439" spans="1:20" ht="26.25" x14ac:dyDescent="0.2">
      <c r="A439" s="276"/>
      <c r="B439" s="268"/>
      <c r="C439" s="269"/>
      <c r="D439" s="269"/>
      <c r="E439" s="269"/>
      <c r="F439" s="269"/>
      <c r="G439" s="313" t="s">
        <v>421</v>
      </c>
      <c r="H439" s="335"/>
      <c r="I439" s="336"/>
      <c r="J439" s="342"/>
      <c r="K439" s="395"/>
      <c r="L439" s="335"/>
      <c r="M439" s="314"/>
      <c r="N439" s="335"/>
      <c r="O439" s="285">
        <f t="shared" si="83"/>
        <v>0</v>
      </c>
      <c r="P439" s="274">
        <f t="shared" si="84"/>
        <v>0</v>
      </c>
      <c r="Q439" s="339"/>
      <c r="R439" s="366"/>
      <c r="T439" s="311"/>
    </row>
    <row r="440" spans="1:20" ht="26.25" x14ac:dyDescent="0.2">
      <c r="A440" s="282"/>
      <c r="B440" s="340"/>
      <c r="C440" s="283"/>
      <c r="D440" s="283"/>
      <c r="E440" s="283"/>
      <c r="F440" s="283"/>
      <c r="G440" s="313" t="s">
        <v>229</v>
      </c>
      <c r="H440" s="342">
        <v>0</v>
      </c>
      <c r="I440" s="343"/>
      <c r="J440" s="342">
        <f>H440-I440</f>
        <v>0</v>
      </c>
      <c r="K440" s="395"/>
      <c r="L440" s="342">
        <v>0</v>
      </c>
      <c r="M440" s="344"/>
      <c r="N440" s="342"/>
      <c r="O440" s="285">
        <f t="shared" si="83"/>
        <v>0</v>
      </c>
      <c r="P440" s="285">
        <f t="shared" si="84"/>
        <v>0</v>
      </c>
      <c r="Q440" s="339"/>
      <c r="R440" s="310"/>
      <c r="T440" s="311"/>
    </row>
    <row r="441" spans="1:20" ht="26.25" x14ac:dyDescent="0.35">
      <c r="A441" s="282"/>
      <c r="B441" s="340"/>
      <c r="C441" s="283"/>
      <c r="D441" s="283"/>
      <c r="E441" s="283"/>
      <c r="F441" s="283"/>
      <c r="G441" s="412" t="s">
        <v>483</v>
      </c>
      <c r="H441" s="342"/>
      <c r="I441" s="343"/>
      <c r="J441" s="342"/>
      <c r="K441" s="395"/>
      <c r="L441" s="342"/>
      <c r="M441" s="381"/>
      <c r="N441" s="342"/>
      <c r="O441" s="285"/>
      <c r="P441" s="285"/>
      <c r="Q441" s="339"/>
      <c r="R441" s="310"/>
      <c r="T441" s="311"/>
    </row>
    <row r="442" spans="1:20" ht="26.25" x14ac:dyDescent="0.2">
      <c r="A442" s="282"/>
      <c r="B442" s="340"/>
      <c r="C442" s="283"/>
      <c r="D442" s="283"/>
      <c r="E442" s="283"/>
      <c r="F442" s="269" t="s">
        <v>30</v>
      </c>
      <c r="G442" s="313" t="s">
        <v>420</v>
      </c>
      <c r="H442" s="342"/>
      <c r="I442" s="343"/>
      <c r="J442" s="342">
        <f>H442-I442</f>
        <v>0</v>
      </c>
      <c r="K442" s="395"/>
      <c r="L442" s="342"/>
      <c r="M442" s="381"/>
      <c r="N442" s="342"/>
      <c r="O442" s="285">
        <f t="shared" si="83"/>
        <v>0</v>
      </c>
      <c r="P442" s="285">
        <f t="shared" si="84"/>
        <v>0</v>
      </c>
      <c r="Q442" s="339"/>
      <c r="R442" s="310"/>
    </row>
    <row r="443" spans="1:20" ht="26.25" x14ac:dyDescent="0.2">
      <c r="A443" s="282"/>
      <c r="B443" s="340"/>
      <c r="C443" s="283"/>
      <c r="D443" s="283"/>
      <c r="E443" s="283"/>
      <c r="F443" s="269"/>
      <c r="G443" s="313"/>
      <c r="H443" s="342">
        <v>0</v>
      </c>
      <c r="I443" s="343"/>
      <c r="J443" s="342"/>
      <c r="K443" s="395"/>
      <c r="L443" s="342">
        <v>0</v>
      </c>
      <c r="M443" s="381"/>
      <c r="N443" s="342"/>
      <c r="O443" s="413"/>
      <c r="P443" s="413"/>
      <c r="Q443" s="339"/>
      <c r="R443" s="310"/>
    </row>
    <row r="444" spans="1:20" ht="76.5" x14ac:dyDescent="0.2">
      <c r="A444" s="282"/>
      <c r="B444" s="340"/>
      <c r="C444" s="283"/>
      <c r="D444" s="405">
        <v>60</v>
      </c>
      <c r="E444" s="405"/>
      <c r="F444" s="405"/>
      <c r="G444" s="414" t="s">
        <v>203</v>
      </c>
      <c r="H444" s="342">
        <v>0</v>
      </c>
      <c r="I444" s="343"/>
      <c r="J444" s="342">
        <f t="shared" ref="J444:J457" si="85">H444-I444</f>
        <v>0</v>
      </c>
      <c r="K444" s="395"/>
      <c r="L444" s="342">
        <v>0</v>
      </c>
      <c r="M444" s="342">
        <f>M445+M446</f>
        <v>0</v>
      </c>
      <c r="N444" s="342">
        <f>N445+N446</f>
        <v>0</v>
      </c>
      <c r="O444" s="342">
        <f>O445+O446</f>
        <v>0</v>
      </c>
      <c r="P444" s="342">
        <f>P445+P446</f>
        <v>0</v>
      </c>
      <c r="Q444" s="339"/>
      <c r="R444" s="260"/>
    </row>
    <row r="445" spans="1:20" ht="26.25" x14ac:dyDescent="0.2">
      <c r="A445" s="282"/>
      <c r="B445" s="340"/>
      <c r="C445" s="283"/>
      <c r="D445" s="400"/>
      <c r="E445" s="399" t="s">
        <v>54</v>
      </c>
      <c r="F445" s="400"/>
      <c r="G445" s="407" t="s">
        <v>265</v>
      </c>
      <c r="H445" s="342">
        <v>0</v>
      </c>
      <c r="I445" s="343"/>
      <c r="J445" s="342">
        <f t="shared" si="85"/>
        <v>0</v>
      </c>
      <c r="K445" s="395"/>
      <c r="L445" s="342">
        <v>0</v>
      </c>
      <c r="M445" s="381"/>
      <c r="N445" s="342"/>
      <c r="O445" s="378">
        <f>M445+N445</f>
        <v>0</v>
      </c>
      <c r="P445" s="378"/>
      <c r="Q445" s="339"/>
      <c r="R445" s="260"/>
    </row>
    <row r="446" spans="1:20" ht="26.25" x14ac:dyDescent="0.2">
      <c r="A446" s="282"/>
      <c r="B446" s="340"/>
      <c r="C446" s="283"/>
      <c r="D446" s="400"/>
      <c r="E446" s="399" t="s">
        <v>26</v>
      </c>
      <c r="F446" s="400"/>
      <c r="G446" s="407" t="s">
        <v>266</v>
      </c>
      <c r="H446" s="342">
        <v>0</v>
      </c>
      <c r="I446" s="343"/>
      <c r="J446" s="342">
        <f t="shared" si="85"/>
        <v>0</v>
      </c>
      <c r="K446" s="395"/>
      <c r="L446" s="342">
        <v>0</v>
      </c>
      <c r="M446" s="381"/>
      <c r="N446" s="342"/>
      <c r="O446" s="378">
        <f>M446+N446</f>
        <v>0</v>
      </c>
      <c r="P446" s="378"/>
      <c r="Q446" s="339"/>
      <c r="R446" s="260"/>
    </row>
    <row r="447" spans="1:20" ht="26.25" x14ac:dyDescent="0.2">
      <c r="A447" s="347"/>
      <c r="B447" s="348"/>
      <c r="C447" s="349"/>
      <c r="D447" s="349">
        <v>85</v>
      </c>
      <c r="E447" s="349"/>
      <c r="F447" s="349"/>
      <c r="G447" s="351" t="s">
        <v>86</v>
      </c>
      <c r="H447" s="352">
        <v>0</v>
      </c>
      <c r="I447" s="353">
        <f>O447</f>
        <v>-1401.6799999999998</v>
      </c>
      <c r="J447" s="352">
        <f t="shared" si="85"/>
        <v>1401.6799999999998</v>
      </c>
      <c r="K447" s="415"/>
      <c r="L447" s="352">
        <v>0</v>
      </c>
      <c r="M447" s="355">
        <v>-348.09</v>
      </c>
      <c r="N447" s="352">
        <v>-1053.5899999999999</v>
      </c>
      <c r="O447" s="416">
        <f>M447+N447</f>
        <v>-1401.6799999999998</v>
      </c>
      <c r="P447" s="416">
        <f>L447-O447</f>
        <v>1401.6799999999998</v>
      </c>
      <c r="Q447" s="357"/>
      <c r="R447" s="260"/>
    </row>
    <row r="448" spans="1:20" ht="26.25" x14ac:dyDescent="0.2">
      <c r="A448" s="282"/>
      <c r="B448" s="340"/>
      <c r="C448" s="283"/>
      <c r="D448" s="283"/>
      <c r="E448" s="283"/>
      <c r="F448" s="283"/>
      <c r="G448" s="341" t="s">
        <v>195</v>
      </c>
      <c r="H448" s="342"/>
      <c r="I448" s="314"/>
      <c r="J448" s="342">
        <f t="shared" si="85"/>
        <v>0</v>
      </c>
      <c r="K448" s="395"/>
      <c r="L448" s="342"/>
      <c r="M448" s="344"/>
      <c r="N448" s="342"/>
      <c r="O448" s="378"/>
      <c r="P448" s="378">
        <f t="shared" ref="P448:P457" si="86">H448-O448</f>
        <v>0</v>
      </c>
      <c r="Q448" s="339"/>
      <c r="R448" s="260"/>
    </row>
    <row r="449" spans="1:21" ht="26.25" x14ac:dyDescent="0.2">
      <c r="A449" s="276" t="s">
        <v>204</v>
      </c>
      <c r="B449" s="268" t="s">
        <v>30</v>
      </c>
      <c r="C449" s="269"/>
      <c r="D449" s="269"/>
      <c r="E449" s="269"/>
      <c r="F449" s="269"/>
      <c r="G449" s="313" t="s">
        <v>231</v>
      </c>
      <c r="H449" s="335">
        <f>SUM(H450:H452)</f>
        <v>11582000</v>
      </c>
      <c r="I449" s="335">
        <f>SUM(I450:I452)</f>
        <v>0</v>
      </c>
      <c r="J449" s="335">
        <f t="shared" si="85"/>
        <v>11582000</v>
      </c>
      <c r="K449" s="395"/>
      <c r="L449" s="335">
        <f>SUM(L450:L452)</f>
        <v>3955300</v>
      </c>
      <c r="M449" s="335">
        <f>SUM(M450:M452)</f>
        <v>562519.91</v>
      </c>
      <c r="N449" s="335">
        <f>SUM(N450:N452)</f>
        <v>172944.46</v>
      </c>
      <c r="O449" s="335">
        <f>SUM(O450:O452)</f>
        <v>735464.37</v>
      </c>
      <c r="P449" s="338">
        <f t="shared" si="86"/>
        <v>10846535.630000001</v>
      </c>
      <c r="Q449" s="339"/>
      <c r="R449" s="260"/>
    </row>
    <row r="450" spans="1:21" ht="26.25" x14ac:dyDescent="0.2">
      <c r="A450" s="276"/>
      <c r="B450" s="268"/>
      <c r="C450" s="269" t="s">
        <v>22</v>
      </c>
      <c r="D450" s="269"/>
      <c r="E450" s="269"/>
      <c r="F450" s="269"/>
      <c r="G450" s="313" t="s">
        <v>232</v>
      </c>
      <c r="H450" s="335">
        <f>H385+H390</f>
        <v>3000</v>
      </c>
      <c r="I450" s="335">
        <f>I385+I390</f>
        <v>0</v>
      </c>
      <c r="J450" s="335">
        <f t="shared" si="85"/>
        <v>3000</v>
      </c>
      <c r="K450" s="395"/>
      <c r="L450" s="335">
        <f>L385+L390</f>
        <v>3000</v>
      </c>
      <c r="M450" s="335">
        <f>M385+M390</f>
        <v>0</v>
      </c>
      <c r="N450" s="335">
        <f>N385+N390</f>
        <v>0</v>
      </c>
      <c r="O450" s="335">
        <f>O385+O390</f>
        <v>0</v>
      </c>
      <c r="P450" s="338">
        <f t="shared" si="86"/>
        <v>3000</v>
      </c>
      <c r="Q450" s="339"/>
      <c r="R450" s="260"/>
    </row>
    <row r="451" spans="1:21" ht="26.25" x14ac:dyDescent="0.2">
      <c r="A451" s="276"/>
      <c r="B451" s="268"/>
      <c r="C451" s="269" t="s">
        <v>114</v>
      </c>
      <c r="D451" s="269"/>
      <c r="E451" s="269"/>
      <c r="F451" s="269"/>
      <c r="G451" s="313" t="s">
        <v>233</v>
      </c>
      <c r="H451" s="335">
        <f>H387+H413</f>
        <v>1000000</v>
      </c>
      <c r="I451" s="335">
        <f>I387+I413</f>
        <v>199886</v>
      </c>
      <c r="J451" s="335">
        <f t="shared" si="85"/>
        <v>800114</v>
      </c>
      <c r="K451" s="395"/>
      <c r="L451" s="335">
        <f>L387+L413</f>
        <v>305300</v>
      </c>
      <c r="M451" s="335">
        <f>M387+M413</f>
        <v>164867</v>
      </c>
      <c r="N451" s="335">
        <f>N387+N413</f>
        <v>35019</v>
      </c>
      <c r="O451" s="335">
        <f>O387+O413</f>
        <v>199886</v>
      </c>
      <c r="P451" s="338">
        <f t="shared" si="86"/>
        <v>800114</v>
      </c>
      <c r="Q451" s="339"/>
      <c r="R451" s="260"/>
    </row>
    <row r="452" spans="1:21" ht="26.25" x14ac:dyDescent="0.2">
      <c r="A452" s="276"/>
      <c r="B452" s="268"/>
      <c r="C452" s="269" t="s">
        <v>90</v>
      </c>
      <c r="D452" s="269"/>
      <c r="E452" s="269"/>
      <c r="F452" s="269"/>
      <c r="G452" s="313" t="s">
        <v>234</v>
      </c>
      <c r="H452" s="335">
        <f>H382-H450-H451</f>
        <v>10579000</v>
      </c>
      <c r="I452" s="335">
        <f>I382-I450-I451</f>
        <v>-199886</v>
      </c>
      <c r="J452" s="335">
        <f t="shared" si="85"/>
        <v>10778886</v>
      </c>
      <c r="K452" s="395"/>
      <c r="L452" s="335">
        <f>L382-L450-L451</f>
        <v>3647000</v>
      </c>
      <c r="M452" s="335">
        <f>M382-M450-M451</f>
        <v>397652.91000000003</v>
      </c>
      <c r="N452" s="335">
        <f>N382-N450-N451</f>
        <v>137925.46</v>
      </c>
      <c r="O452" s="335">
        <f>O382-O450-O451</f>
        <v>535578.37</v>
      </c>
      <c r="P452" s="338">
        <f t="shared" si="86"/>
        <v>10043421.630000001</v>
      </c>
      <c r="Q452" s="339"/>
      <c r="R452" s="260"/>
    </row>
    <row r="453" spans="1:21" ht="26.25" x14ac:dyDescent="0.2">
      <c r="A453" s="276">
        <v>8904</v>
      </c>
      <c r="B453" s="268" t="s">
        <v>32</v>
      </c>
      <c r="C453" s="269"/>
      <c r="D453" s="269"/>
      <c r="E453" s="269"/>
      <c r="F453" s="269"/>
      <c r="G453" s="313" t="s">
        <v>235</v>
      </c>
      <c r="H453" s="335">
        <f>H77-H454</f>
        <v>44260500</v>
      </c>
      <c r="I453" s="335">
        <f>I77-I454</f>
        <v>10649909.279999999</v>
      </c>
      <c r="J453" s="335">
        <f t="shared" si="85"/>
        <v>33610590.719999999</v>
      </c>
      <c r="K453" s="395"/>
      <c r="L453" s="335">
        <f>L77-L454</f>
        <v>18265600</v>
      </c>
      <c r="M453" s="335">
        <f>M77-M454</f>
        <v>8434220.5899999999</v>
      </c>
      <c r="N453" s="335">
        <f>N77-N454</f>
        <v>1433258.69</v>
      </c>
      <c r="O453" s="335">
        <f>O77-O454</f>
        <v>9867479.2799999993</v>
      </c>
      <c r="P453" s="338">
        <f t="shared" si="86"/>
        <v>34393020.719999999</v>
      </c>
      <c r="Q453" s="339"/>
      <c r="R453" s="260"/>
    </row>
    <row r="454" spans="1:21" ht="26.25" x14ac:dyDescent="0.2">
      <c r="A454" s="276"/>
      <c r="B454" s="268" t="s">
        <v>30</v>
      </c>
      <c r="C454" s="269"/>
      <c r="D454" s="269"/>
      <c r="E454" s="269"/>
      <c r="F454" s="269"/>
      <c r="G454" s="313" t="s">
        <v>236</v>
      </c>
      <c r="H454" s="335">
        <f>+H105</f>
        <v>1200200</v>
      </c>
      <c r="I454" s="335">
        <f>+I105</f>
        <v>0</v>
      </c>
      <c r="J454" s="335">
        <f t="shared" si="85"/>
        <v>1200200</v>
      </c>
      <c r="K454" s="395"/>
      <c r="L454" s="335">
        <f>+L105</f>
        <v>1200200</v>
      </c>
      <c r="M454" s="335">
        <f>+M105</f>
        <v>758104</v>
      </c>
      <c r="N454" s="335">
        <f>+N105</f>
        <v>24326</v>
      </c>
      <c r="O454" s="335">
        <f>+O105</f>
        <v>782430</v>
      </c>
      <c r="P454" s="338">
        <f t="shared" si="86"/>
        <v>417770</v>
      </c>
      <c r="Q454" s="339"/>
      <c r="R454" s="260"/>
    </row>
    <row r="455" spans="1:21" ht="26.25" x14ac:dyDescent="0.35">
      <c r="A455" s="447" t="s">
        <v>237</v>
      </c>
      <c r="B455" s="445"/>
      <c r="C455" s="445"/>
      <c r="D455" s="445"/>
      <c r="E455" s="445"/>
      <c r="F455" s="446"/>
      <c r="G455" s="313" t="s">
        <v>238</v>
      </c>
      <c r="H455" s="335">
        <f>H9-H77</f>
        <v>-5448700</v>
      </c>
      <c r="I455" s="335">
        <f>I9-I77</f>
        <v>-3441123.0199999986</v>
      </c>
      <c r="J455" s="335">
        <f t="shared" si="85"/>
        <v>-2007576.9800000014</v>
      </c>
      <c r="K455" s="395"/>
      <c r="L455" s="335">
        <f>L9-L77</f>
        <v>-1459800</v>
      </c>
      <c r="M455" s="367">
        <f>M9-M77</f>
        <v>-3277689.0599999996</v>
      </c>
      <c r="N455" s="335">
        <f>N9-N77</f>
        <v>-163433.95999999996</v>
      </c>
      <c r="O455" s="338">
        <f>O9-O77</f>
        <v>-3441123.0199999986</v>
      </c>
      <c r="P455" s="338">
        <f t="shared" si="86"/>
        <v>-2007576.9800000014</v>
      </c>
      <c r="Q455" s="339"/>
      <c r="R455" s="260"/>
    </row>
    <row r="456" spans="1:21" ht="26.25" x14ac:dyDescent="0.2">
      <c r="A456" s="276"/>
      <c r="B456" s="268" t="s">
        <v>88</v>
      </c>
      <c r="C456" s="269"/>
      <c r="D456" s="269"/>
      <c r="E456" s="269"/>
      <c r="F456" s="269"/>
      <c r="G456" s="313" t="s">
        <v>239</v>
      </c>
      <c r="H456" s="335">
        <f>H62-H453</f>
        <v>1200200</v>
      </c>
      <c r="I456" s="335">
        <f>I62-I453</f>
        <v>0</v>
      </c>
      <c r="J456" s="335">
        <f t="shared" si="85"/>
        <v>1200200</v>
      </c>
      <c r="K456" s="395"/>
      <c r="L456" s="335">
        <f>L62-L453</f>
        <v>1200200</v>
      </c>
      <c r="M456" s="367">
        <f>M62-M453</f>
        <v>758104</v>
      </c>
      <c r="N456" s="335">
        <f>N62-N453</f>
        <v>24326</v>
      </c>
      <c r="O456" s="338">
        <f>O62-O453</f>
        <v>782430</v>
      </c>
      <c r="P456" s="338">
        <f t="shared" si="86"/>
        <v>417770</v>
      </c>
      <c r="Q456" s="339"/>
      <c r="R456" s="260"/>
    </row>
    <row r="457" spans="1:21" ht="27" thickBot="1" x14ac:dyDescent="0.25">
      <c r="A457" s="417"/>
      <c r="B457" s="418">
        <v>11</v>
      </c>
      <c r="C457" s="419"/>
      <c r="D457" s="419"/>
      <c r="E457" s="419"/>
      <c r="F457" s="419"/>
      <c r="G457" s="420" t="s">
        <v>240</v>
      </c>
      <c r="H457" s="421">
        <f>+H105-H454</f>
        <v>0</v>
      </c>
      <c r="I457" s="421">
        <f>+I105-I454</f>
        <v>0</v>
      </c>
      <c r="J457" s="421">
        <f t="shared" si="85"/>
        <v>0</v>
      </c>
      <c r="K457" s="421"/>
      <c r="L457" s="421">
        <f>+L105-L454</f>
        <v>0</v>
      </c>
      <c r="M457" s="421">
        <f>+M105-M454</f>
        <v>0</v>
      </c>
      <c r="N457" s="421">
        <f>+N105-N454</f>
        <v>0</v>
      </c>
      <c r="O457" s="421">
        <f>+O105-O454</f>
        <v>0</v>
      </c>
      <c r="P457" s="421">
        <f t="shared" si="86"/>
        <v>0</v>
      </c>
      <c r="Q457" s="422"/>
      <c r="R457" s="260"/>
    </row>
    <row r="458" spans="1:21" ht="20.25" x14ac:dyDescent="0.2">
      <c r="A458" s="220"/>
      <c r="B458" s="213"/>
      <c r="C458" s="220"/>
      <c r="D458" s="220"/>
      <c r="E458" s="220"/>
      <c r="F458" s="220"/>
      <c r="G458" s="213"/>
      <c r="H458" s="214"/>
      <c r="I458" s="215"/>
      <c r="J458" s="214"/>
      <c r="K458" s="216"/>
      <c r="L458" s="214"/>
      <c r="M458" s="423"/>
      <c r="N458" s="423"/>
      <c r="O458" s="423"/>
      <c r="P458" s="424"/>
      <c r="Q458" s="218"/>
      <c r="R458" s="311"/>
    </row>
    <row r="459" spans="1:21" x14ac:dyDescent="0.2">
      <c r="M459" s="431"/>
      <c r="N459" s="431"/>
      <c r="O459" s="431"/>
      <c r="P459" s="432"/>
      <c r="R459" s="311"/>
    </row>
    <row r="460" spans="1:21" ht="16.5" customHeight="1" x14ac:dyDescent="0.2">
      <c r="C460" s="448" t="s">
        <v>433</v>
      </c>
      <c r="D460" s="448"/>
      <c r="E460" s="448"/>
      <c r="F460" s="448"/>
      <c r="G460" s="448"/>
      <c r="I460" s="439" t="s">
        <v>484</v>
      </c>
      <c r="J460" s="439"/>
      <c r="K460" s="439"/>
      <c r="M460" s="431"/>
      <c r="N460" s="440" t="s">
        <v>437</v>
      </c>
      <c r="O460" s="440"/>
      <c r="P460" s="432"/>
      <c r="R460" s="311"/>
    </row>
    <row r="461" spans="1:21" ht="16.5" customHeight="1" x14ac:dyDescent="0.2">
      <c r="C461" s="448"/>
      <c r="D461" s="448"/>
      <c r="E461" s="448"/>
      <c r="F461" s="448"/>
      <c r="G461" s="448"/>
      <c r="I461" s="439"/>
      <c r="J461" s="439"/>
      <c r="K461" s="439"/>
      <c r="M461" s="431"/>
      <c r="N461" s="440"/>
      <c r="O461" s="440"/>
      <c r="P461" s="432"/>
      <c r="R461" s="311"/>
    </row>
    <row r="462" spans="1:21" ht="23.25" x14ac:dyDescent="0.2">
      <c r="C462" s="434"/>
      <c r="D462" s="434"/>
      <c r="E462" s="434"/>
      <c r="F462" s="434"/>
      <c r="G462" s="435" t="s">
        <v>485</v>
      </c>
      <c r="I462" s="439" t="s">
        <v>436</v>
      </c>
      <c r="J462" s="439"/>
      <c r="K462" s="439"/>
      <c r="M462" s="431"/>
      <c r="N462" s="440" t="s">
        <v>438</v>
      </c>
      <c r="O462" s="440"/>
      <c r="P462" s="432"/>
      <c r="R462" s="311"/>
    </row>
    <row r="463" spans="1:21" x14ac:dyDescent="0.2">
      <c r="M463" s="431"/>
      <c r="N463" s="431"/>
      <c r="O463" s="431"/>
      <c r="P463" s="432"/>
      <c r="R463" s="311"/>
    </row>
    <row r="464" spans="1:21" x14ac:dyDescent="0.2">
      <c r="M464" s="431"/>
      <c r="N464" s="431"/>
      <c r="O464" s="431"/>
      <c r="P464" s="432"/>
      <c r="R464" s="311"/>
      <c r="U464" s="436"/>
    </row>
    <row r="465" spans="8:18" x14ac:dyDescent="0.2">
      <c r="M465" s="431"/>
      <c r="N465" s="431"/>
      <c r="O465" s="431"/>
      <c r="P465" s="432"/>
      <c r="R465" s="311"/>
    </row>
    <row r="466" spans="8:18" x14ac:dyDescent="0.2">
      <c r="M466" s="431"/>
      <c r="N466" s="431"/>
      <c r="O466" s="431"/>
      <c r="P466" s="432"/>
      <c r="R466" s="311"/>
    </row>
    <row r="467" spans="8:18" x14ac:dyDescent="0.2">
      <c r="M467" s="431"/>
      <c r="N467" s="431"/>
      <c r="O467" s="431"/>
      <c r="P467" s="432"/>
      <c r="R467" s="311"/>
    </row>
    <row r="468" spans="8:18" x14ac:dyDescent="0.2">
      <c r="H468" s="437"/>
      <c r="M468" s="431"/>
      <c r="N468" s="431"/>
      <c r="O468" s="431"/>
      <c r="P468" s="432"/>
      <c r="R468" s="311"/>
    </row>
    <row r="469" spans="8:18" x14ac:dyDescent="0.2">
      <c r="M469" s="431"/>
      <c r="N469" s="431"/>
      <c r="O469" s="431"/>
      <c r="P469" s="432"/>
      <c r="R469" s="311"/>
    </row>
    <row r="470" spans="8:18" x14ac:dyDescent="0.2">
      <c r="M470" s="431"/>
      <c r="N470" s="431"/>
      <c r="O470" s="431"/>
      <c r="P470" s="432"/>
      <c r="R470" s="311"/>
    </row>
    <row r="471" spans="8:18" x14ac:dyDescent="0.2">
      <c r="M471" s="431"/>
      <c r="N471" s="431"/>
      <c r="O471" s="431"/>
      <c r="P471" s="432"/>
      <c r="R471" s="311"/>
    </row>
    <row r="472" spans="8:18" x14ac:dyDescent="0.2">
      <c r="M472" s="431"/>
      <c r="N472" s="431"/>
      <c r="O472" s="431"/>
      <c r="P472" s="432"/>
      <c r="R472" s="311"/>
    </row>
    <row r="473" spans="8:18" x14ac:dyDescent="0.2">
      <c r="M473" s="431"/>
      <c r="N473" s="431"/>
      <c r="O473" s="431"/>
      <c r="P473" s="432"/>
      <c r="R473" s="311"/>
    </row>
    <row r="474" spans="8:18" x14ac:dyDescent="0.2">
      <c r="M474" s="431"/>
      <c r="N474" s="431"/>
      <c r="O474" s="431"/>
      <c r="P474" s="432"/>
      <c r="R474" s="311"/>
    </row>
    <row r="475" spans="8:18" x14ac:dyDescent="0.2">
      <c r="M475" s="431"/>
      <c r="N475" s="431"/>
      <c r="O475" s="431"/>
      <c r="P475" s="432"/>
      <c r="R475" s="311"/>
    </row>
    <row r="476" spans="8:18" x14ac:dyDescent="0.2">
      <c r="M476" s="431"/>
      <c r="N476" s="431"/>
      <c r="O476" s="431"/>
      <c r="P476" s="432"/>
      <c r="R476" s="311"/>
    </row>
    <row r="477" spans="8:18" x14ac:dyDescent="0.2">
      <c r="H477" s="437"/>
      <c r="M477" s="431"/>
      <c r="N477" s="431"/>
      <c r="O477" s="431"/>
      <c r="P477" s="432"/>
      <c r="R477" s="311"/>
    </row>
    <row r="478" spans="8:18" x14ac:dyDescent="0.2">
      <c r="M478" s="431"/>
      <c r="N478" s="431"/>
      <c r="O478" s="431"/>
      <c r="P478" s="432"/>
      <c r="R478" s="311"/>
    </row>
    <row r="479" spans="8:18" x14ac:dyDescent="0.2">
      <c r="M479" s="431"/>
      <c r="N479" s="431"/>
      <c r="O479" s="431"/>
      <c r="P479" s="432"/>
      <c r="R479" s="311"/>
    </row>
    <row r="480" spans="8:18" x14ac:dyDescent="0.2">
      <c r="H480" s="437"/>
      <c r="M480" s="431"/>
      <c r="N480" s="431"/>
      <c r="O480" s="431"/>
      <c r="P480" s="432"/>
      <c r="R480" s="311"/>
    </row>
    <row r="481" spans="8:18" x14ac:dyDescent="0.2">
      <c r="M481" s="431"/>
      <c r="N481" s="431"/>
      <c r="O481" s="431"/>
      <c r="P481" s="432"/>
      <c r="R481" s="311"/>
    </row>
    <row r="482" spans="8:18" x14ac:dyDescent="0.2">
      <c r="M482" s="431"/>
      <c r="N482" s="431"/>
      <c r="O482" s="431"/>
      <c r="P482" s="432"/>
      <c r="R482" s="311"/>
    </row>
    <row r="483" spans="8:18" x14ac:dyDescent="0.2">
      <c r="H483" s="437"/>
      <c r="M483" s="431"/>
      <c r="N483" s="431"/>
      <c r="O483" s="431"/>
      <c r="P483" s="432"/>
      <c r="R483" s="311"/>
    </row>
    <row r="484" spans="8:18" x14ac:dyDescent="0.2">
      <c r="M484" s="431"/>
      <c r="N484" s="431"/>
      <c r="O484" s="431"/>
      <c r="P484" s="432"/>
      <c r="R484" s="311"/>
    </row>
    <row r="485" spans="8:18" x14ac:dyDescent="0.2">
      <c r="M485" s="431"/>
      <c r="N485" s="431"/>
      <c r="O485" s="431"/>
      <c r="P485" s="432"/>
      <c r="R485" s="311"/>
    </row>
    <row r="486" spans="8:18" x14ac:dyDescent="0.2">
      <c r="H486" s="437"/>
      <c r="M486" s="431"/>
      <c r="N486" s="431"/>
      <c r="O486" s="431"/>
      <c r="P486" s="432"/>
      <c r="R486" s="311"/>
    </row>
    <row r="487" spans="8:18" x14ac:dyDescent="0.2">
      <c r="M487" s="431"/>
      <c r="N487" s="431"/>
      <c r="O487" s="431"/>
      <c r="P487" s="432"/>
      <c r="R487" s="311"/>
    </row>
    <row r="488" spans="8:18" x14ac:dyDescent="0.2">
      <c r="M488" s="431"/>
      <c r="N488" s="431"/>
      <c r="O488" s="431"/>
      <c r="P488" s="432"/>
      <c r="R488" s="311"/>
    </row>
    <row r="489" spans="8:18" x14ac:dyDescent="0.2">
      <c r="H489" s="437"/>
      <c r="M489" s="431"/>
      <c r="N489" s="431"/>
      <c r="O489" s="431"/>
      <c r="P489" s="432"/>
      <c r="R489" s="311"/>
    </row>
    <row r="490" spans="8:18" x14ac:dyDescent="0.2">
      <c r="M490" s="431"/>
      <c r="N490" s="431"/>
      <c r="O490" s="431"/>
      <c r="P490" s="432"/>
      <c r="R490" s="311"/>
    </row>
    <row r="491" spans="8:18" x14ac:dyDescent="0.2">
      <c r="M491" s="431"/>
      <c r="N491" s="431"/>
      <c r="O491" s="431"/>
      <c r="P491" s="432"/>
      <c r="R491" s="311"/>
    </row>
    <row r="492" spans="8:18" x14ac:dyDescent="0.2">
      <c r="M492" s="431"/>
      <c r="N492" s="431"/>
      <c r="O492" s="431"/>
      <c r="P492" s="432"/>
      <c r="R492" s="311"/>
    </row>
    <row r="493" spans="8:18" x14ac:dyDescent="0.2">
      <c r="H493" s="437"/>
      <c r="M493" s="431"/>
      <c r="N493" s="431"/>
      <c r="O493" s="431"/>
      <c r="P493" s="432"/>
      <c r="R493" s="311"/>
    </row>
    <row r="494" spans="8:18" x14ac:dyDescent="0.2">
      <c r="M494" s="431"/>
      <c r="N494" s="431"/>
      <c r="O494" s="431"/>
      <c r="P494" s="432"/>
      <c r="R494" s="311"/>
    </row>
    <row r="495" spans="8:18" x14ac:dyDescent="0.2">
      <c r="M495" s="431"/>
      <c r="N495" s="431"/>
      <c r="O495" s="431"/>
      <c r="P495" s="432"/>
      <c r="R495" s="311"/>
    </row>
    <row r="496" spans="8:18" x14ac:dyDescent="0.2">
      <c r="H496" s="437"/>
      <c r="M496" s="431"/>
      <c r="N496" s="431"/>
      <c r="O496" s="431"/>
      <c r="P496" s="432"/>
      <c r="R496" s="311"/>
    </row>
    <row r="497" spans="8:18" x14ac:dyDescent="0.2">
      <c r="M497" s="431"/>
      <c r="N497" s="431"/>
      <c r="O497" s="431"/>
      <c r="P497" s="432"/>
      <c r="R497" s="311"/>
    </row>
    <row r="498" spans="8:18" x14ac:dyDescent="0.2">
      <c r="M498" s="431"/>
      <c r="N498" s="431"/>
      <c r="O498" s="431"/>
      <c r="P498" s="432"/>
      <c r="R498" s="311"/>
    </row>
    <row r="499" spans="8:18" x14ac:dyDescent="0.2">
      <c r="H499" s="437"/>
      <c r="M499" s="431"/>
      <c r="N499" s="431"/>
      <c r="O499" s="431"/>
      <c r="P499" s="432"/>
      <c r="R499" s="311"/>
    </row>
    <row r="500" spans="8:18" x14ac:dyDescent="0.2">
      <c r="M500" s="431"/>
      <c r="N500" s="431"/>
      <c r="O500" s="431"/>
      <c r="P500" s="432"/>
      <c r="R500" s="311"/>
    </row>
    <row r="501" spans="8:18" x14ac:dyDescent="0.2">
      <c r="M501" s="431"/>
      <c r="N501" s="431"/>
      <c r="O501" s="431"/>
      <c r="P501" s="432"/>
      <c r="R501" s="311"/>
    </row>
    <row r="502" spans="8:18" x14ac:dyDescent="0.2">
      <c r="H502" s="437"/>
      <c r="M502" s="431"/>
      <c r="N502" s="431"/>
      <c r="O502" s="431"/>
      <c r="P502" s="432"/>
      <c r="R502" s="311"/>
    </row>
    <row r="503" spans="8:18" x14ac:dyDescent="0.2">
      <c r="M503" s="431"/>
      <c r="N503" s="431"/>
      <c r="O503" s="431"/>
      <c r="P503" s="432"/>
      <c r="R503" s="311"/>
    </row>
    <row r="504" spans="8:18" x14ac:dyDescent="0.2">
      <c r="M504" s="431"/>
      <c r="N504" s="431"/>
      <c r="O504" s="431"/>
      <c r="P504" s="432"/>
      <c r="R504" s="311"/>
    </row>
    <row r="505" spans="8:18" x14ac:dyDescent="0.2">
      <c r="H505" s="437"/>
      <c r="M505" s="431"/>
      <c r="N505" s="431"/>
      <c r="O505" s="431"/>
      <c r="P505" s="432"/>
      <c r="R505" s="311"/>
    </row>
    <row r="506" spans="8:18" x14ac:dyDescent="0.2">
      <c r="M506" s="431"/>
      <c r="N506" s="431"/>
      <c r="O506" s="431"/>
      <c r="P506" s="432"/>
      <c r="R506" s="311"/>
    </row>
    <row r="507" spans="8:18" x14ac:dyDescent="0.2">
      <c r="M507" s="431"/>
      <c r="N507" s="431"/>
      <c r="O507" s="431"/>
      <c r="P507" s="432"/>
      <c r="R507" s="311"/>
    </row>
    <row r="508" spans="8:18" x14ac:dyDescent="0.2">
      <c r="M508" s="431"/>
      <c r="N508" s="431"/>
      <c r="O508" s="431"/>
      <c r="P508" s="432"/>
      <c r="R508" s="311"/>
    </row>
    <row r="509" spans="8:18" x14ac:dyDescent="0.2">
      <c r="M509" s="431"/>
      <c r="N509" s="431"/>
      <c r="O509" s="431"/>
      <c r="P509" s="432"/>
      <c r="R509" s="311"/>
    </row>
    <row r="510" spans="8:18" x14ac:dyDescent="0.2">
      <c r="M510" s="431"/>
      <c r="N510" s="431"/>
      <c r="O510" s="431"/>
      <c r="P510" s="432"/>
      <c r="R510" s="311"/>
    </row>
    <row r="511" spans="8:18" x14ac:dyDescent="0.2">
      <c r="M511" s="431"/>
      <c r="N511" s="431"/>
      <c r="O511" s="431"/>
      <c r="P511" s="432"/>
      <c r="R511" s="311"/>
    </row>
    <row r="512" spans="8:18" x14ac:dyDescent="0.2">
      <c r="M512" s="431"/>
      <c r="N512" s="431"/>
      <c r="O512" s="431"/>
      <c r="P512" s="432"/>
      <c r="R512" s="311"/>
    </row>
    <row r="513" spans="8:18" x14ac:dyDescent="0.2">
      <c r="H513" s="437"/>
      <c r="M513" s="431"/>
      <c r="N513" s="431"/>
      <c r="O513" s="431"/>
      <c r="P513" s="432"/>
      <c r="R513" s="311"/>
    </row>
    <row r="514" spans="8:18" x14ac:dyDescent="0.2">
      <c r="M514" s="431"/>
      <c r="N514" s="431"/>
      <c r="O514" s="431"/>
      <c r="P514" s="432"/>
      <c r="R514" s="311"/>
    </row>
    <row r="515" spans="8:18" x14ac:dyDescent="0.2">
      <c r="M515" s="431"/>
      <c r="N515" s="431"/>
      <c r="O515" s="431"/>
      <c r="P515" s="432"/>
      <c r="R515" s="311"/>
    </row>
    <row r="516" spans="8:18" x14ac:dyDescent="0.2">
      <c r="H516" s="437"/>
      <c r="M516" s="431"/>
      <c r="N516" s="431"/>
      <c r="O516" s="431"/>
      <c r="P516" s="432"/>
      <c r="R516" s="311"/>
    </row>
    <row r="517" spans="8:18" x14ac:dyDescent="0.2">
      <c r="M517" s="431"/>
      <c r="N517" s="431"/>
      <c r="O517" s="431"/>
      <c r="P517" s="432"/>
      <c r="R517" s="311"/>
    </row>
    <row r="518" spans="8:18" x14ac:dyDescent="0.2">
      <c r="M518" s="431"/>
      <c r="N518" s="431"/>
      <c r="O518" s="431"/>
      <c r="P518" s="432"/>
      <c r="R518" s="311"/>
    </row>
    <row r="519" spans="8:18" x14ac:dyDescent="0.2">
      <c r="M519" s="431"/>
      <c r="N519" s="431"/>
      <c r="O519" s="431"/>
      <c r="P519" s="432"/>
      <c r="R519" s="311"/>
    </row>
    <row r="520" spans="8:18" x14ac:dyDescent="0.2">
      <c r="M520" s="431"/>
      <c r="N520" s="431"/>
      <c r="O520" s="431"/>
      <c r="P520" s="432"/>
      <c r="R520" s="311"/>
    </row>
    <row r="521" spans="8:18" x14ac:dyDescent="0.2">
      <c r="M521" s="431"/>
      <c r="N521" s="431"/>
      <c r="O521" s="431"/>
      <c r="P521" s="432"/>
      <c r="R521" s="311"/>
    </row>
    <row r="522" spans="8:18" x14ac:dyDescent="0.2">
      <c r="H522" s="437"/>
      <c r="M522" s="431"/>
      <c r="N522" s="431"/>
      <c r="O522" s="431"/>
      <c r="P522" s="432"/>
      <c r="R522" s="311"/>
    </row>
    <row r="523" spans="8:18" x14ac:dyDescent="0.2">
      <c r="M523" s="431"/>
      <c r="N523" s="431"/>
      <c r="O523" s="431"/>
      <c r="P523" s="432"/>
      <c r="R523" s="311"/>
    </row>
    <row r="524" spans="8:18" x14ac:dyDescent="0.2">
      <c r="M524" s="431"/>
      <c r="N524" s="431"/>
      <c r="O524" s="431"/>
      <c r="P524" s="432"/>
      <c r="R524" s="311"/>
    </row>
    <row r="525" spans="8:18" x14ac:dyDescent="0.2">
      <c r="M525" s="431"/>
      <c r="N525" s="431"/>
      <c r="O525" s="431"/>
      <c r="P525" s="432"/>
      <c r="R525" s="311"/>
    </row>
    <row r="526" spans="8:18" x14ac:dyDescent="0.2">
      <c r="M526" s="431"/>
      <c r="N526" s="431"/>
      <c r="O526" s="431"/>
      <c r="P526" s="432"/>
      <c r="R526" s="311"/>
    </row>
    <row r="527" spans="8:18" x14ac:dyDescent="0.2">
      <c r="M527" s="431"/>
      <c r="N527" s="431"/>
      <c r="O527" s="431"/>
      <c r="P527" s="432"/>
      <c r="R527" s="311"/>
    </row>
    <row r="528" spans="8:18" x14ac:dyDescent="0.2">
      <c r="H528" s="437"/>
      <c r="M528" s="431"/>
      <c r="N528" s="431"/>
      <c r="O528" s="431"/>
      <c r="P528" s="432"/>
      <c r="R528" s="311"/>
    </row>
    <row r="529" spans="8:18" x14ac:dyDescent="0.2">
      <c r="M529" s="431"/>
      <c r="N529" s="431"/>
      <c r="O529" s="431"/>
      <c r="P529" s="432"/>
      <c r="R529" s="311"/>
    </row>
    <row r="530" spans="8:18" x14ac:dyDescent="0.2">
      <c r="M530" s="431"/>
      <c r="N530" s="431"/>
      <c r="O530" s="431"/>
      <c r="P530" s="432"/>
      <c r="R530" s="311"/>
    </row>
    <row r="531" spans="8:18" x14ac:dyDescent="0.2">
      <c r="H531" s="437"/>
      <c r="M531" s="431"/>
      <c r="N531" s="431"/>
      <c r="O531" s="431"/>
      <c r="P531" s="432"/>
      <c r="R531" s="311"/>
    </row>
    <row r="532" spans="8:18" x14ac:dyDescent="0.2">
      <c r="M532" s="431"/>
      <c r="N532" s="431"/>
      <c r="O532" s="431"/>
      <c r="P532" s="432"/>
      <c r="R532" s="311"/>
    </row>
    <row r="533" spans="8:18" x14ac:dyDescent="0.2">
      <c r="M533" s="431"/>
      <c r="N533" s="431"/>
      <c r="O533" s="431"/>
      <c r="P533" s="432"/>
      <c r="R533" s="311"/>
    </row>
    <row r="534" spans="8:18" x14ac:dyDescent="0.2">
      <c r="H534" s="437"/>
      <c r="M534" s="431"/>
      <c r="N534" s="431"/>
      <c r="O534" s="431"/>
      <c r="P534" s="432"/>
      <c r="R534" s="311"/>
    </row>
    <row r="535" spans="8:18" x14ac:dyDescent="0.2">
      <c r="M535" s="431"/>
      <c r="N535" s="431"/>
      <c r="O535" s="431"/>
      <c r="P535" s="432"/>
      <c r="R535" s="311"/>
    </row>
    <row r="536" spans="8:18" x14ac:dyDescent="0.2">
      <c r="M536" s="431"/>
      <c r="N536" s="431"/>
      <c r="O536" s="431"/>
      <c r="P536" s="432"/>
      <c r="R536" s="311"/>
    </row>
    <row r="537" spans="8:18" x14ac:dyDescent="0.2">
      <c r="M537" s="431"/>
      <c r="N537" s="431"/>
      <c r="O537" s="431"/>
      <c r="P537" s="432"/>
      <c r="R537" s="311"/>
    </row>
    <row r="538" spans="8:18" x14ac:dyDescent="0.2">
      <c r="M538" s="431"/>
      <c r="N538" s="431"/>
      <c r="O538" s="431"/>
      <c r="P538" s="432"/>
      <c r="R538" s="311"/>
    </row>
    <row r="539" spans="8:18" x14ac:dyDescent="0.2">
      <c r="M539" s="431"/>
      <c r="N539" s="431"/>
      <c r="O539" s="431"/>
      <c r="P539" s="432"/>
      <c r="R539" s="311"/>
    </row>
    <row r="540" spans="8:18" x14ac:dyDescent="0.2">
      <c r="M540" s="431"/>
      <c r="N540" s="431"/>
      <c r="O540" s="431"/>
      <c r="P540" s="432"/>
      <c r="R540" s="311"/>
    </row>
    <row r="541" spans="8:18" x14ac:dyDescent="0.2">
      <c r="M541" s="431"/>
      <c r="N541" s="431"/>
      <c r="O541" s="431"/>
      <c r="P541" s="432"/>
      <c r="R541" s="311"/>
    </row>
    <row r="542" spans="8:18" x14ac:dyDescent="0.2">
      <c r="H542" s="437"/>
      <c r="M542" s="431"/>
      <c r="N542" s="431"/>
      <c r="O542" s="431"/>
      <c r="P542" s="432"/>
      <c r="R542" s="311"/>
    </row>
    <row r="543" spans="8:18" x14ac:dyDescent="0.2">
      <c r="M543" s="431"/>
      <c r="N543" s="431"/>
      <c r="O543" s="431"/>
      <c r="P543" s="432"/>
      <c r="R543" s="311"/>
    </row>
    <row r="544" spans="8:18" x14ac:dyDescent="0.2">
      <c r="M544" s="431"/>
      <c r="N544" s="431"/>
      <c r="O544" s="431"/>
      <c r="P544" s="432"/>
      <c r="R544" s="311"/>
    </row>
    <row r="545" spans="8:18" x14ac:dyDescent="0.2">
      <c r="H545" s="437"/>
      <c r="M545" s="431"/>
      <c r="N545" s="431"/>
      <c r="O545" s="431"/>
      <c r="P545" s="432"/>
      <c r="R545" s="311"/>
    </row>
    <row r="546" spans="8:18" x14ac:dyDescent="0.2">
      <c r="M546" s="431"/>
      <c r="N546" s="431"/>
      <c r="O546" s="431"/>
      <c r="P546" s="432"/>
      <c r="R546" s="311"/>
    </row>
    <row r="547" spans="8:18" x14ac:dyDescent="0.2">
      <c r="M547" s="431"/>
      <c r="N547" s="431"/>
      <c r="O547" s="431"/>
      <c r="P547" s="432"/>
      <c r="R547" s="311"/>
    </row>
    <row r="548" spans="8:18" x14ac:dyDescent="0.2">
      <c r="M548" s="431"/>
      <c r="N548" s="431"/>
      <c r="O548" s="431"/>
      <c r="P548" s="432"/>
      <c r="R548" s="311"/>
    </row>
    <row r="549" spans="8:18" x14ac:dyDescent="0.2">
      <c r="M549" s="431"/>
      <c r="N549" s="431"/>
      <c r="O549" s="431"/>
      <c r="P549" s="432"/>
      <c r="R549" s="311"/>
    </row>
    <row r="550" spans="8:18" x14ac:dyDescent="0.2">
      <c r="H550" s="437"/>
      <c r="M550" s="431"/>
      <c r="N550" s="431"/>
      <c r="O550" s="431"/>
      <c r="P550" s="432"/>
      <c r="R550" s="311"/>
    </row>
    <row r="551" spans="8:18" x14ac:dyDescent="0.2">
      <c r="M551" s="431"/>
      <c r="N551" s="431"/>
      <c r="O551" s="431"/>
      <c r="P551" s="432"/>
      <c r="R551" s="311"/>
    </row>
    <row r="552" spans="8:18" x14ac:dyDescent="0.2">
      <c r="M552" s="431"/>
      <c r="N552" s="431"/>
      <c r="O552" s="431"/>
      <c r="P552" s="432"/>
      <c r="R552" s="311"/>
    </row>
    <row r="553" spans="8:18" x14ac:dyDescent="0.2">
      <c r="M553" s="431"/>
      <c r="N553" s="431"/>
      <c r="O553" s="431"/>
      <c r="P553" s="432"/>
      <c r="R553" s="311"/>
    </row>
    <row r="554" spans="8:18" x14ac:dyDescent="0.2">
      <c r="M554" s="431"/>
      <c r="N554" s="431"/>
      <c r="O554" s="431"/>
      <c r="P554" s="432"/>
      <c r="R554" s="311"/>
    </row>
    <row r="555" spans="8:18" x14ac:dyDescent="0.2">
      <c r="M555" s="431"/>
      <c r="N555" s="431"/>
      <c r="O555" s="431"/>
      <c r="P555" s="432"/>
      <c r="R555" s="311"/>
    </row>
    <row r="556" spans="8:18" x14ac:dyDescent="0.2">
      <c r="H556" s="437"/>
      <c r="M556" s="431"/>
      <c r="N556" s="431"/>
      <c r="O556" s="431"/>
      <c r="P556" s="432"/>
      <c r="R556" s="311"/>
    </row>
    <row r="557" spans="8:18" x14ac:dyDescent="0.2">
      <c r="M557" s="431"/>
      <c r="N557" s="431"/>
      <c r="O557" s="431"/>
      <c r="P557" s="432"/>
      <c r="R557" s="311"/>
    </row>
    <row r="558" spans="8:18" x14ac:dyDescent="0.2">
      <c r="M558" s="431"/>
      <c r="N558" s="431"/>
      <c r="O558" s="431"/>
      <c r="P558" s="432"/>
      <c r="R558" s="311"/>
    </row>
    <row r="559" spans="8:18" x14ac:dyDescent="0.2">
      <c r="M559" s="431"/>
      <c r="N559" s="431"/>
      <c r="O559" s="431"/>
      <c r="P559" s="432"/>
      <c r="R559" s="311"/>
    </row>
    <row r="560" spans="8:18" x14ac:dyDescent="0.2">
      <c r="M560" s="431"/>
      <c r="N560" s="431"/>
      <c r="O560" s="431"/>
      <c r="P560" s="432"/>
      <c r="R560" s="311"/>
    </row>
    <row r="561" spans="8:18" x14ac:dyDescent="0.2">
      <c r="M561" s="431"/>
      <c r="N561" s="431"/>
      <c r="O561" s="431"/>
      <c r="P561" s="432"/>
      <c r="R561" s="311"/>
    </row>
    <row r="562" spans="8:18" x14ac:dyDescent="0.2">
      <c r="M562" s="431"/>
      <c r="N562" s="431"/>
      <c r="O562" s="431"/>
      <c r="P562" s="432"/>
      <c r="R562" s="311"/>
    </row>
    <row r="563" spans="8:18" x14ac:dyDescent="0.2">
      <c r="M563" s="431"/>
      <c r="N563" s="431"/>
      <c r="O563" s="431"/>
      <c r="P563" s="432"/>
      <c r="R563" s="311"/>
    </row>
    <row r="564" spans="8:18" x14ac:dyDescent="0.2">
      <c r="M564" s="431"/>
      <c r="N564" s="431"/>
      <c r="O564" s="431"/>
      <c r="P564" s="432"/>
      <c r="R564" s="311"/>
    </row>
    <row r="565" spans="8:18" x14ac:dyDescent="0.2">
      <c r="H565" s="437"/>
      <c r="M565" s="431"/>
      <c r="N565" s="431"/>
      <c r="O565" s="431"/>
      <c r="P565" s="432"/>
      <c r="R565" s="311"/>
    </row>
    <row r="566" spans="8:18" x14ac:dyDescent="0.2">
      <c r="M566" s="431"/>
      <c r="N566" s="431"/>
      <c r="O566" s="431"/>
      <c r="P566" s="432"/>
      <c r="R566" s="311"/>
    </row>
    <row r="567" spans="8:18" x14ac:dyDescent="0.2">
      <c r="M567" s="431"/>
      <c r="N567" s="431"/>
      <c r="O567" s="431"/>
      <c r="P567" s="432"/>
      <c r="R567" s="311"/>
    </row>
    <row r="568" spans="8:18" x14ac:dyDescent="0.2">
      <c r="M568" s="431"/>
      <c r="N568" s="431"/>
      <c r="O568" s="431"/>
      <c r="P568" s="432"/>
      <c r="R568" s="311"/>
    </row>
    <row r="569" spans="8:18" x14ac:dyDescent="0.2">
      <c r="M569" s="431"/>
      <c r="N569" s="431"/>
      <c r="O569" s="431"/>
      <c r="P569" s="432"/>
      <c r="R569" s="311"/>
    </row>
    <row r="570" spans="8:18" x14ac:dyDescent="0.2">
      <c r="M570" s="431"/>
      <c r="N570" s="431"/>
      <c r="O570" s="431"/>
      <c r="P570" s="432"/>
      <c r="R570" s="311"/>
    </row>
    <row r="571" spans="8:18" x14ac:dyDescent="0.2">
      <c r="M571" s="431"/>
      <c r="N571" s="431"/>
      <c r="O571" s="431"/>
      <c r="P571" s="432"/>
      <c r="R571" s="311"/>
    </row>
    <row r="572" spans="8:18" x14ac:dyDescent="0.2">
      <c r="M572" s="431"/>
      <c r="N572" s="431"/>
      <c r="O572" s="431"/>
      <c r="P572" s="432"/>
      <c r="R572" s="311"/>
    </row>
    <row r="573" spans="8:18" x14ac:dyDescent="0.2">
      <c r="M573" s="431"/>
      <c r="N573" s="431"/>
      <c r="O573" s="431"/>
      <c r="P573" s="432"/>
      <c r="R573" s="311"/>
    </row>
    <row r="574" spans="8:18" x14ac:dyDescent="0.2">
      <c r="M574" s="431"/>
      <c r="N574" s="431"/>
      <c r="O574" s="431"/>
      <c r="P574" s="432"/>
      <c r="R574" s="311"/>
    </row>
    <row r="575" spans="8:18" x14ac:dyDescent="0.2">
      <c r="M575" s="431"/>
      <c r="N575" s="431"/>
      <c r="O575" s="431"/>
      <c r="P575" s="432"/>
      <c r="R575" s="311"/>
    </row>
    <row r="576" spans="8:18" x14ac:dyDescent="0.2">
      <c r="M576" s="431"/>
      <c r="N576" s="431"/>
      <c r="O576" s="431"/>
      <c r="P576" s="432"/>
      <c r="R576" s="311"/>
    </row>
    <row r="577" spans="8:18" x14ac:dyDescent="0.2">
      <c r="M577" s="431"/>
      <c r="N577" s="431"/>
      <c r="O577" s="431"/>
      <c r="P577" s="432"/>
      <c r="R577" s="311"/>
    </row>
    <row r="578" spans="8:18" x14ac:dyDescent="0.2">
      <c r="M578" s="431"/>
      <c r="N578" s="431"/>
      <c r="O578" s="431"/>
      <c r="P578" s="432"/>
      <c r="R578" s="311"/>
    </row>
    <row r="579" spans="8:18" x14ac:dyDescent="0.2">
      <c r="M579" s="431"/>
      <c r="N579" s="431"/>
      <c r="O579" s="431"/>
      <c r="P579" s="432"/>
      <c r="R579" s="311"/>
    </row>
    <row r="580" spans="8:18" x14ac:dyDescent="0.2">
      <c r="M580" s="431"/>
      <c r="N580" s="431"/>
      <c r="O580" s="431"/>
      <c r="P580" s="432"/>
      <c r="R580" s="311"/>
    </row>
    <row r="581" spans="8:18" x14ac:dyDescent="0.2">
      <c r="M581" s="431"/>
      <c r="N581" s="431"/>
      <c r="O581" s="431"/>
      <c r="P581" s="432"/>
      <c r="R581" s="311"/>
    </row>
    <row r="582" spans="8:18" x14ac:dyDescent="0.2">
      <c r="M582" s="431"/>
      <c r="N582" s="431"/>
      <c r="O582" s="431"/>
      <c r="P582" s="432"/>
      <c r="R582" s="311"/>
    </row>
    <row r="583" spans="8:18" x14ac:dyDescent="0.2">
      <c r="M583" s="431"/>
      <c r="N583" s="431"/>
      <c r="O583" s="431"/>
      <c r="P583" s="432"/>
      <c r="R583" s="311"/>
    </row>
    <row r="584" spans="8:18" x14ac:dyDescent="0.2">
      <c r="M584" s="431"/>
      <c r="N584" s="431"/>
      <c r="O584" s="431"/>
      <c r="P584" s="432"/>
      <c r="R584" s="311"/>
    </row>
    <row r="585" spans="8:18" x14ac:dyDescent="0.2">
      <c r="M585" s="431"/>
      <c r="N585" s="431"/>
      <c r="O585" s="431"/>
      <c r="P585" s="432"/>
      <c r="R585" s="311"/>
    </row>
    <row r="586" spans="8:18" x14ac:dyDescent="0.2">
      <c r="M586" s="431"/>
      <c r="N586" s="431"/>
      <c r="O586" s="431"/>
      <c r="P586" s="432"/>
      <c r="R586" s="311"/>
    </row>
    <row r="587" spans="8:18" x14ac:dyDescent="0.2">
      <c r="H587" s="437"/>
      <c r="M587" s="431"/>
      <c r="N587" s="431"/>
      <c r="O587" s="431"/>
      <c r="P587" s="432"/>
      <c r="R587" s="311"/>
    </row>
    <row r="588" spans="8:18" x14ac:dyDescent="0.2">
      <c r="M588" s="431"/>
      <c r="N588" s="431"/>
      <c r="O588" s="431"/>
      <c r="P588" s="432"/>
      <c r="R588" s="311"/>
    </row>
    <row r="589" spans="8:18" x14ac:dyDescent="0.2">
      <c r="M589" s="431"/>
      <c r="N589" s="431"/>
      <c r="O589" s="431"/>
      <c r="P589" s="432"/>
      <c r="R589" s="311"/>
    </row>
    <row r="590" spans="8:18" x14ac:dyDescent="0.2">
      <c r="M590" s="431"/>
      <c r="N590" s="431"/>
      <c r="O590" s="431"/>
      <c r="P590" s="432"/>
      <c r="R590" s="311"/>
    </row>
    <row r="591" spans="8:18" x14ac:dyDescent="0.2">
      <c r="M591" s="431"/>
      <c r="N591" s="431"/>
      <c r="O591" s="431"/>
      <c r="P591" s="432"/>
      <c r="R591" s="311"/>
    </row>
    <row r="592" spans="8:18" x14ac:dyDescent="0.2">
      <c r="M592" s="431"/>
      <c r="N592" s="431"/>
      <c r="O592" s="431"/>
      <c r="P592" s="432"/>
      <c r="R592" s="311"/>
    </row>
    <row r="593" spans="13:18" x14ac:dyDescent="0.2">
      <c r="M593" s="431"/>
      <c r="N593" s="431"/>
      <c r="O593" s="431"/>
      <c r="P593" s="432"/>
      <c r="R593" s="311"/>
    </row>
    <row r="594" spans="13:18" x14ac:dyDescent="0.2">
      <c r="M594" s="431"/>
      <c r="N594" s="431"/>
      <c r="O594" s="431"/>
      <c r="P594" s="432"/>
      <c r="R594" s="311"/>
    </row>
    <row r="595" spans="13:18" x14ac:dyDescent="0.2">
      <c r="M595" s="431"/>
      <c r="N595" s="431"/>
      <c r="O595" s="431"/>
      <c r="P595" s="432"/>
      <c r="R595" s="311"/>
    </row>
    <row r="596" spans="13:18" x14ac:dyDescent="0.2">
      <c r="M596" s="431"/>
      <c r="N596" s="431"/>
      <c r="O596" s="431"/>
      <c r="P596" s="432"/>
      <c r="R596" s="311"/>
    </row>
    <row r="597" spans="13:18" x14ac:dyDescent="0.2">
      <c r="M597" s="431"/>
      <c r="N597" s="431"/>
      <c r="O597" s="431"/>
      <c r="P597" s="432"/>
      <c r="R597" s="311"/>
    </row>
    <row r="598" spans="13:18" x14ac:dyDescent="0.2">
      <c r="M598" s="431"/>
      <c r="N598" s="431"/>
      <c r="O598" s="431"/>
      <c r="P598" s="432"/>
      <c r="R598" s="311"/>
    </row>
    <row r="599" spans="13:18" x14ac:dyDescent="0.2">
      <c r="M599" s="431"/>
      <c r="N599" s="431"/>
      <c r="O599" s="431"/>
      <c r="P599" s="432"/>
      <c r="R599" s="311"/>
    </row>
    <row r="600" spans="13:18" x14ac:dyDescent="0.2">
      <c r="M600" s="431"/>
      <c r="N600" s="431"/>
      <c r="O600" s="431"/>
      <c r="P600" s="432"/>
      <c r="R600" s="311"/>
    </row>
    <row r="601" spans="13:18" x14ac:dyDescent="0.2">
      <c r="M601" s="431"/>
      <c r="N601" s="431"/>
      <c r="O601" s="431"/>
      <c r="P601" s="432"/>
      <c r="R601" s="311"/>
    </row>
    <row r="602" spans="13:18" x14ac:dyDescent="0.2">
      <c r="M602" s="431"/>
      <c r="N602" s="431"/>
      <c r="O602" s="431"/>
      <c r="P602" s="432"/>
      <c r="R602" s="311"/>
    </row>
    <row r="603" spans="13:18" x14ac:dyDescent="0.2">
      <c r="M603" s="431"/>
      <c r="N603" s="431"/>
      <c r="O603" s="431"/>
      <c r="P603" s="432"/>
      <c r="R603" s="311"/>
    </row>
    <row r="604" spans="13:18" x14ac:dyDescent="0.2">
      <c r="M604" s="431"/>
      <c r="N604" s="431"/>
      <c r="O604" s="431"/>
      <c r="P604" s="432"/>
      <c r="R604" s="311"/>
    </row>
    <row r="605" spans="13:18" x14ac:dyDescent="0.2">
      <c r="M605" s="431"/>
      <c r="N605" s="431"/>
      <c r="O605" s="431"/>
      <c r="P605" s="432"/>
      <c r="R605" s="311"/>
    </row>
    <row r="606" spans="13:18" x14ac:dyDescent="0.2">
      <c r="M606" s="431"/>
      <c r="N606" s="431"/>
      <c r="O606" s="431"/>
      <c r="P606" s="432"/>
      <c r="R606" s="311"/>
    </row>
    <row r="607" spans="13:18" x14ac:dyDescent="0.2">
      <c r="M607" s="431"/>
      <c r="N607" s="431"/>
      <c r="O607" s="431"/>
      <c r="P607" s="432"/>
      <c r="R607" s="311"/>
    </row>
    <row r="608" spans="13:18" x14ac:dyDescent="0.2">
      <c r="M608" s="431"/>
      <c r="N608" s="431"/>
      <c r="O608" s="431"/>
      <c r="P608" s="432"/>
      <c r="R608" s="311"/>
    </row>
    <row r="609" spans="13:18" x14ac:dyDescent="0.2">
      <c r="M609" s="431"/>
      <c r="N609" s="431"/>
      <c r="O609" s="431"/>
      <c r="P609" s="432"/>
      <c r="R609" s="311"/>
    </row>
    <row r="610" spans="13:18" x14ac:dyDescent="0.2">
      <c r="M610" s="431"/>
      <c r="N610" s="431"/>
      <c r="O610" s="431"/>
      <c r="P610" s="432"/>
      <c r="R610" s="311"/>
    </row>
    <row r="611" spans="13:18" x14ac:dyDescent="0.2">
      <c r="M611" s="431"/>
      <c r="N611" s="431"/>
      <c r="O611" s="431"/>
      <c r="P611" s="432"/>
      <c r="R611" s="311"/>
    </row>
    <row r="612" spans="13:18" x14ac:dyDescent="0.2">
      <c r="M612" s="431"/>
      <c r="N612" s="431"/>
      <c r="O612" s="431"/>
      <c r="P612" s="432"/>
      <c r="R612" s="311"/>
    </row>
    <row r="613" spans="13:18" x14ac:dyDescent="0.2">
      <c r="M613" s="431"/>
      <c r="N613" s="431"/>
      <c r="O613" s="431"/>
      <c r="P613" s="432"/>
      <c r="R613" s="311"/>
    </row>
    <row r="614" spans="13:18" x14ac:dyDescent="0.2">
      <c r="M614" s="431"/>
      <c r="N614" s="431"/>
      <c r="O614" s="431"/>
      <c r="P614" s="432"/>
      <c r="R614" s="311"/>
    </row>
    <row r="615" spans="13:18" x14ac:dyDescent="0.2">
      <c r="M615" s="431"/>
      <c r="N615" s="431"/>
      <c r="O615" s="431"/>
      <c r="P615" s="432"/>
      <c r="R615" s="311"/>
    </row>
    <row r="616" spans="13:18" x14ac:dyDescent="0.2">
      <c r="M616" s="431"/>
      <c r="N616" s="431"/>
      <c r="O616" s="431"/>
      <c r="P616" s="432"/>
      <c r="R616" s="311"/>
    </row>
    <row r="617" spans="13:18" x14ac:dyDescent="0.2">
      <c r="M617" s="431"/>
      <c r="N617" s="431"/>
      <c r="O617" s="431"/>
      <c r="P617" s="432"/>
      <c r="R617" s="311"/>
    </row>
    <row r="618" spans="13:18" x14ac:dyDescent="0.2">
      <c r="M618" s="431"/>
      <c r="N618" s="431"/>
      <c r="O618" s="431"/>
      <c r="P618" s="432"/>
      <c r="R618" s="311"/>
    </row>
    <row r="619" spans="13:18" x14ac:dyDescent="0.2">
      <c r="M619" s="431"/>
      <c r="N619" s="431"/>
      <c r="O619" s="431"/>
      <c r="P619" s="432"/>
      <c r="R619" s="311"/>
    </row>
    <row r="620" spans="13:18" x14ac:dyDescent="0.2">
      <c r="M620" s="431"/>
      <c r="N620" s="431"/>
      <c r="O620" s="431"/>
      <c r="P620" s="432"/>
      <c r="R620" s="311"/>
    </row>
    <row r="621" spans="13:18" x14ac:dyDescent="0.2">
      <c r="M621" s="431"/>
      <c r="N621" s="431"/>
      <c r="O621" s="431"/>
      <c r="P621" s="432"/>
      <c r="R621" s="311"/>
    </row>
    <row r="622" spans="13:18" x14ac:dyDescent="0.2">
      <c r="M622" s="431"/>
      <c r="N622" s="431"/>
      <c r="O622" s="431"/>
      <c r="P622" s="432"/>
      <c r="R622" s="311"/>
    </row>
    <row r="623" spans="13:18" x14ac:dyDescent="0.2">
      <c r="M623" s="431"/>
      <c r="N623" s="431"/>
      <c r="O623" s="431"/>
      <c r="P623" s="432"/>
      <c r="R623" s="311"/>
    </row>
    <row r="624" spans="13:18" x14ac:dyDescent="0.2">
      <c r="M624" s="431"/>
      <c r="N624" s="431"/>
      <c r="O624" s="431"/>
      <c r="P624" s="432"/>
      <c r="R624" s="311"/>
    </row>
    <row r="625" spans="8:18" x14ac:dyDescent="0.2">
      <c r="M625" s="431"/>
      <c r="N625" s="431"/>
      <c r="O625" s="431"/>
      <c r="P625" s="432"/>
      <c r="R625" s="311"/>
    </row>
    <row r="626" spans="8:18" x14ac:dyDescent="0.2">
      <c r="M626" s="431"/>
      <c r="N626" s="431"/>
      <c r="O626" s="431"/>
      <c r="P626" s="432"/>
      <c r="R626" s="311"/>
    </row>
    <row r="627" spans="8:18" x14ac:dyDescent="0.2">
      <c r="M627" s="431"/>
      <c r="N627" s="431"/>
      <c r="O627" s="431"/>
      <c r="P627" s="432"/>
      <c r="R627" s="311"/>
    </row>
    <row r="628" spans="8:18" x14ac:dyDescent="0.2">
      <c r="M628" s="431"/>
      <c r="N628" s="431"/>
      <c r="O628" s="431"/>
      <c r="P628" s="432"/>
      <c r="R628" s="311"/>
    </row>
    <row r="629" spans="8:18" x14ac:dyDescent="0.2">
      <c r="M629" s="431"/>
      <c r="N629" s="431"/>
      <c r="O629" s="431"/>
      <c r="P629" s="432"/>
      <c r="R629" s="311"/>
    </row>
    <row r="630" spans="8:18" x14ac:dyDescent="0.2">
      <c r="M630" s="431"/>
      <c r="N630" s="431"/>
      <c r="O630" s="431"/>
      <c r="P630" s="432"/>
      <c r="R630" s="311"/>
    </row>
    <row r="631" spans="8:18" x14ac:dyDescent="0.2">
      <c r="H631" s="437"/>
      <c r="M631" s="431"/>
      <c r="N631" s="431"/>
      <c r="O631" s="431"/>
      <c r="P631" s="432"/>
      <c r="R631" s="311"/>
    </row>
    <row r="632" spans="8:18" x14ac:dyDescent="0.2">
      <c r="M632" s="431"/>
      <c r="N632" s="431"/>
      <c r="O632" s="431"/>
      <c r="P632" s="432"/>
      <c r="R632" s="311"/>
    </row>
    <row r="633" spans="8:18" x14ac:dyDescent="0.2">
      <c r="M633" s="431"/>
      <c r="N633" s="431"/>
      <c r="O633" s="431"/>
      <c r="P633" s="432"/>
      <c r="R633" s="311"/>
    </row>
    <row r="634" spans="8:18" x14ac:dyDescent="0.2">
      <c r="M634" s="431"/>
      <c r="N634" s="431"/>
      <c r="O634" s="431"/>
      <c r="P634" s="432"/>
      <c r="R634" s="311"/>
    </row>
    <row r="635" spans="8:18" x14ac:dyDescent="0.2">
      <c r="M635" s="431"/>
      <c r="N635" s="431"/>
      <c r="O635" s="431"/>
      <c r="P635" s="432"/>
      <c r="R635" s="311"/>
    </row>
    <row r="636" spans="8:18" x14ac:dyDescent="0.2">
      <c r="M636" s="431"/>
      <c r="N636" s="431"/>
      <c r="O636" s="431"/>
      <c r="P636" s="432"/>
      <c r="R636" s="311"/>
    </row>
    <row r="637" spans="8:18" x14ac:dyDescent="0.2">
      <c r="M637" s="431"/>
      <c r="N637" s="431"/>
      <c r="O637" s="431"/>
      <c r="P637" s="432"/>
      <c r="R637" s="311"/>
    </row>
    <row r="638" spans="8:18" x14ac:dyDescent="0.2">
      <c r="M638" s="431"/>
      <c r="N638" s="431"/>
      <c r="O638" s="431"/>
      <c r="P638" s="432"/>
      <c r="R638" s="311"/>
    </row>
    <row r="639" spans="8:18" x14ac:dyDescent="0.2">
      <c r="M639" s="431"/>
      <c r="N639" s="431"/>
      <c r="O639" s="431"/>
      <c r="P639" s="432"/>
      <c r="R639" s="311"/>
    </row>
    <row r="640" spans="8:18" x14ac:dyDescent="0.2">
      <c r="M640" s="431"/>
      <c r="N640" s="431"/>
      <c r="O640" s="431"/>
      <c r="P640" s="432"/>
      <c r="R640" s="311"/>
    </row>
    <row r="641" spans="13:18" x14ac:dyDescent="0.2">
      <c r="M641" s="431"/>
      <c r="N641" s="431"/>
      <c r="O641" s="431"/>
      <c r="P641" s="432"/>
      <c r="R641" s="311"/>
    </row>
    <row r="642" spans="13:18" x14ac:dyDescent="0.2">
      <c r="M642" s="431"/>
      <c r="N642" s="431"/>
      <c r="O642" s="431"/>
      <c r="P642" s="432"/>
      <c r="R642" s="311"/>
    </row>
    <row r="643" spans="13:18" x14ac:dyDescent="0.2">
      <c r="M643" s="431"/>
      <c r="N643" s="431"/>
      <c r="O643" s="431"/>
      <c r="P643" s="432"/>
      <c r="R643" s="311"/>
    </row>
    <row r="644" spans="13:18" x14ac:dyDescent="0.2">
      <c r="M644" s="431"/>
      <c r="N644" s="431"/>
      <c r="O644" s="431"/>
      <c r="P644" s="432"/>
      <c r="R644" s="311"/>
    </row>
    <row r="645" spans="13:18" x14ac:dyDescent="0.2">
      <c r="M645" s="431"/>
      <c r="N645" s="431"/>
      <c r="O645" s="431"/>
      <c r="P645" s="432"/>
      <c r="R645" s="311"/>
    </row>
    <row r="646" spans="13:18" x14ac:dyDescent="0.2">
      <c r="M646" s="431"/>
      <c r="N646" s="431"/>
      <c r="O646" s="431"/>
      <c r="P646" s="432"/>
      <c r="R646" s="311"/>
    </row>
    <row r="647" spans="13:18" x14ac:dyDescent="0.2">
      <c r="M647" s="431"/>
      <c r="N647" s="431"/>
      <c r="O647" s="431"/>
      <c r="P647" s="432"/>
      <c r="R647" s="311"/>
    </row>
    <row r="648" spans="13:18" x14ac:dyDescent="0.2">
      <c r="M648" s="431"/>
      <c r="N648" s="431"/>
      <c r="O648" s="431"/>
      <c r="P648" s="432"/>
      <c r="R648" s="311"/>
    </row>
    <row r="649" spans="13:18" x14ac:dyDescent="0.2">
      <c r="M649" s="431"/>
      <c r="N649" s="431"/>
      <c r="O649" s="431"/>
      <c r="P649" s="432"/>
      <c r="R649" s="311"/>
    </row>
    <row r="650" spans="13:18" x14ac:dyDescent="0.2">
      <c r="M650" s="431"/>
      <c r="N650" s="431"/>
      <c r="O650" s="431"/>
      <c r="P650" s="432"/>
      <c r="R650" s="311"/>
    </row>
    <row r="651" spans="13:18" x14ac:dyDescent="0.2">
      <c r="M651" s="431"/>
      <c r="N651" s="431"/>
      <c r="O651" s="431"/>
      <c r="P651" s="432"/>
      <c r="R651" s="311"/>
    </row>
    <row r="652" spans="13:18" x14ac:dyDescent="0.2">
      <c r="M652" s="431"/>
      <c r="N652" s="431"/>
      <c r="O652" s="431"/>
      <c r="P652" s="432"/>
      <c r="R652" s="311"/>
    </row>
    <row r="653" spans="13:18" x14ac:dyDescent="0.2">
      <c r="M653" s="431"/>
      <c r="N653" s="431"/>
      <c r="O653" s="431"/>
      <c r="P653" s="432"/>
      <c r="R653" s="311"/>
    </row>
    <row r="654" spans="13:18" x14ac:dyDescent="0.2">
      <c r="M654" s="431"/>
      <c r="N654" s="431"/>
      <c r="O654" s="431"/>
      <c r="P654" s="432"/>
      <c r="R654" s="311"/>
    </row>
    <row r="655" spans="13:18" x14ac:dyDescent="0.2">
      <c r="M655" s="431"/>
      <c r="N655" s="431"/>
      <c r="O655" s="431"/>
      <c r="P655" s="432"/>
      <c r="R655" s="311"/>
    </row>
    <row r="656" spans="13:18" x14ac:dyDescent="0.2">
      <c r="M656" s="431"/>
      <c r="N656" s="431"/>
      <c r="O656" s="431"/>
      <c r="P656" s="432"/>
      <c r="R656" s="311"/>
    </row>
    <row r="657" spans="13:18" x14ac:dyDescent="0.2">
      <c r="M657" s="431"/>
      <c r="N657" s="431"/>
      <c r="O657" s="431"/>
      <c r="P657" s="432"/>
      <c r="R657" s="311"/>
    </row>
    <row r="658" spans="13:18" x14ac:dyDescent="0.2">
      <c r="M658" s="431"/>
      <c r="N658" s="431"/>
      <c r="O658" s="431"/>
      <c r="P658" s="432"/>
      <c r="R658" s="311"/>
    </row>
    <row r="659" spans="13:18" x14ac:dyDescent="0.2">
      <c r="M659" s="431"/>
      <c r="N659" s="431"/>
      <c r="O659" s="431"/>
      <c r="P659" s="432"/>
      <c r="R659" s="311"/>
    </row>
    <row r="660" spans="13:18" x14ac:dyDescent="0.2">
      <c r="M660" s="431"/>
      <c r="N660" s="431"/>
      <c r="O660" s="431"/>
      <c r="P660" s="432"/>
      <c r="R660" s="311"/>
    </row>
    <row r="661" spans="13:18" x14ac:dyDescent="0.2">
      <c r="M661" s="431"/>
      <c r="N661" s="431"/>
      <c r="O661" s="431"/>
      <c r="P661" s="432"/>
      <c r="R661" s="311"/>
    </row>
    <row r="662" spans="13:18" x14ac:dyDescent="0.2">
      <c r="M662" s="431"/>
      <c r="N662" s="431"/>
      <c r="O662" s="431"/>
      <c r="P662" s="432"/>
      <c r="R662" s="311"/>
    </row>
    <row r="663" spans="13:18" x14ac:dyDescent="0.2">
      <c r="M663" s="431"/>
      <c r="N663" s="431"/>
      <c r="O663" s="431"/>
      <c r="P663" s="432"/>
      <c r="R663" s="311"/>
    </row>
    <row r="664" spans="13:18" x14ac:dyDescent="0.2">
      <c r="M664" s="431"/>
      <c r="N664" s="431"/>
      <c r="O664" s="431"/>
      <c r="P664" s="432"/>
      <c r="R664" s="311"/>
    </row>
    <row r="665" spans="13:18" x14ac:dyDescent="0.2">
      <c r="M665" s="431"/>
      <c r="N665" s="431"/>
      <c r="O665" s="431"/>
      <c r="P665" s="432"/>
      <c r="R665" s="311"/>
    </row>
    <row r="666" spans="13:18" x14ac:dyDescent="0.2">
      <c r="M666" s="431"/>
      <c r="N666" s="431"/>
      <c r="O666" s="431"/>
      <c r="P666" s="432"/>
      <c r="R666" s="311"/>
    </row>
    <row r="667" spans="13:18" x14ac:dyDescent="0.2">
      <c r="M667" s="431"/>
      <c r="N667" s="431"/>
      <c r="O667" s="431"/>
      <c r="P667" s="432"/>
      <c r="R667" s="311"/>
    </row>
    <row r="668" spans="13:18" x14ac:dyDescent="0.2">
      <c r="M668" s="431"/>
      <c r="N668" s="431"/>
      <c r="O668" s="431"/>
      <c r="P668" s="432"/>
      <c r="R668" s="311"/>
    </row>
    <row r="669" spans="13:18" x14ac:dyDescent="0.2">
      <c r="M669" s="431"/>
      <c r="N669" s="431"/>
      <c r="O669" s="431"/>
      <c r="P669" s="432"/>
      <c r="R669" s="311"/>
    </row>
    <row r="670" spans="13:18" x14ac:dyDescent="0.2">
      <c r="M670" s="431"/>
      <c r="N670" s="431"/>
      <c r="O670" s="431"/>
      <c r="P670" s="432"/>
      <c r="R670" s="311"/>
    </row>
    <row r="671" spans="13:18" x14ac:dyDescent="0.2">
      <c r="M671" s="431"/>
      <c r="N671" s="431"/>
      <c r="O671" s="431"/>
      <c r="P671" s="432"/>
      <c r="R671" s="311"/>
    </row>
    <row r="672" spans="13:18" x14ac:dyDescent="0.2">
      <c r="M672" s="431"/>
      <c r="N672" s="431"/>
      <c r="O672" s="431"/>
      <c r="P672" s="432"/>
      <c r="R672" s="311"/>
    </row>
    <row r="673" spans="13:18" x14ac:dyDescent="0.2">
      <c r="M673" s="431"/>
      <c r="N673" s="431"/>
      <c r="O673" s="431"/>
      <c r="P673" s="432"/>
      <c r="R673" s="311"/>
    </row>
    <row r="674" spans="13:18" x14ac:dyDescent="0.2">
      <c r="M674" s="431"/>
      <c r="N674" s="431"/>
      <c r="O674" s="431"/>
      <c r="P674" s="432"/>
      <c r="R674" s="311"/>
    </row>
    <row r="675" spans="13:18" x14ac:dyDescent="0.2">
      <c r="M675" s="431"/>
      <c r="N675" s="431"/>
      <c r="O675" s="431"/>
      <c r="P675" s="432"/>
      <c r="R675" s="311"/>
    </row>
    <row r="676" spans="13:18" x14ac:dyDescent="0.2">
      <c r="M676" s="431"/>
      <c r="N676" s="431"/>
      <c r="O676" s="431"/>
      <c r="P676" s="432"/>
      <c r="R676" s="311"/>
    </row>
    <row r="677" spans="13:18" x14ac:dyDescent="0.2">
      <c r="M677" s="431"/>
      <c r="N677" s="431"/>
      <c r="O677" s="431"/>
      <c r="P677" s="432"/>
      <c r="R677" s="311"/>
    </row>
    <row r="678" spans="13:18" x14ac:dyDescent="0.2">
      <c r="M678" s="431"/>
      <c r="N678" s="431"/>
      <c r="O678" s="431"/>
      <c r="P678" s="432"/>
      <c r="R678" s="311"/>
    </row>
    <row r="679" spans="13:18" x14ac:dyDescent="0.2">
      <c r="M679" s="431"/>
      <c r="N679" s="431"/>
      <c r="O679" s="431"/>
      <c r="P679" s="432"/>
      <c r="R679" s="311"/>
    </row>
    <row r="680" spans="13:18" x14ac:dyDescent="0.2">
      <c r="M680" s="431"/>
      <c r="N680" s="431"/>
      <c r="O680" s="431"/>
      <c r="P680" s="432"/>
      <c r="R680" s="311"/>
    </row>
    <row r="681" spans="13:18" x14ac:dyDescent="0.2">
      <c r="M681" s="431"/>
      <c r="N681" s="431"/>
      <c r="O681" s="431"/>
      <c r="P681" s="432"/>
      <c r="R681" s="311"/>
    </row>
    <row r="682" spans="13:18" x14ac:dyDescent="0.2">
      <c r="M682" s="431"/>
      <c r="N682" s="431"/>
      <c r="O682" s="431"/>
      <c r="P682" s="432"/>
      <c r="R682" s="311"/>
    </row>
    <row r="683" spans="13:18" x14ac:dyDescent="0.2">
      <c r="M683" s="431"/>
      <c r="N683" s="431"/>
      <c r="O683" s="431"/>
      <c r="P683" s="432"/>
      <c r="R683" s="311"/>
    </row>
    <row r="684" spans="13:18" x14ac:dyDescent="0.2">
      <c r="M684" s="431"/>
      <c r="N684" s="431"/>
      <c r="O684" s="431"/>
      <c r="P684" s="432"/>
      <c r="R684" s="311"/>
    </row>
    <row r="685" spans="13:18" x14ac:dyDescent="0.2">
      <c r="M685" s="431"/>
      <c r="N685" s="431"/>
      <c r="O685" s="431"/>
      <c r="P685" s="432"/>
      <c r="R685" s="311"/>
    </row>
    <row r="686" spans="13:18" x14ac:dyDescent="0.2">
      <c r="M686" s="431"/>
      <c r="N686" s="431"/>
      <c r="O686" s="431"/>
      <c r="P686" s="432"/>
      <c r="R686" s="311"/>
    </row>
    <row r="687" spans="13:18" x14ac:dyDescent="0.2">
      <c r="M687" s="431"/>
      <c r="N687" s="431"/>
      <c r="O687" s="431"/>
      <c r="P687" s="432"/>
      <c r="R687" s="311"/>
    </row>
    <row r="688" spans="13:18" x14ac:dyDescent="0.2">
      <c r="M688" s="431"/>
      <c r="N688" s="431"/>
      <c r="O688" s="431"/>
      <c r="P688" s="432"/>
      <c r="R688" s="311"/>
    </row>
    <row r="689" spans="13:18" x14ac:dyDescent="0.2">
      <c r="M689" s="431"/>
      <c r="N689" s="431"/>
      <c r="O689" s="431"/>
      <c r="P689" s="432"/>
      <c r="R689" s="311"/>
    </row>
    <row r="690" spans="13:18" x14ac:dyDescent="0.2">
      <c r="M690" s="431"/>
      <c r="N690" s="431"/>
      <c r="O690" s="431"/>
      <c r="P690" s="432"/>
      <c r="R690" s="311"/>
    </row>
    <row r="691" spans="13:18" x14ac:dyDescent="0.2">
      <c r="M691" s="431"/>
      <c r="N691" s="431"/>
      <c r="O691" s="431"/>
      <c r="P691" s="432"/>
      <c r="R691" s="311"/>
    </row>
    <row r="692" spans="13:18" x14ac:dyDescent="0.2">
      <c r="M692" s="431"/>
      <c r="N692" s="431"/>
      <c r="O692" s="431"/>
      <c r="P692" s="432"/>
      <c r="R692" s="311"/>
    </row>
    <row r="693" spans="13:18" x14ac:dyDescent="0.2">
      <c r="M693" s="431"/>
      <c r="N693" s="431"/>
      <c r="O693" s="431"/>
      <c r="P693" s="432"/>
      <c r="R693" s="311"/>
    </row>
    <row r="694" spans="13:18" x14ac:dyDescent="0.2">
      <c r="M694" s="431"/>
      <c r="N694" s="431"/>
      <c r="O694" s="431"/>
      <c r="P694" s="432"/>
      <c r="R694" s="311"/>
    </row>
    <row r="695" spans="13:18" x14ac:dyDescent="0.2">
      <c r="M695" s="431"/>
      <c r="N695" s="431"/>
      <c r="O695" s="431"/>
      <c r="P695" s="432"/>
      <c r="R695" s="311"/>
    </row>
    <row r="696" spans="13:18" x14ac:dyDescent="0.2">
      <c r="M696" s="431"/>
      <c r="N696" s="431"/>
      <c r="O696" s="431"/>
      <c r="P696" s="432"/>
      <c r="R696" s="311"/>
    </row>
    <row r="697" spans="13:18" x14ac:dyDescent="0.2">
      <c r="M697" s="431"/>
      <c r="N697" s="431"/>
      <c r="O697" s="431"/>
      <c r="P697" s="432"/>
      <c r="R697" s="311"/>
    </row>
    <row r="698" spans="13:18" x14ac:dyDescent="0.2">
      <c r="M698" s="431"/>
      <c r="N698" s="431"/>
      <c r="O698" s="431"/>
      <c r="P698" s="432"/>
      <c r="R698" s="311"/>
    </row>
    <row r="699" spans="13:18" x14ac:dyDescent="0.2">
      <c r="M699" s="431"/>
      <c r="N699" s="431"/>
      <c r="O699" s="431"/>
      <c r="P699" s="432"/>
      <c r="R699" s="311"/>
    </row>
    <row r="700" spans="13:18" x14ac:dyDescent="0.2">
      <c r="M700" s="431"/>
      <c r="N700" s="431"/>
      <c r="O700" s="431"/>
      <c r="P700" s="432"/>
      <c r="R700" s="311"/>
    </row>
    <row r="701" spans="13:18" x14ac:dyDescent="0.2">
      <c r="M701" s="431"/>
      <c r="N701" s="431"/>
      <c r="O701" s="431"/>
      <c r="P701" s="432"/>
      <c r="R701" s="311"/>
    </row>
    <row r="702" spans="13:18" x14ac:dyDescent="0.2">
      <c r="M702" s="431"/>
      <c r="N702" s="431"/>
      <c r="O702" s="431"/>
      <c r="P702" s="432"/>
      <c r="R702" s="311"/>
    </row>
    <row r="703" spans="13:18" x14ac:dyDescent="0.2">
      <c r="M703" s="431"/>
      <c r="N703" s="431"/>
      <c r="O703" s="431"/>
      <c r="P703" s="432"/>
      <c r="R703" s="311"/>
    </row>
    <row r="704" spans="13:18" x14ac:dyDescent="0.2">
      <c r="M704" s="431"/>
      <c r="N704" s="431"/>
      <c r="O704" s="431"/>
      <c r="P704" s="432"/>
      <c r="R704" s="311"/>
    </row>
    <row r="705" spans="13:18" x14ac:dyDescent="0.2">
      <c r="M705" s="431"/>
      <c r="N705" s="431"/>
      <c r="O705" s="431"/>
      <c r="P705" s="432"/>
      <c r="R705" s="311"/>
    </row>
    <row r="706" spans="13:18" x14ac:dyDescent="0.2">
      <c r="M706" s="431"/>
      <c r="N706" s="431"/>
      <c r="O706" s="431"/>
      <c r="P706" s="432"/>
      <c r="R706" s="311"/>
    </row>
    <row r="707" spans="13:18" x14ac:dyDescent="0.2">
      <c r="M707" s="431"/>
      <c r="N707" s="431"/>
      <c r="O707" s="431"/>
      <c r="P707" s="432"/>
      <c r="R707" s="311"/>
    </row>
    <row r="708" spans="13:18" x14ac:dyDescent="0.2">
      <c r="M708" s="431"/>
      <c r="N708" s="431"/>
      <c r="O708" s="431"/>
      <c r="P708" s="432"/>
      <c r="R708" s="311"/>
    </row>
    <row r="709" spans="13:18" x14ac:dyDescent="0.2">
      <c r="M709" s="431"/>
      <c r="N709" s="431"/>
      <c r="O709" s="431"/>
      <c r="P709" s="432"/>
      <c r="R709" s="311"/>
    </row>
    <row r="710" spans="13:18" x14ac:dyDescent="0.2">
      <c r="M710" s="431"/>
      <c r="N710" s="431"/>
      <c r="O710" s="431"/>
      <c r="P710" s="432"/>
      <c r="R710" s="311"/>
    </row>
    <row r="711" spans="13:18" x14ac:dyDescent="0.2">
      <c r="M711" s="431"/>
      <c r="N711" s="431"/>
      <c r="O711" s="431"/>
      <c r="P711" s="432"/>
      <c r="R711" s="311"/>
    </row>
    <row r="712" spans="13:18" x14ac:dyDescent="0.2">
      <c r="M712" s="431"/>
      <c r="N712" s="431"/>
      <c r="O712" s="431"/>
      <c r="P712" s="432"/>
      <c r="R712" s="311"/>
    </row>
    <row r="713" spans="13:18" x14ac:dyDescent="0.2">
      <c r="M713" s="431"/>
      <c r="N713" s="431"/>
      <c r="O713" s="431"/>
      <c r="P713" s="432"/>
      <c r="R713" s="311"/>
    </row>
    <row r="714" spans="13:18" x14ac:dyDescent="0.2">
      <c r="M714" s="431"/>
      <c r="N714" s="431"/>
      <c r="O714" s="431"/>
      <c r="P714" s="432"/>
      <c r="R714" s="311"/>
    </row>
    <row r="715" spans="13:18" x14ac:dyDescent="0.2">
      <c r="M715" s="431"/>
      <c r="N715" s="431"/>
      <c r="O715" s="431"/>
      <c r="P715" s="432"/>
      <c r="R715" s="311"/>
    </row>
    <row r="716" spans="13:18" x14ac:dyDescent="0.2">
      <c r="M716" s="431"/>
      <c r="N716" s="431"/>
      <c r="O716" s="431"/>
      <c r="P716" s="432"/>
      <c r="R716" s="311"/>
    </row>
    <row r="717" spans="13:18" x14ac:dyDescent="0.2">
      <c r="M717" s="431"/>
      <c r="N717" s="431"/>
      <c r="O717" s="431"/>
      <c r="P717" s="432"/>
      <c r="R717" s="311"/>
    </row>
    <row r="718" spans="13:18" x14ac:dyDescent="0.2">
      <c r="M718" s="431"/>
      <c r="N718" s="431"/>
      <c r="O718" s="431"/>
      <c r="P718" s="432"/>
      <c r="R718" s="311"/>
    </row>
    <row r="719" spans="13:18" x14ac:dyDescent="0.2">
      <c r="M719" s="431"/>
      <c r="N719" s="431"/>
      <c r="O719" s="431"/>
      <c r="P719" s="432"/>
      <c r="R719" s="311"/>
    </row>
    <row r="720" spans="13:18" x14ac:dyDescent="0.2">
      <c r="M720" s="431"/>
      <c r="N720" s="431"/>
      <c r="O720" s="431"/>
      <c r="P720" s="432"/>
      <c r="R720" s="311"/>
    </row>
    <row r="721" spans="13:18" x14ac:dyDescent="0.2">
      <c r="M721" s="431"/>
      <c r="N721" s="431"/>
      <c r="O721" s="431"/>
      <c r="P721" s="432"/>
      <c r="R721" s="311"/>
    </row>
    <row r="722" spans="13:18" x14ac:dyDescent="0.2">
      <c r="M722" s="431"/>
      <c r="N722" s="431"/>
      <c r="O722" s="431"/>
      <c r="P722" s="432"/>
      <c r="R722" s="311"/>
    </row>
    <row r="723" spans="13:18" x14ac:dyDescent="0.2">
      <c r="M723" s="431"/>
      <c r="N723" s="431"/>
      <c r="O723" s="431"/>
      <c r="P723" s="432"/>
      <c r="R723" s="311"/>
    </row>
    <row r="724" spans="13:18" x14ac:dyDescent="0.2">
      <c r="M724" s="431"/>
      <c r="N724" s="431"/>
      <c r="O724" s="431"/>
      <c r="P724" s="432"/>
      <c r="R724" s="311"/>
    </row>
    <row r="725" spans="13:18" x14ac:dyDescent="0.2">
      <c r="M725" s="431"/>
      <c r="N725" s="431"/>
      <c r="O725" s="431"/>
      <c r="P725" s="432"/>
      <c r="R725" s="311"/>
    </row>
    <row r="726" spans="13:18" x14ac:dyDescent="0.2">
      <c r="M726" s="431"/>
      <c r="N726" s="431"/>
      <c r="O726" s="431"/>
      <c r="P726" s="432"/>
      <c r="R726" s="311"/>
    </row>
    <row r="727" spans="13:18" x14ac:dyDescent="0.2">
      <c r="M727" s="431"/>
      <c r="N727" s="431"/>
      <c r="O727" s="431"/>
      <c r="P727" s="432"/>
      <c r="R727" s="311"/>
    </row>
    <row r="728" spans="13:18" x14ac:dyDescent="0.2">
      <c r="M728" s="431"/>
      <c r="N728" s="431"/>
      <c r="O728" s="431"/>
      <c r="P728" s="432"/>
      <c r="R728" s="311"/>
    </row>
    <row r="729" spans="13:18" x14ac:dyDescent="0.2">
      <c r="M729" s="431"/>
      <c r="N729" s="431"/>
      <c r="O729" s="431"/>
      <c r="P729" s="432"/>
      <c r="R729" s="311"/>
    </row>
    <row r="730" spans="13:18" x14ac:dyDescent="0.2">
      <c r="M730" s="431"/>
      <c r="N730" s="431"/>
      <c r="O730" s="431"/>
      <c r="P730" s="432"/>
      <c r="R730" s="311"/>
    </row>
    <row r="731" spans="13:18" x14ac:dyDescent="0.2">
      <c r="M731" s="431"/>
      <c r="N731" s="431"/>
      <c r="O731" s="431"/>
      <c r="P731" s="432"/>
      <c r="R731" s="311"/>
    </row>
    <row r="732" spans="13:18" x14ac:dyDescent="0.2">
      <c r="M732" s="431"/>
      <c r="N732" s="431"/>
      <c r="O732" s="431"/>
      <c r="P732" s="432"/>
      <c r="R732" s="311"/>
    </row>
    <row r="733" spans="13:18" x14ac:dyDescent="0.2">
      <c r="M733" s="431"/>
      <c r="N733" s="431"/>
      <c r="O733" s="431"/>
      <c r="P733" s="432"/>
      <c r="R733" s="311"/>
    </row>
    <row r="734" spans="13:18" x14ac:dyDescent="0.2">
      <c r="M734" s="431"/>
      <c r="N734" s="431"/>
      <c r="O734" s="431"/>
      <c r="P734" s="432"/>
      <c r="R734" s="311"/>
    </row>
    <row r="735" spans="13:18" x14ac:dyDescent="0.2">
      <c r="M735" s="431"/>
      <c r="N735" s="431"/>
      <c r="O735" s="431"/>
      <c r="P735" s="432"/>
      <c r="R735" s="311"/>
    </row>
    <row r="736" spans="13:18" x14ac:dyDescent="0.2">
      <c r="M736" s="431"/>
      <c r="N736" s="431"/>
      <c r="O736" s="431"/>
      <c r="P736" s="432"/>
      <c r="R736" s="311"/>
    </row>
    <row r="737" spans="13:18" x14ac:dyDescent="0.2">
      <c r="M737" s="431"/>
      <c r="N737" s="431"/>
      <c r="O737" s="431"/>
      <c r="P737" s="432"/>
      <c r="R737" s="311"/>
    </row>
    <row r="738" spans="13:18" x14ac:dyDescent="0.2">
      <c r="M738" s="431"/>
      <c r="N738" s="431"/>
      <c r="O738" s="431"/>
      <c r="P738" s="432"/>
      <c r="R738" s="311"/>
    </row>
    <row r="739" spans="13:18" x14ac:dyDescent="0.2">
      <c r="M739" s="431"/>
      <c r="N739" s="431"/>
      <c r="O739" s="431"/>
      <c r="P739" s="432"/>
      <c r="R739" s="311"/>
    </row>
    <row r="740" spans="13:18" x14ac:dyDescent="0.2">
      <c r="M740" s="431"/>
      <c r="N740" s="431"/>
      <c r="O740" s="431"/>
      <c r="P740" s="432"/>
      <c r="R740" s="311"/>
    </row>
    <row r="741" spans="13:18" x14ac:dyDescent="0.2">
      <c r="M741" s="431"/>
      <c r="N741" s="431"/>
      <c r="O741" s="431"/>
      <c r="P741" s="432"/>
      <c r="R741" s="311"/>
    </row>
    <row r="742" spans="13:18" x14ac:dyDescent="0.2">
      <c r="M742" s="431"/>
      <c r="N742" s="431"/>
      <c r="O742" s="431"/>
      <c r="P742" s="432"/>
      <c r="R742" s="311"/>
    </row>
    <row r="743" spans="13:18" x14ac:dyDescent="0.2">
      <c r="M743" s="431"/>
      <c r="N743" s="431"/>
      <c r="O743" s="431"/>
      <c r="P743" s="432"/>
      <c r="R743" s="311"/>
    </row>
    <row r="744" spans="13:18" x14ac:dyDescent="0.2">
      <c r="M744" s="431"/>
      <c r="N744" s="431"/>
      <c r="O744" s="431"/>
      <c r="P744" s="432"/>
      <c r="R744" s="311"/>
    </row>
    <row r="745" spans="13:18" x14ac:dyDescent="0.2">
      <c r="M745" s="431"/>
      <c r="N745" s="431"/>
      <c r="O745" s="431"/>
      <c r="P745" s="432"/>
      <c r="R745" s="311"/>
    </row>
    <row r="746" spans="13:18" x14ac:dyDescent="0.2">
      <c r="M746" s="431"/>
      <c r="N746" s="431"/>
      <c r="O746" s="431"/>
      <c r="P746" s="432"/>
      <c r="R746" s="311"/>
    </row>
    <row r="747" spans="13:18" x14ac:dyDescent="0.2">
      <c r="M747" s="431"/>
      <c r="N747" s="431"/>
      <c r="O747" s="431"/>
      <c r="P747" s="432"/>
      <c r="R747" s="311"/>
    </row>
    <row r="748" spans="13:18" x14ac:dyDescent="0.2">
      <c r="M748" s="431"/>
      <c r="N748" s="431"/>
      <c r="O748" s="431"/>
      <c r="P748" s="432"/>
      <c r="R748" s="311"/>
    </row>
    <row r="749" spans="13:18" x14ac:dyDescent="0.2">
      <c r="M749" s="431"/>
      <c r="N749" s="431"/>
      <c r="O749" s="431"/>
      <c r="P749" s="432"/>
      <c r="R749" s="311"/>
    </row>
    <row r="750" spans="13:18" x14ac:dyDescent="0.2">
      <c r="M750" s="431"/>
      <c r="N750" s="431"/>
      <c r="O750" s="431"/>
      <c r="P750" s="432"/>
      <c r="R750" s="311"/>
    </row>
    <row r="751" spans="13:18" x14ac:dyDescent="0.2">
      <c r="M751" s="431"/>
      <c r="N751" s="431"/>
      <c r="O751" s="431"/>
      <c r="P751" s="432"/>
      <c r="R751" s="311"/>
    </row>
    <row r="752" spans="13:18" x14ac:dyDescent="0.2">
      <c r="M752" s="431"/>
      <c r="N752" s="431"/>
      <c r="O752" s="431"/>
      <c r="P752" s="432"/>
      <c r="R752" s="311"/>
    </row>
    <row r="753" spans="13:18" x14ac:dyDescent="0.2">
      <c r="M753" s="431"/>
      <c r="N753" s="431"/>
      <c r="O753" s="431"/>
      <c r="P753" s="432"/>
      <c r="R753" s="311"/>
    </row>
    <row r="754" spans="13:18" x14ac:dyDescent="0.2">
      <c r="M754" s="431"/>
      <c r="N754" s="431"/>
      <c r="O754" s="431"/>
      <c r="P754" s="432"/>
      <c r="R754" s="311"/>
    </row>
    <row r="755" spans="13:18" x14ac:dyDescent="0.2">
      <c r="M755" s="431"/>
      <c r="N755" s="431"/>
      <c r="O755" s="431"/>
      <c r="P755" s="432"/>
      <c r="R755" s="311"/>
    </row>
    <row r="756" spans="13:18" x14ac:dyDescent="0.2">
      <c r="M756" s="431"/>
      <c r="N756" s="431"/>
      <c r="O756" s="431"/>
      <c r="P756" s="432"/>
      <c r="R756" s="311"/>
    </row>
    <row r="757" spans="13:18" x14ac:dyDescent="0.2">
      <c r="M757" s="431"/>
      <c r="N757" s="431"/>
      <c r="O757" s="431"/>
      <c r="P757" s="432"/>
      <c r="R757" s="311"/>
    </row>
    <row r="758" spans="13:18" x14ac:dyDescent="0.2">
      <c r="M758" s="431"/>
      <c r="N758" s="431"/>
      <c r="O758" s="431"/>
      <c r="P758" s="432"/>
      <c r="R758" s="311"/>
    </row>
    <row r="759" spans="13:18" x14ac:dyDescent="0.2">
      <c r="M759" s="431"/>
      <c r="N759" s="431"/>
      <c r="O759" s="431"/>
      <c r="P759" s="432"/>
      <c r="R759" s="311"/>
    </row>
    <row r="760" spans="13:18" x14ac:dyDescent="0.2">
      <c r="M760" s="431"/>
      <c r="N760" s="431"/>
      <c r="O760" s="431"/>
      <c r="P760" s="432"/>
      <c r="R760" s="311"/>
    </row>
    <row r="761" spans="13:18" x14ac:dyDescent="0.2">
      <c r="M761" s="431"/>
      <c r="N761" s="431"/>
      <c r="O761" s="431"/>
      <c r="P761" s="432"/>
      <c r="R761" s="311"/>
    </row>
    <row r="762" spans="13:18" x14ac:dyDescent="0.2">
      <c r="M762" s="431"/>
      <c r="N762" s="431"/>
      <c r="O762" s="431"/>
      <c r="P762" s="432"/>
      <c r="R762" s="311"/>
    </row>
    <row r="763" spans="13:18" x14ac:dyDescent="0.2">
      <c r="M763" s="431"/>
      <c r="N763" s="431"/>
      <c r="O763" s="431"/>
      <c r="P763" s="432"/>
      <c r="R763" s="311"/>
    </row>
    <row r="764" spans="13:18" x14ac:dyDescent="0.2">
      <c r="M764" s="431"/>
      <c r="N764" s="431"/>
      <c r="O764" s="431"/>
      <c r="P764" s="432"/>
      <c r="R764" s="311"/>
    </row>
    <row r="765" spans="13:18" x14ac:dyDescent="0.2">
      <c r="M765" s="431"/>
      <c r="N765" s="431"/>
      <c r="O765" s="431"/>
      <c r="P765" s="432"/>
      <c r="R765" s="311"/>
    </row>
    <row r="766" spans="13:18" x14ac:dyDescent="0.2">
      <c r="M766" s="431"/>
      <c r="N766" s="431"/>
      <c r="O766" s="431"/>
      <c r="P766" s="432"/>
      <c r="R766" s="311"/>
    </row>
    <row r="767" spans="13:18" x14ac:dyDescent="0.2">
      <c r="M767" s="431"/>
      <c r="N767" s="431"/>
      <c r="O767" s="431"/>
      <c r="P767" s="432"/>
      <c r="R767" s="311"/>
    </row>
    <row r="768" spans="13:18" x14ac:dyDescent="0.2">
      <c r="M768" s="431"/>
      <c r="N768" s="431"/>
      <c r="O768" s="431"/>
      <c r="P768" s="432"/>
      <c r="R768" s="311"/>
    </row>
    <row r="769" spans="13:18" x14ac:dyDescent="0.2">
      <c r="M769" s="431"/>
      <c r="N769" s="431"/>
      <c r="O769" s="431"/>
      <c r="P769" s="432"/>
      <c r="R769" s="311"/>
    </row>
    <row r="770" spans="13:18" x14ac:dyDescent="0.2">
      <c r="M770" s="431"/>
      <c r="N770" s="431"/>
      <c r="O770" s="431"/>
      <c r="P770" s="432"/>
      <c r="R770" s="311"/>
    </row>
    <row r="771" spans="13:18" x14ac:dyDescent="0.2">
      <c r="M771" s="431"/>
      <c r="N771" s="431"/>
      <c r="O771" s="431"/>
      <c r="P771" s="432"/>
      <c r="R771" s="311"/>
    </row>
    <row r="772" spans="13:18" x14ac:dyDescent="0.2">
      <c r="M772" s="431"/>
      <c r="N772" s="431"/>
      <c r="O772" s="431"/>
      <c r="P772" s="432"/>
      <c r="R772" s="311"/>
    </row>
    <row r="773" spans="13:18" x14ac:dyDescent="0.2">
      <c r="M773" s="431"/>
      <c r="N773" s="431"/>
      <c r="O773" s="431"/>
      <c r="P773" s="432"/>
      <c r="R773" s="311"/>
    </row>
    <row r="774" spans="13:18" x14ac:dyDescent="0.2">
      <c r="M774" s="431"/>
      <c r="N774" s="431"/>
      <c r="O774" s="431"/>
      <c r="P774" s="432"/>
      <c r="R774" s="311"/>
    </row>
    <row r="775" spans="13:18" x14ac:dyDescent="0.2">
      <c r="M775" s="431"/>
      <c r="N775" s="431"/>
      <c r="O775" s="431"/>
      <c r="P775" s="432"/>
      <c r="R775" s="311"/>
    </row>
    <row r="776" spans="13:18" x14ac:dyDescent="0.2">
      <c r="M776" s="431"/>
      <c r="N776" s="431"/>
      <c r="O776" s="431"/>
      <c r="P776" s="432"/>
      <c r="R776" s="311"/>
    </row>
    <row r="777" spans="13:18" x14ac:dyDescent="0.2">
      <c r="M777" s="431"/>
      <c r="N777" s="431"/>
      <c r="O777" s="431"/>
      <c r="P777" s="432"/>
      <c r="R777" s="311"/>
    </row>
    <row r="778" spans="13:18" x14ac:dyDescent="0.2">
      <c r="M778" s="431"/>
      <c r="N778" s="431"/>
      <c r="O778" s="431"/>
      <c r="P778" s="432"/>
      <c r="R778" s="311"/>
    </row>
    <row r="779" spans="13:18" x14ac:dyDescent="0.2">
      <c r="M779" s="431"/>
      <c r="N779" s="431"/>
      <c r="O779" s="431"/>
      <c r="P779" s="432"/>
      <c r="R779" s="311"/>
    </row>
    <row r="780" spans="13:18" x14ac:dyDescent="0.2">
      <c r="M780" s="431"/>
      <c r="N780" s="431"/>
      <c r="O780" s="431"/>
      <c r="P780" s="432"/>
      <c r="R780" s="311"/>
    </row>
    <row r="781" spans="13:18" x14ac:dyDescent="0.2">
      <c r="M781" s="431"/>
      <c r="N781" s="431"/>
      <c r="O781" s="431"/>
      <c r="P781" s="432"/>
      <c r="R781" s="311"/>
    </row>
    <row r="782" spans="13:18" x14ac:dyDescent="0.2">
      <c r="M782" s="431"/>
      <c r="N782" s="431"/>
      <c r="O782" s="431"/>
      <c r="P782" s="432"/>
      <c r="R782" s="311"/>
    </row>
    <row r="783" spans="13:18" x14ac:dyDescent="0.2">
      <c r="M783" s="431"/>
      <c r="N783" s="431"/>
      <c r="O783" s="431"/>
      <c r="P783" s="432"/>
      <c r="R783" s="311"/>
    </row>
    <row r="784" spans="13:18" x14ac:dyDescent="0.2">
      <c r="M784" s="431"/>
      <c r="N784" s="431"/>
      <c r="O784" s="431"/>
      <c r="P784" s="432"/>
      <c r="R784" s="311"/>
    </row>
    <row r="785" spans="13:18" x14ac:dyDescent="0.2">
      <c r="M785" s="431"/>
      <c r="N785" s="431"/>
      <c r="O785" s="431"/>
      <c r="P785" s="432"/>
      <c r="R785" s="311"/>
    </row>
    <row r="786" spans="13:18" x14ac:dyDescent="0.2">
      <c r="M786" s="431"/>
      <c r="N786" s="431"/>
      <c r="O786" s="431"/>
      <c r="P786" s="432"/>
      <c r="R786" s="311"/>
    </row>
    <row r="787" spans="13:18" x14ac:dyDescent="0.2">
      <c r="M787" s="431"/>
      <c r="N787" s="431"/>
      <c r="O787" s="431"/>
      <c r="P787" s="432"/>
      <c r="R787" s="311"/>
    </row>
    <row r="788" spans="13:18" x14ac:dyDescent="0.2">
      <c r="M788" s="431"/>
      <c r="N788" s="431"/>
      <c r="O788" s="431"/>
      <c r="P788" s="432"/>
      <c r="R788" s="311"/>
    </row>
    <row r="789" spans="13:18" x14ac:dyDescent="0.2">
      <c r="M789" s="431"/>
      <c r="N789" s="431"/>
      <c r="O789" s="431"/>
      <c r="P789" s="432"/>
      <c r="R789" s="311"/>
    </row>
    <row r="790" spans="13:18" x14ac:dyDescent="0.2">
      <c r="M790" s="431"/>
      <c r="N790" s="431"/>
      <c r="O790" s="431"/>
      <c r="P790" s="432"/>
      <c r="R790" s="311"/>
    </row>
    <row r="791" spans="13:18" x14ac:dyDescent="0.2">
      <c r="M791" s="431"/>
      <c r="N791" s="431"/>
      <c r="O791" s="431"/>
      <c r="P791" s="432"/>
      <c r="R791" s="311"/>
    </row>
    <row r="792" spans="13:18" x14ac:dyDescent="0.2">
      <c r="M792" s="431"/>
      <c r="N792" s="431"/>
      <c r="O792" s="431"/>
      <c r="P792" s="432"/>
      <c r="R792" s="311"/>
    </row>
    <row r="793" spans="13:18" x14ac:dyDescent="0.2">
      <c r="M793" s="431"/>
      <c r="N793" s="431"/>
      <c r="O793" s="431"/>
      <c r="P793" s="432"/>
      <c r="R793" s="311"/>
    </row>
    <row r="794" spans="13:18" x14ac:dyDescent="0.2">
      <c r="M794" s="431"/>
      <c r="N794" s="431"/>
      <c r="O794" s="431"/>
      <c r="P794" s="432"/>
      <c r="R794" s="311"/>
    </row>
    <row r="795" spans="13:18" x14ac:dyDescent="0.2">
      <c r="M795" s="431"/>
      <c r="N795" s="431"/>
      <c r="O795" s="431"/>
      <c r="P795" s="432"/>
      <c r="R795" s="311"/>
    </row>
    <row r="796" spans="13:18" x14ac:dyDescent="0.2">
      <c r="M796" s="431"/>
      <c r="N796" s="431"/>
      <c r="O796" s="431"/>
      <c r="P796" s="432"/>
      <c r="R796" s="311"/>
    </row>
    <row r="797" spans="13:18" x14ac:dyDescent="0.2">
      <c r="M797" s="431"/>
      <c r="N797" s="431"/>
      <c r="O797" s="431"/>
      <c r="P797" s="432"/>
      <c r="R797" s="311"/>
    </row>
    <row r="798" spans="13:18" x14ac:dyDescent="0.2">
      <c r="M798" s="431"/>
      <c r="N798" s="431"/>
      <c r="O798" s="431"/>
      <c r="P798" s="432"/>
      <c r="R798" s="311"/>
    </row>
    <row r="799" spans="13:18" x14ac:dyDescent="0.2">
      <c r="M799" s="431"/>
      <c r="N799" s="431"/>
      <c r="O799" s="431"/>
      <c r="P799" s="432"/>
      <c r="R799" s="311"/>
    </row>
    <row r="800" spans="13:18" x14ac:dyDescent="0.2">
      <c r="M800" s="431"/>
      <c r="N800" s="431"/>
      <c r="O800" s="431"/>
      <c r="P800" s="432"/>
      <c r="R800" s="311"/>
    </row>
    <row r="801" spans="13:18" x14ac:dyDescent="0.2">
      <c r="M801" s="431"/>
      <c r="N801" s="431"/>
      <c r="O801" s="431"/>
      <c r="P801" s="432"/>
      <c r="R801" s="311"/>
    </row>
    <row r="802" spans="13:18" x14ac:dyDescent="0.2">
      <c r="M802" s="431"/>
      <c r="N802" s="431"/>
      <c r="O802" s="431"/>
      <c r="P802" s="432"/>
      <c r="R802" s="311"/>
    </row>
    <row r="803" spans="13:18" x14ac:dyDescent="0.2">
      <c r="M803" s="431"/>
      <c r="N803" s="431"/>
      <c r="O803" s="431"/>
      <c r="P803" s="432"/>
      <c r="R803" s="311"/>
    </row>
    <row r="804" spans="13:18" x14ac:dyDescent="0.2">
      <c r="M804" s="431"/>
      <c r="N804" s="431"/>
      <c r="O804" s="431"/>
      <c r="P804" s="432"/>
      <c r="R804" s="311"/>
    </row>
    <row r="805" spans="13:18" x14ac:dyDescent="0.2">
      <c r="M805" s="431"/>
      <c r="N805" s="431"/>
      <c r="O805" s="431"/>
      <c r="P805" s="432"/>
      <c r="R805" s="311"/>
    </row>
    <row r="806" spans="13:18" x14ac:dyDescent="0.2">
      <c r="M806" s="431"/>
      <c r="N806" s="431"/>
      <c r="O806" s="431"/>
      <c r="P806" s="432"/>
      <c r="R806" s="311"/>
    </row>
    <row r="807" spans="13:18" x14ac:dyDescent="0.2">
      <c r="M807" s="431"/>
      <c r="N807" s="431"/>
      <c r="O807" s="431"/>
      <c r="P807" s="432"/>
      <c r="R807" s="311"/>
    </row>
    <row r="808" spans="13:18" x14ac:dyDescent="0.2">
      <c r="M808" s="431"/>
      <c r="N808" s="431"/>
      <c r="O808" s="431"/>
      <c r="P808" s="432"/>
      <c r="R808" s="311"/>
    </row>
    <row r="809" spans="13:18" x14ac:dyDescent="0.2">
      <c r="M809" s="431"/>
      <c r="N809" s="431"/>
      <c r="O809" s="431"/>
      <c r="P809" s="432"/>
      <c r="R809" s="311"/>
    </row>
    <row r="810" spans="13:18" x14ac:dyDescent="0.2">
      <c r="M810" s="431"/>
      <c r="N810" s="431"/>
      <c r="O810" s="431"/>
      <c r="P810" s="432"/>
      <c r="R810" s="311"/>
    </row>
    <row r="811" spans="13:18" x14ac:dyDescent="0.2">
      <c r="M811" s="431"/>
      <c r="N811" s="431"/>
      <c r="O811" s="431"/>
      <c r="P811" s="432"/>
      <c r="R811" s="311"/>
    </row>
    <row r="812" spans="13:18" x14ac:dyDescent="0.2">
      <c r="M812" s="431"/>
      <c r="N812" s="431"/>
      <c r="O812" s="431"/>
      <c r="P812" s="432"/>
      <c r="R812" s="311"/>
    </row>
    <row r="813" spans="13:18" x14ac:dyDescent="0.2">
      <c r="M813" s="431"/>
      <c r="N813" s="431"/>
      <c r="O813" s="431"/>
      <c r="P813" s="432"/>
      <c r="R813" s="311"/>
    </row>
    <row r="814" spans="13:18" x14ac:dyDescent="0.2">
      <c r="M814" s="431"/>
      <c r="N814" s="431"/>
      <c r="O814" s="431"/>
      <c r="P814" s="432"/>
      <c r="R814" s="311"/>
    </row>
    <row r="815" spans="13:18" x14ac:dyDescent="0.2">
      <c r="M815" s="431"/>
      <c r="N815" s="431"/>
      <c r="O815" s="431"/>
      <c r="P815" s="432"/>
      <c r="R815" s="311"/>
    </row>
    <row r="816" spans="13:18" x14ac:dyDescent="0.2">
      <c r="M816" s="431"/>
      <c r="N816" s="431"/>
      <c r="O816" s="431"/>
      <c r="P816" s="432"/>
      <c r="R816" s="311"/>
    </row>
    <row r="817" spans="13:18" x14ac:dyDescent="0.2">
      <c r="M817" s="431"/>
      <c r="N817" s="431"/>
      <c r="O817" s="431"/>
      <c r="P817" s="432"/>
      <c r="R817" s="311"/>
    </row>
    <row r="818" spans="13:18" x14ac:dyDescent="0.2">
      <c r="M818" s="431"/>
      <c r="N818" s="431"/>
      <c r="O818" s="431"/>
      <c r="P818" s="432"/>
      <c r="R818" s="311"/>
    </row>
    <row r="819" spans="13:18" x14ac:dyDescent="0.2">
      <c r="M819" s="431"/>
      <c r="N819" s="431"/>
      <c r="O819" s="431"/>
      <c r="P819" s="432"/>
      <c r="R819" s="311"/>
    </row>
    <row r="820" spans="13:18" x14ac:dyDescent="0.2">
      <c r="M820" s="431"/>
      <c r="N820" s="431"/>
      <c r="O820" s="431"/>
      <c r="P820" s="432"/>
      <c r="R820" s="311"/>
    </row>
    <row r="821" spans="13:18" x14ac:dyDescent="0.2">
      <c r="M821" s="431"/>
      <c r="N821" s="431"/>
      <c r="O821" s="431"/>
      <c r="P821" s="432"/>
      <c r="R821" s="311"/>
    </row>
    <row r="822" spans="13:18" x14ac:dyDescent="0.2">
      <c r="M822" s="431"/>
      <c r="N822" s="431"/>
      <c r="O822" s="431"/>
      <c r="P822" s="432"/>
      <c r="R822" s="311"/>
    </row>
    <row r="823" spans="13:18" x14ac:dyDescent="0.2">
      <c r="M823" s="431"/>
      <c r="N823" s="431"/>
      <c r="O823" s="431"/>
      <c r="P823" s="432"/>
      <c r="R823" s="311"/>
    </row>
    <row r="824" spans="13:18" x14ac:dyDescent="0.2">
      <c r="M824" s="431"/>
      <c r="N824" s="431"/>
      <c r="O824" s="431"/>
      <c r="P824" s="432"/>
      <c r="R824" s="311"/>
    </row>
    <row r="825" spans="13:18" x14ac:dyDescent="0.2">
      <c r="M825" s="431"/>
      <c r="N825" s="431"/>
      <c r="O825" s="431"/>
      <c r="P825" s="432"/>
      <c r="R825" s="311"/>
    </row>
    <row r="826" spans="13:18" x14ac:dyDescent="0.2">
      <c r="M826" s="431"/>
      <c r="N826" s="431"/>
      <c r="O826" s="431"/>
      <c r="P826" s="432"/>
      <c r="R826" s="311"/>
    </row>
    <row r="827" spans="13:18" x14ac:dyDescent="0.2">
      <c r="M827" s="431"/>
      <c r="N827" s="431"/>
      <c r="O827" s="431"/>
      <c r="P827" s="432"/>
      <c r="R827" s="311"/>
    </row>
    <row r="828" spans="13:18" x14ac:dyDescent="0.2">
      <c r="M828" s="431"/>
      <c r="N828" s="431"/>
      <c r="O828" s="431"/>
      <c r="P828" s="432"/>
      <c r="R828" s="311"/>
    </row>
    <row r="829" spans="13:18" x14ac:dyDescent="0.2">
      <c r="M829" s="431"/>
      <c r="N829" s="431"/>
      <c r="O829" s="431"/>
      <c r="P829" s="432"/>
      <c r="R829" s="311"/>
    </row>
    <row r="830" spans="13:18" x14ac:dyDescent="0.2">
      <c r="M830" s="431"/>
      <c r="N830" s="431"/>
      <c r="O830" s="431"/>
      <c r="P830" s="432"/>
      <c r="R830" s="311"/>
    </row>
    <row r="831" spans="13:18" x14ac:dyDescent="0.2">
      <c r="M831" s="431"/>
      <c r="N831" s="431"/>
      <c r="O831" s="431"/>
      <c r="P831" s="432"/>
      <c r="R831" s="311"/>
    </row>
    <row r="832" spans="13:18" x14ac:dyDescent="0.2">
      <c r="M832" s="431"/>
      <c r="N832" s="431"/>
      <c r="O832" s="431"/>
      <c r="P832" s="432"/>
      <c r="R832" s="311"/>
    </row>
    <row r="833" spans="13:18" x14ac:dyDescent="0.2">
      <c r="M833" s="431"/>
      <c r="N833" s="431"/>
      <c r="O833" s="431"/>
      <c r="P833" s="432"/>
      <c r="R833" s="311"/>
    </row>
    <row r="834" spans="13:18" x14ac:dyDescent="0.2">
      <c r="M834" s="431"/>
      <c r="N834" s="431"/>
      <c r="O834" s="431"/>
      <c r="P834" s="432"/>
      <c r="R834" s="311"/>
    </row>
    <row r="835" spans="13:18" x14ac:dyDescent="0.2">
      <c r="M835" s="431"/>
      <c r="N835" s="431"/>
      <c r="O835" s="431"/>
      <c r="P835" s="432"/>
      <c r="R835" s="311"/>
    </row>
    <row r="836" spans="13:18" x14ac:dyDescent="0.2">
      <c r="M836" s="431"/>
      <c r="N836" s="431"/>
      <c r="O836" s="431"/>
      <c r="P836" s="432"/>
      <c r="R836" s="311"/>
    </row>
    <row r="837" spans="13:18" x14ac:dyDescent="0.2">
      <c r="M837" s="431"/>
      <c r="N837" s="431"/>
      <c r="O837" s="431"/>
      <c r="P837" s="432"/>
      <c r="R837" s="311"/>
    </row>
    <row r="838" spans="13:18" x14ac:dyDescent="0.2">
      <c r="M838" s="431"/>
      <c r="N838" s="431"/>
      <c r="O838" s="431"/>
      <c r="P838" s="432"/>
      <c r="R838" s="311"/>
    </row>
    <row r="839" spans="13:18" x14ac:dyDescent="0.2">
      <c r="M839" s="431"/>
      <c r="N839" s="431"/>
      <c r="O839" s="431"/>
      <c r="P839" s="432"/>
      <c r="R839" s="311"/>
    </row>
    <row r="840" spans="13:18" x14ac:dyDescent="0.2">
      <c r="M840" s="431"/>
      <c r="N840" s="431"/>
      <c r="O840" s="431"/>
      <c r="P840" s="432"/>
      <c r="R840" s="311"/>
    </row>
    <row r="841" spans="13:18" x14ac:dyDescent="0.2">
      <c r="M841" s="431"/>
      <c r="N841" s="431"/>
      <c r="O841" s="431"/>
      <c r="P841" s="432"/>
      <c r="R841" s="311"/>
    </row>
    <row r="842" spans="13:18" x14ac:dyDescent="0.2">
      <c r="M842" s="431"/>
      <c r="N842" s="431"/>
      <c r="O842" s="431"/>
      <c r="P842" s="432"/>
      <c r="R842" s="311"/>
    </row>
    <row r="843" spans="13:18" x14ac:dyDescent="0.2">
      <c r="M843" s="431"/>
      <c r="N843" s="431"/>
      <c r="O843" s="431"/>
      <c r="P843" s="432"/>
      <c r="R843" s="311"/>
    </row>
    <row r="844" spans="13:18" x14ac:dyDescent="0.2">
      <c r="M844" s="431"/>
      <c r="N844" s="431"/>
      <c r="O844" s="431"/>
      <c r="P844" s="432"/>
      <c r="R844" s="311"/>
    </row>
    <row r="845" spans="13:18" x14ac:dyDescent="0.2">
      <c r="M845" s="431"/>
      <c r="N845" s="431"/>
      <c r="O845" s="431"/>
      <c r="P845" s="432"/>
      <c r="R845" s="311"/>
    </row>
    <row r="846" spans="13:18" x14ac:dyDescent="0.2">
      <c r="M846" s="431"/>
      <c r="N846" s="431"/>
      <c r="O846" s="431"/>
      <c r="P846" s="432"/>
      <c r="R846" s="311"/>
    </row>
    <row r="847" spans="13:18" x14ac:dyDescent="0.2">
      <c r="M847" s="431"/>
      <c r="N847" s="431"/>
      <c r="O847" s="431"/>
      <c r="P847" s="432"/>
      <c r="R847" s="311"/>
    </row>
    <row r="848" spans="13:18" x14ac:dyDescent="0.2">
      <c r="M848" s="431"/>
      <c r="N848" s="431"/>
      <c r="O848" s="431"/>
      <c r="P848" s="432"/>
      <c r="R848" s="311"/>
    </row>
    <row r="849" spans="13:18" x14ac:dyDescent="0.2">
      <c r="M849" s="431"/>
      <c r="N849" s="431"/>
      <c r="O849" s="431"/>
      <c r="P849" s="432"/>
      <c r="R849" s="311"/>
    </row>
    <row r="850" spans="13:18" x14ac:dyDescent="0.2">
      <c r="M850" s="431"/>
      <c r="N850" s="431"/>
      <c r="O850" s="431"/>
      <c r="P850" s="432"/>
      <c r="R850" s="311"/>
    </row>
    <row r="851" spans="13:18" x14ac:dyDescent="0.2">
      <c r="M851" s="431"/>
      <c r="N851" s="431"/>
      <c r="O851" s="431"/>
      <c r="P851" s="432"/>
      <c r="R851" s="311"/>
    </row>
    <row r="852" spans="13:18" x14ac:dyDescent="0.2">
      <c r="M852" s="431"/>
      <c r="N852" s="431"/>
      <c r="O852" s="431"/>
      <c r="P852" s="432"/>
      <c r="R852" s="311"/>
    </row>
  </sheetData>
  <mergeCells count="26">
    <mergeCell ref="I462:K462"/>
    <mergeCell ref="N462:O462"/>
    <mergeCell ref="A105:F105"/>
    <mergeCell ref="A172:F172"/>
    <mergeCell ref="A257:F257"/>
    <mergeCell ref="A382:F382"/>
    <mergeCell ref="A455:F455"/>
    <mergeCell ref="C460:G461"/>
    <mergeCell ref="P6:P7"/>
    <mergeCell ref="Q6:Q7"/>
    <mergeCell ref="A62:F62"/>
    <mergeCell ref="I460:K461"/>
    <mergeCell ref="N460:O461"/>
    <mergeCell ref="A77:F77"/>
    <mergeCell ref="A1:F1"/>
    <mergeCell ref="D2:F2"/>
    <mergeCell ref="G5:N5"/>
    <mergeCell ref="A6:A7"/>
    <mergeCell ref="B6:B7"/>
    <mergeCell ref="C6:C7"/>
    <mergeCell ref="D6:D7"/>
    <mergeCell ref="E6:E7"/>
    <mergeCell ref="F6:F7"/>
    <mergeCell ref="G6:G7"/>
    <mergeCell ref="H6:K6"/>
    <mergeCell ref="L6:O6"/>
  </mergeCells>
  <printOptions horizontalCentered="1"/>
  <pageMargins left="0.39370078740157483" right="0.19685039370078741" top="0.19685039370078741" bottom="0.39370078740157483" header="0" footer="0"/>
  <pageSetup paperSize="9" scale="34" fitToHeight="15" orientation="landscape" r:id="rId1"/>
  <headerFooter alignWithMargins="0"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C839-7B03-4037-AFBF-58A2D1DBEECB}">
  <sheetPr>
    <tabColor rgb="FF92D050"/>
    <pageSetUpPr fitToPage="1"/>
  </sheetPr>
  <dimension ref="A1:V852"/>
  <sheetViews>
    <sheetView zoomScale="40" zoomScaleNormal="40" workbookViewId="0">
      <selection activeCell="N26" sqref="N26"/>
    </sheetView>
  </sheetViews>
  <sheetFormatPr defaultColWidth="10.875" defaultRowHeight="16.5" x14ac:dyDescent="0.2"/>
  <cols>
    <col min="1" max="1" width="12" style="425" customWidth="1"/>
    <col min="2" max="2" width="10" style="426" bestFit="1" customWidth="1"/>
    <col min="3" max="3" width="7.75" style="425" customWidth="1"/>
    <col min="4" max="4" width="8.625" style="425" customWidth="1"/>
    <col min="5" max="6" width="6.375" style="425" bestFit="1" customWidth="1"/>
    <col min="7" max="7" width="86.25" style="427" customWidth="1"/>
    <col min="8" max="8" width="24.125" style="428" customWidth="1"/>
    <col min="9" max="9" width="24.375" style="429" customWidth="1"/>
    <col min="10" max="10" width="26.25" style="428" customWidth="1"/>
    <col min="11" max="11" width="23.25" style="430" customWidth="1"/>
    <col min="12" max="12" width="25.75" style="428" customWidth="1"/>
    <col min="13" max="13" width="25.375" style="428" customWidth="1"/>
    <col min="14" max="14" width="25" style="428" customWidth="1"/>
    <col min="15" max="15" width="28.75" style="428" customWidth="1"/>
    <col min="16" max="16" width="18.5" style="438" customWidth="1"/>
    <col min="17" max="17" width="16" style="433" customWidth="1"/>
    <col min="18" max="18" width="10.875" style="219" customWidth="1"/>
    <col min="19" max="19" width="14.875" style="219" customWidth="1"/>
    <col min="20" max="20" width="10.25" style="219" customWidth="1"/>
    <col min="21" max="21" width="44.25" style="219" customWidth="1"/>
    <col min="22" max="22" width="10.125" style="219" customWidth="1"/>
    <col min="23" max="23" width="10.5" style="219" customWidth="1"/>
    <col min="24" max="24" width="10.875" style="219" customWidth="1"/>
    <col min="25" max="25" width="10.5" style="219" customWidth="1"/>
    <col min="26" max="26" width="10.25" style="219" customWidth="1"/>
    <col min="27" max="27" width="10.875" style="219" customWidth="1"/>
    <col min="28" max="28" width="9.625" style="219" customWidth="1"/>
    <col min="29" max="37" width="10.875" style="219" customWidth="1"/>
    <col min="38" max="16384" width="10.875" style="219"/>
  </cols>
  <sheetData>
    <row r="1" spans="1:18" ht="26.25" x14ac:dyDescent="0.2">
      <c r="A1" s="459" t="s">
        <v>442</v>
      </c>
      <c r="B1" s="459"/>
      <c r="C1" s="459"/>
      <c r="D1" s="459"/>
      <c r="E1" s="459"/>
      <c r="F1" s="459"/>
      <c r="G1" s="213"/>
      <c r="H1" s="214"/>
      <c r="I1" s="215"/>
      <c r="J1" s="214"/>
      <c r="K1" s="216"/>
      <c r="L1" s="214"/>
      <c r="M1" s="214"/>
      <c r="N1" s="214"/>
      <c r="O1" s="214"/>
      <c r="P1" s="217"/>
      <c r="Q1" s="218"/>
    </row>
    <row r="2" spans="1:18" ht="17.45" customHeight="1" x14ac:dyDescent="0.2">
      <c r="A2" s="220"/>
      <c r="B2" s="213"/>
      <c r="C2" s="221"/>
      <c r="D2" s="460"/>
      <c r="E2" s="461"/>
      <c r="F2" s="461"/>
      <c r="G2" s="213"/>
      <c r="H2" s="214"/>
      <c r="I2" s="215"/>
      <c r="J2" s="214"/>
      <c r="K2" s="216"/>
      <c r="L2" s="214"/>
      <c r="M2" s="214"/>
      <c r="N2" s="214"/>
      <c r="O2" s="214"/>
      <c r="P2" s="217"/>
      <c r="Q2" s="218"/>
      <c r="R2" s="223"/>
    </row>
    <row r="3" spans="1:18" ht="17.45" customHeight="1" x14ac:dyDescent="0.2">
      <c r="A3" s="220"/>
      <c r="B3" s="213"/>
      <c r="C3" s="221"/>
      <c r="D3" s="222"/>
      <c r="E3" s="220"/>
      <c r="F3" s="220"/>
      <c r="G3" s="213"/>
      <c r="H3" s="214"/>
      <c r="I3" s="215"/>
      <c r="J3" s="214"/>
      <c r="K3" s="216"/>
      <c r="L3" s="214"/>
      <c r="M3" s="214"/>
      <c r="N3" s="214"/>
      <c r="O3" s="214"/>
      <c r="P3" s="217"/>
      <c r="Q3" s="218"/>
      <c r="R3" s="223"/>
    </row>
    <row r="4" spans="1:18" ht="17.45" customHeight="1" x14ac:dyDescent="0.2">
      <c r="A4" s="220"/>
      <c r="B4" s="213"/>
      <c r="C4" s="221"/>
      <c r="D4" s="222"/>
      <c r="E4" s="220"/>
      <c r="F4" s="220"/>
      <c r="G4" s="213"/>
      <c r="H4" s="214"/>
      <c r="I4" s="215"/>
      <c r="J4" s="214"/>
      <c r="K4" s="216"/>
      <c r="L4" s="214"/>
      <c r="M4" s="214"/>
      <c r="N4" s="214"/>
      <c r="O4" s="214"/>
      <c r="P4" s="217"/>
      <c r="Q4" s="218"/>
      <c r="R4" s="223"/>
    </row>
    <row r="5" spans="1:18" ht="55.5" customHeight="1" thickBot="1" x14ac:dyDescent="0.25">
      <c r="A5" s="224"/>
      <c r="B5" s="225"/>
      <c r="C5" s="224"/>
      <c r="D5" s="224"/>
      <c r="E5" s="224"/>
      <c r="F5" s="224"/>
      <c r="G5" s="462" t="s">
        <v>486</v>
      </c>
      <c r="H5" s="463"/>
      <c r="I5" s="464"/>
      <c r="J5" s="463"/>
      <c r="K5" s="465"/>
      <c r="L5" s="463"/>
      <c r="M5" s="463"/>
      <c r="N5" s="466"/>
      <c r="O5" s="226"/>
      <c r="P5" s="227"/>
      <c r="Q5" s="228"/>
      <c r="R5" s="223"/>
    </row>
    <row r="6" spans="1:18" ht="27" thickBot="1" x14ac:dyDescent="0.4">
      <c r="A6" s="467" t="s">
        <v>0</v>
      </c>
      <c r="B6" s="469" t="s">
        <v>1</v>
      </c>
      <c r="C6" s="471" t="s">
        <v>2</v>
      </c>
      <c r="D6" s="471" t="s">
        <v>3</v>
      </c>
      <c r="E6" s="471" t="s">
        <v>4</v>
      </c>
      <c r="F6" s="471" t="s">
        <v>5</v>
      </c>
      <c r="G6" s="473" t="s">
        <v>6</v>
      </c>
      <c r="H6" s="449" t="s">
        <v>7</v>
      </c>
      <c r="I6" s="450"/>
      <c r="J6" s="450"/>
      <c r="K6" s="451"/>
      <c r="L6" s="452" t="s">
        <v>8</v>
      </c>
      <c r="M6" s="450"/>
      <c r="N6" s="450"/>
      <c r="O6" s="453"/>
      <c r="P6" s="454" t="s">
        <v>9</v>
      </c>
      <c r="Q6" s="456" t="s">
        <v>241</v>
      </c>
      <c r="R6" s="223"/>
    </row>
    <row r="7" spans="1:18" ht="132" thickBot="1" x14ac:dyDescent="0.25">
      <c r="A7" s="468"/>
      <c r="B7" s="470"/>
      <c r="C7" s="472"/>
      <c r="D7" s="472"/>
      <c r="E7" s="472"/>
      <c r="F7" s="472"/>
      <c r="G7" s="474"/>
      <c r="H7" s="229" t="s">
        <v>10</v>
      </c>
      <c r="I7" s="230" t="s">
        <v>11</v>
      </c>
      <c r="J7" s="231" t="s">
        <v>12</v>
      </c>
      <c r="K7" s="232" t="s">
        <v>13</v>
      </c>
      <c r="L7" s="233" t="s">
        <v>14</v>
      </c>
      <c r="M7" s="231" t="s">
        <v>15</v>
      </c>
      <c r="N7" s="231" t="s">
        <v>16</v>
      </c>
      <c r="O7" s="234" t="s">
        <v>17</v>
      </c>
      <c r="P7" s="455"/>
      <c r="Q7" s="457"/>
      <c r="R7" s="235"/>
    </row>
    <row r="8" spans="1:18" ht="51.75" thickBot="1" x14ac:dyDescent="0.25">
      <c r="A8" s="236"/>
      <c r="B8" s="237"/>
      <c r="C8" s="238"/>
      <c r="D8" s="238"/>
      <c r="E8" s="238"/>
      <c r="F8" s="238"/>
      <c r="G8" s="239">
        <v>1</v>
      </c>
      <c r="H8" s="240">
        <v>2</v>
      </c>
      <c r="I8" s="241">
        <v>3</v>
      </c>
      <c r="J8" s="242">
        <v>4</v>
      </c>
      <c r="K8" s="243" t="s">
        <v>18</v>
      </c>
      <c r="L8" s="244">
        <v>6</v>
      </c>
      <c r="M8" s="242">
        <v>7</v>
      </c>
      <c r="N8" s="242">
        <v>8</v>
      </c>
      <c r="O8" s="245" t="s">
        <v>19</v>
      </c>
      <c r="P8" s="246" t="s">
        <v>20</v>
      </c>
      <c r="Q8" s="247" t="s">
        <v>21</v>
      </c>
      <c r="R8" s="248"/>
    </row>
    <row r="9" spans="1:18" ht="27" thickBot="1" x14ac:dyDescent="0.25">
      <c r="A9" s="249" t="s">
        <v>444</v>
      </c>
      <c r="B9" s="250"/>
      <c r="C9" s="251"/>
      <c r="D9" s="251"/>
      <c r="E9" s="251"/>
      <c r="F9" s="251"/>
      <c r="G9" s="252" t="s">
        <v>23</v>
      </c>
      <c r="H9" s="253">
        <f>+H10+H53+H51+H36+H57+H40</f>
        <v>40012000</v>
      </c>
      <c r="I9" s="253">
        <f>+I10+I53+I51+I36+I57+I40</f>
        <v>8279081.3700000001</v>
      </c>
      <c r="J9" s="253">
        <f>+J10+J53+J51+J36+J57+J40</f>
        <v>31732918.630000003</v>
      </c>
      <c r="K9" s="254" t="s">
        <v>24</v>
      </c>
      <c r="L9" s="255">
        <f>+L10+L53+L51+L36+L57+L40</f>
        <v>18006000</v>
      </c>
      <c r="M9" s="256">
        <f>+M10+M53+M51+M36+M57+M40</f>
        <v>7208786.3600000013</v>
      </c>
      <c r="N9" s="256">
        <f>+N10+N53+N51+N36+N57+N40</f>
        <v>1070295.01</v>
      </c>
      <c r="O9" s="257">
        <f>+O10+O53+O51+O36+O57+O40</f>
        <v>8279081.3700000001</v>
      </c>
      <c r="P9" s="258">
        <f>+P10+P34</f>
        <v>2964186.0599999996</v>
      </c>
      <c r="Q9" s="259"/>
      <c r="R9" s="260"/>
    </row>
    <row r="10" spans="1:18" ht="26.25" x14ac:dyDescent="0.2">
      <c r="A10" s="261" t="s">
        <v>445</v>
      </c>
      <c r="B10" s="262"/>
      <c r="C10" s="263"/>
      <c r="D10" s="263"/>
      <c r="E10" s="263"/>
      <c r="F10" s="263"/>
      <c r="G10" s="264" t="s">
        <v>446</v>
      </c>
      <c r="H10" s="265">
        <f>+H13+H25+H11</f>
        <v>19012000</v>
      </c>
      <c r="I10" s="265">
        <f>+I13+I25+I11</f>
        <v>8041813.9400000004</v>
      </c>
      <c r="J10" s="265">
        <f>+J13+J25+J11</f>
        <v>10970186.060000001</v>
      </c>
      <c r="K10" s="266">
        <f t="shared" ref="K10:K60" si="0">I10/H10*100</f>
        <v>42.298621607405849</v>
      </c>
      <c r="L10" s="265">
        <f>+L13+L25+L11</f>
        <v>11006000</v>
      </c>
      <c r="M10" s="265">
        <f>+M13+M25+M11</f>
        <v>7000877.1700000009</v>
      </c>
      <c r="N10" s="265">
        <f>+N13+N25+N11</f>
        <v>1040936.77</v>
      </c>
      <c r="O10" s="265">
        <f>+O13+O25+O11</f>
        <v>8041813.9400000004</v>
      </c>
      <c r="P10" s="267">
        <f t="shared" ref="P10:P60" si="1">L10-O10</f>
        <v>2964186.0599999996</v>
      </c>
      <c r="Q10" s="266">
        <f t="shared" ref="Q10:Q60" si="2">ROUND(O10/L10*100,2)</f>
        <v>73.069999999999993</v>
      </c>
      <c r="R10" s="260"/>
    </row>
    <row r="11" spans="1:18" ht="52.5" x14ac:dyDescent="0.2">
      <c r="A11" s="261"/>
      <c r="B11" s="268"/>
      <c r="C11" s="269"/>
      <c r="D11" s="269"/>
      <c r="E11" s="269"/>
      <c r="F11" s="269"/>
      <c r="G11" s="270" t="s">
        <v>25</v>
      </c>
      <c r="H11" s="271"/>
      <c r="I11" s="271"/>
      <c r="J11" s="272">
        <f t="shared" ref="J11:J58" si="3">H11-I11</f>
        <v>0</v>
      </c>
      <c r="K11" s="273" t="e">
        <f t="shared" si="0"/>
        <v>#DIV/0!</v>
      </c>
      <c r="L11" s="271"/>
      <c r="M11" s="271"/>
      <c r="N11" s="271"/>
      <c r="O11" s="274">
        <f>M11+N11</f>
        <v>0</v>
      </c>
      <c r="P11" s="275">
        <f t="shared" si="1"/>
        <v>0</v>
      </c>
      <c r="Q11" s="273" t="e">
        <f t="shared" si="2"/>
        <v>#DIV/0!</v>
      </c>
      <c r="R11" s="260"/>
    </row>
    <row r="12" spans="1:18" ht="52.5" x14ac:dyDescent="0.2">
      <c r="A12" s="276"/>
      <c r="B12" s="277"/>
      <c r="C12" s="269"/>
      <c r="D12" s="269"/>
      <c r="E12" s="269"/>
      <c r="F12" s="269"/>
      <c r="G12" s="270" t="s">
        <v>27</v>
      </c>
      <c r="H12" s="271"/>
      <c r="I12" s="271"/>
      <c r="J12" s="272">
        <f t="shared" si="3"/>
        <v>0</v>
      </c>
      <c r="K12" s="273" t="e">
        <f t="shared" si="0"/>
        <v>#DIV/0!</v>
      </c>
      <c r="L12" s="271"/>
      <c r="M12" s="271"/>
      <c r="N12" s="271"/>
      <c r="O12" s="274">
        <f>M12+N12</f>
        <v>0</v>
      </c>
      <c r="P12" s="275">
        <f t="shared" si="1"/>
        <v>0</v>
      </c>
      <c r="Q12" s="273" t="e">
        <f t="shared" si="2"/>
        <v>#DIV/0!</v>
      </c>
      <c r="R12" s="260"/>
    </row>
    <row r="13" spans="1:18" ht="26.25" x14ac:dyDescent="0.2">
      <c r="A13" s="276">
        <v>2000</v>
      </c>
      <c r="B13" s="268"/>
      <c r="C13" s="269"/>
      <c r="D13" s="269"/>
      <c r="E13" s="269"/>
      <c r="F13" s="269"/>
      <c r="G13" s="278" t="s">
        <v>28</v>
      </c>
      <c r="H13" s="271">
        <f>+H14+H19</f>
        <v>19000000</v>
      </c>
      <c r="I13" s="271">
        <f>+I14+I19</f>
        <v>8041371.3200000003</v>
      </c>
      <c r="J13" s="271">
        <f>+J14+J19</f>
        <v>10958628.68</v>
      </c>
      <c r="K13" s="273">
        <f t="shared" si="0"/>
        <v>42.323006947368427</v>
      </c>
      <c r="L13" s="271">
        <f>+L14+L19</f>
        <v>11000000</v>
      </c>
      <c r="M13" s="271">
        <f>+M14+M19</f>
        <v>7000540.4700000007</v>
      </c>
      <c r="N13" s="271">
        <f>+N14+N19</f>
        <v>1040830.85</v>
      </c>
      <c r="O13" s="274">
        <f>+O14+O19</f>
        <v>8041371.3200000003</v>
      </c>
      <c r="P13" s="275">
        <f t="shared" si="1"/>
        <v>2958628.6799999997</v>
      </c>
      <c r="Q13" s="273">
        <f t="shared" si="2"/>
        <v>73.099999999999994</v>
      </c>
      <c r="R13" s="260"/>
    </row>
    <row r="14" spans="1:18" ht="26.25" x14ac:dyDescent="0.2">
      <c r="A14" s="276">
        <v>2004</v>
      </c>
      <c r="B14" s="268"/>
      <c r="C14" s="269"/>
      <c r="D14" s="269"/>
      <c r="E14" s="269"/>
      <c r="F14" s="269"/>
      <c r="G14" s="278" t="s">
        <v>29</v>
      </c>
      <c r="H14" s="271">
        <f>+H15+H16+H17+H18</f>
        <v>19000000</v>
      </c>
      <c r="I14" s="271">
        <f>+I15+I16+I17+I18</f>
        <v>8040559.3200000003</v>
      </c>
      <c r="J14" s="271">
        <f>+J15+J16+J17+J18</f>
        <v>10959440.68</v>
      </c>
      <c r="K14" s="273">
        <f t="shared" si="0"/>
        <v>42.318733263157895</v>
      </c>
      <c r="L14" s="271">
        <f>+L15+L16+L17+L18</f>
        <v>11000000</v>
      </c>
      <c r="M14" s="271">
        <f>+M15+M16+M17+M18</f>
        <v>7000194.4700000007</v>
      </c>
      <c r="N14" s="271">
        <f>+N15+N16+N17+N18</f>
        <v>1040364.85</v>
      </c>
      <c r="O14" s="274">
        <f>+O15+O16+O17+O18</f>
        <v>8040559.3200000003</v>
      </c>
      <c r="P14" s="275">
        <f t="shared" si="1"/>
        <v>2959440.6799999997</v>
      </c>
      <c r="Q14" s="273">
        <f t="shared" si="2"/>
        <v>73.099999999999994</v>
      </c>
      <c r="R14" s="260"/>
    </row>
    <row r="15" spans="1:18" ht="26.25" x14ac:dyDescent="0.2">
      <c r="A15" s="276"/>
      <c r="B15" s="277" t="s">
        <v>55</v>
      </c>
      <c r="C15" s="279" t="s">
        <v>54</v>
      </c>
      <c r="D15" s="269"/>
      <c r="E15" s="269"/>
      <c r="F15" s="269"/>
      <c r="G15" s="280" t="s">
        <v>447</v>
      </c>
      <c r="H15" s="271">
        <v>0</v>
      </c>
      <c r="I15" s="271">
        <f>O15</f>
        <v>1085</v>
      </c>
      <c r="J15" s="272">
        <f t="shared" si="3"/>
        <v>-1085</v>
      </c>
      <c r="K15" s="273" t="e">
        <f t="shared" si="0"/>
        <v>#DIV/0!</v>
      </c>
      <c r="L15" s="271">
        <v>0</v>
      </c>
      <c r="M15" s="271">
        <v>596</v>
      </c>
      <c r="N15" s="271">
        <v>489</v>
      </c>
      <c r="O15" s="274">
        <f>M15+N15</f>
        <v>1085</v>
      </c>
      <c r="P15" s="275">
        <f t="shared" si="1"/>
        <v>-1085</v>
      </c>
      <c r="Q15" s="273" t="e">
        <f t="shared" si="2"/>
        <v>#DIV/0!</v>
      </c>
      <c r="R15" s="281"/>
    </row>
    <row r="16" spans="1:18" ht="52.5" x14ac:dyDescent="0.2">
      <c r="A16" s="282"/>
      <c r="B16" s="277" t="s">
        <v>104</v>
      </c>
      <c r="C16" s="279" t="s">
        <v>448</v>
      </c>
      <c r="D16" s="283"/>
      <c r="E16" s="283"/>
      <c r="F16" s="283"/>
      <c r="G16" s="284" t="s">
        <v>449</v>
      </c>
      <c r="H16" s="271">
        <v>0</v>
      </c>
      <c r="I16" s="271">
        <f>O16</f>
        <v>492</v>
      </c>
      <c r="J16" s="272">
        <f t="shared" si="3"/>
        <v>-492</v>
      </c>
      <c r="K16" s="273" t="e">
        <f t="shared" si="0"/>
        <v>#DIV/0!</v>
      </c>
      <c r="L16" s="271">
        <v>0</v>
      </c>
      <c r="M16" s="271">
        <v>261</v>
      </c>
      <c r="N16" s="271">
        <v>231</v>
      </c>
      <c r="O16" s="285">
        <f>M16+N16</f>
        <v>492</v>
      </c>
      <c r="P16" s="275">
        <f t="shared" si="1"/>
        <v>-492</v>
      </c>
      <c r="Q16" s="273" t="e">
        <f t="shared" si="2"/>
        <v>#DIV/0!</v>
      </c>
      <c r="R16" s="260"/>
    </row>
    <row r="17" spans="1:18" ht="52.5" x14ac:dyDescent="0.2">
      <c r="A17" s="282" t="s">
        <v>126</v>
      </c>
      <c r="B17" s="277" t="s">
        <v>63</v>
      </c>
      <c r="C17" s="279" t="s">
        <v>448</v>
      </c>
      <c r="D17" s="283"/>
      <c r="E17" s="283"/>
      <c r="F17" s="283"/>
      <c r="G17" s="270" t="s">
        <v>373</v>
      </c>
      <c r="H17" s="271">
        <v>17000000</v>
      </c>
      <c r="I17" s="271">
        <f>O17</f>
        <v>5381491.1299999999</v>
      </c>
      <c r="J17" s="272">
        <f t="shared" si="3"/>
        <v>11618508.870000001</v>
      </c>
      <c r="K17" s="273">
        <f t="shared" si="0"/>
        <v>31.655830176470591</v>
      </c>
      <c r="L17" s="271">
        <v>9000000</v>
      </c>
      <c r="M17" s="271">
        <v>4401505.5</v>
      </c>
      <c r="N17" s="271">
        <v>979985.63</v>
      </c>
      <c r="O17" s="285">
        <f t="shared" ref="O17:O24" si="4">M17+N17</f>
        <v>5381491.1299999999</v>
      </c>
      <c r="P17" s="275">
        <f t="shared" si="1"/>
        <v>3618508.87</v>
      </c>
      <c r="Q17" s="273">
        <f t="shared" si="2"/>
        <v>59.79</v>
      </c>
      <c r="R17" s="260"/>
    </row>
    <row r="18" spans="1:18" ht="52.5" x14ac:dyDescent="0.2">
      <c r="A18" s="282"/>
      <c r="B18" s="277" t="s">
        <v>450</v>
      </c>
      <c r="C18" s="279" t="s">
        <v>448</v>
      </c>
      <c r="D18" s="283"/>
      <c r="E18" s="283"/>
      <c r="F18" s="283"/>
      <c r="G18" s="270" t="s">
        <v>35</v>
      </c>
      <c r="H18" s="271">
        <v>2000000</v>
      </c>
      <c r="I18" s="271">
        <f>O18</f>
        <v>2657491.1900000004</v>
      </c>
      <c r="J18" s="272">
        <f t="shared" si="3"/>
        <v>-657491.19000000041</v>
      </c>
      <c r="K18" s="273">
        <f t="shared" si="0"/>
        <v>132.87455950000003</v>
      </c>
      <c r="L18" s="271">
        <v>2000000</v>
      </c>
      <c r="M18" s="271">
        <v>2597831.9700000002</v>
      </c>
      <c r="N18" s="271">
        <v>59659.22</v>
      </c>
      <c r="O18" s="285">
        <f t="shared" si="4"/>
        <v>2657491.1900000004</v>
      </c>
      <c r="P18" s="275">
        <f t="shared" si="1"/>
        <v>-657491.19000000041</v>
      </c>
      <c r="Q18" s="273">
        <f t="shared" si="2"/>
        <v>132.87</v>
      </c>
      <c r="R18" s="260"/>
    </row>
    <row r="19" spans="1:18" ht="26.25" x14ac:dyDescent="0.2">
      <c r="A19" s="276">
        <v>2104</v>
      </c>
      <c r="B19" s="268"/>
      <c r="C19" s="269"/>
      <c r="D19" s="269"/>
      <c r="E19" s="269"/>
      <c r="F19" s="269"/>
      <c r="G19" s="286" t="s">
        <v>36</v>
      </c>
      <c r="H19" s="271">
        <f>+H20+H24</f>
        <v>0</v>
      </c>
      <c r="I19" s="271">
        <f>+I20+I24</f>
        <v>812</v>
      </c>
      <c r="J19" s="272">
        <f t="shared" si="3"/>
        <v>-812</v>
      </c>
      <c r="K19" s="273" t="e">
        <f t="shared" si="0"/>
        <v>#DIV/0!</v>
      </c>
      <c r="L19" s="271">
        <f>+L20+L24</f>
        <v>0</v>
      </c>
      <c r="M19" s="271">
        <f>+M20+M24</f>
        <v>346</v>
      </c>
      <c r="N19" s="271">
        <f>+N20+N24</f>
        <v>466</v>
      </c>
      <c r="O19" s="271">
        <f>+O20+O24</f>
        <v>812</v>
      </c>
      <c r="P19" s="275">
        <f t="shared" si="1"/>
        <v>-812</v>
      </c>
      <c r="Q19" s="273" t="e">
        <f t="shared" si="2"/>
        <v>#DIV/0!</v>
      </c>
      <c r="R19" s="260"/>
    </row>
    <row r="20" spans="1:18" ht="26.25" x14ac:dyDescent="0.2">
      <c r="A20" s="276"/>
      <c r="B20" s="277" t="s">
        <v>55</v>
      </c>
      <c r="C20" s="269"/>
      <c r="D20" s="269"/>
      <c r="E20" s="269"/>
      <c r="F20" s="269"/>
      <c r="G20" s="284" t="s">
        <v>451</v>
      </c>
      <c r="H20" s="271">
        <v>0</v>
      </c>
      <c r="I20" s="271">
        <f>I21</f>
        <v>812</v>
      </c>
      <c r="J20" s="272">
        <f t="shared" si="3"/>
        <v>-812</v>
      </c>
      <c r="K20" s="273" t="e">
        <f t="shared" si="0"/>
        <v>#DIV/0!</v>
      </c>
      <c r="L20" s="271">
        <v>0</v>
      </c>
      <c r="M20" s="271">
        <f>M21+U19</f>
        <v>346</v>
      </c>
      <c r="N20" s="271">
        <f>N21+N22</f>
        <v>466</v>
      </c>
      <c r="O20" s="271">
        <f t="shared" si="4"/>
        <v>812</v>
      </c>
      <c r="P20" s="275">
        <f t="shared" si="1"/>
        <v>-812</v>
      </c>
      <c r="Q20" s="273" t="e">
        <f t="shared" si="2"/>
        <v>#DIV/0!</v>
      </c>
      <c r="R20" s="281"/>
    </row>
    <row r="21" spans="1:18" ht="26.25" x14ac:dyDescent="0.2">
      <c r="A21" s="282"/>
      <c r="B21" s="277"/>
      <c r="C21" s="279" t="s">
        <v>54</v>
      </c>
      <c r="D21" s="283"/>
      <c r="E21" s="283"/>
      <c r="F21" s="283"/>
      <c r="G21" s="287" t="s">
        <v>242</v>
      </c>
      <c r="H21" s="271"/>
      <c r="I21" s="271">
        <f>O21</f>
        <v>812</v>
      </c>
      <c r="J21" s="272">
        <f t="shared" si="3"/>
        <v>-812</v>
      </c>
      <c r="K21" s="273" t="e">
        <f t="shared" si="0"/>
        <v>#DIV/0!</v>
      </c>
      <c r="L21" s="271"/>
      <c r="M21" s="271">
        <v>346</v>
      </c>
      <c r="N21" s="271">
        <v>466</v>
      </c>
      <c r="O21" s="271">
        <f t="shared" si="4"/>
        <v>812</v>
      </c>
      <c r="P21" s="275">
        <f t="shared" si="1"/>
        <v>-812</v>
      </c>
      <c r="Q21" s="273" t="e">
        <f t="shared" si="2"/>
        <v>#DIV/0!</v>
      </c>
      <c r="R21" s="260"/>
    </row>
    <row r="22" spans="1:18" ht="52.5" x14ac:dyDescent="0.2">
      <c r="A22" s="282"/>
      <c r="B22" s="277"/>
      <c r="C22" s="279" t="s">
        <v>55</v>
      </c>
      <c r="D22" s="283"/>
      <c r="E22" s="283"/>
      <c r="F22" s="283"/>
      <c r="G22" s="284" t="s">
        <v>243</v>
      </c>
      <c r="H22" s="271"/>
      <c r="I22" s="271"/>
      <c r="J22" s="272">
        <f t="shared" si="3"/>
        <v>0</v>
      </c>
      <c r="K22" s="273" t="e">
        <f t="shared" si="0"/>
        <v>#DIV/0!</v>
      </c>
      <c r="L22" s="271"/>
      <c r="M22" s="271"/>
      <c r="N22" s="271"/>
      <c r="O22" s="271">
        <f t="shared" si="4"/>
        <v>0</v>
      </c>
      <c r="P22" s="275">
        <f t="shared" si="1"/>
        <v>0</v>
      </c>
      <c r="Q22" s="273" t="e">
        <f t="shared" si="2"/>
        <v>#DIV/0!</v>
      </c>
      <c r="R22" s="260"/>
    </row>
    <row r="23" spans="1:18" ht="78.75" x14ac:dyDescent="0.2">
      <c r="A23" s="282"/>
      <c r="B23" s="277" t="s">
        <v>452</v>
      </c>
      <c r="C23" s="283"/>
      <c r="D23" s="283"/>
      <c r="E23" s="283"/>
      <c r="F23" s="283"/>
      <c r="G23" s="270" t="s">
        <v>453</v>
      </c>
      <c r="H23" s="271"/>
      <c r="I23" s="271"/>
      <c r="J23" s="272">
        <f t="shared" si="3"/>
        <v>0</v>
      </c>
      <c r="K23" s="273" t="e">
        <f t="shared" si="0"/>
        <v>#DIV/0!</v>
      </c>
      <c r="L23" s="271"/>
      <c r="M23" s="271"/>
      <c r="N23" s="271"/>
      <c r="O23" s="271">
        <f t="shared" si="4"/>
        <v>0</v>
      </c>
      <c r="P23" s="275">
        <f t="shared" si="1"/>
        <v>0</v>
      </c>
      <c r="Q23" s="273" t="e">
        <f t="shared" si="2"/>
        <v>#DIV/0!</v>
      </c>
      <c r="R23" s="260"/>
    </row>
    <row r="24" spans="1:18" ht="78.75" x14ac:dyDescent="0.2">
      <c r="A24" s="282"/>
      <c r="B24" s="277" t="s">
        <v>63</v>
      </c>
      <c r="C24" s="283"/>
      <c r="D24" s="283"/>
      <c r="E24" s="283"/>
      <c r="F24" s="283"/>
      <c r="G24" s="270" t="s">
        <v>409</v>
      </c>
      <c r="H24" s="271"/>
      <c r="I24" s="271"/>
      <c r="J24" s="272">
        <f t="shared" si="3"/>
        <v>0</v>
      </c>
      <c r="K24" s="273" t="e">
        <f t="shared" si="0"/>
        <v>#DIV/0!</v>
      </c>
      <c r="L24" s="271"/>
      <c r="M24" s="271"/>
      <c r="N24" s="271"/>
      <c r="O24" s="271">
        <f t="shared" si="4"/>
        <v>0</v>
      </c>
      <c r="P24" s="275">
        <f t="shared" si="1"/>
        <v>0</v>
      </c>
      <c r="Q24" s="273" t="e">
        <f t="shared" si="2"/>
        <v>#DIV/0!</v>
      </c>
      <c r="R24" s="260"/>
    </row>
    <row r="25" spans="1:18" ht="26.25" x14ac:dyDescent="0.2">
      <c r="A25" s="288" t="s">
        <v>454</v>
      </c>
      <c r="B25" s="289" t="s">
        <v>103</v>
      </c>
      <c r="C25" s="269"/>
      <c r="D25" s="269"/>
      <c r="E25" s="269"/>
      <c r="F25" s="269"/>
      <c r="G25" s="278" t="s">
        <v>40</v>
      </c>
      <c r="H25" s="271">
        <f>+H26+H30</f>
        <v>12000</v>
      </c>
      <c r="I25" s="271">
        <f>+I26+I30</f>
        <v>442.62</v>
      </c>
      <c r="J25" s="272">
        <f t="shared" si="3"/>
        <v>11557.38</v>
      </c>
      <c r="K25" s="273">
        <f t="shared" si="0"/>
        <v>3.6885000000000003</v>
      </c>
      <c r="L25" s="271">
        <f>+L26+L30</f>
        <v>6000</v>
      </c>
      <c r="M25" s="271">
        <f>+M26+M30</f>
        <v>336.7</v>
      </c>
      <c r="N25" s="271">
        <f>+N26+N30</f>
        <v>105.92</v>
      </c>
      <c r="O25" s="274">
        <f>+O26+O30</f>
        <v>442.62</v>
      </c>
      <c r="P25" s="275">
        <f t="shared" si="1"/>
        <v>5557.38</v>
      </c>
      <c r="Q25" s="273">
        <f t="shared" si="2"/>
        <v>7.38</v>
      </c>
      <c r="R25" s="260"/>
    </row>
    <row r="26" spans="1:18" ht="26.25" x14ac:dyDescent="0.2">
      <c r="A26" s="288" t="s">
        <v>455</v>
      </c>
      <c r="B26" s="289" t="s">
        <v>103</v>
      </c>
      <c r="C26" s="269"/>
      <c r="D26" s="269"/>
      <c r="E26" s="269"/>
      <c r="F26" s="269"/>
      <c r="G26" s="278" t="s">
        <v>41</v>
      </c>
      <c r="H26" s="271">
        <f>+H27</f>
        <v>0</v>
      </c>
      <c r="I26" s="271">
        <f>+I27</f>
        <v>0</v>
      </c>
      <c r="J26" s="272">
        <f t="shared" si="3"/>
        <v>0</v>
      </c>
      <c r="K26" s="273" t="e">
        <f t="shared" si="0"/>
        <v>#DIV/0!</v>
      </c>
      <c r="L26" s="271">
        <f>+L27</f>
        <v>0</v>
      </c>
      <c r="M26" s="271">
        <f>+M27</f>
        <v>0</v>
      </c>
      <c r="N26" s="271">
        <f>+N27</f>
        <v>0</v>
      </c>
      <c r="O26" s="274">
        <f>+O27</f>
        <v>0</v>
      </c>
      <c r="P26" s="275">
        <f t="shared" si="1"/>
        <v>0</v>
      </c>
      <c r="Q26" s="273" t="e">
        <f t="shared" si="2"/>
        <v>#DIV/0!</v>
      </c>
      <c r="R26" s="260"/>
    </row>
    <row r="27" spans="1:18" ht="26.25" x14ac:dyDescent="0.2">
      <c r="A27" s="288" t="s">
        <v>456</v>
      </c>
      <c r="B27" s="277"/>
      <c r="C27" s="269"/>
      <c r="D27" s="269"/>
      <c r="E27" s="269"/>
      <c r="F27" s="269"/>
      <c r="G27" s="278" t="s">
        <v>42</v>
      </c>
      <c r="H27" s="271">
        <f>+H28+H29</f>
        <v>0</v>
      </c>
      <c r="I27" s="271">
        <f>+I28+I29</f>
        <v>0</v>
      </c>
      <c r="J27" s="272">
        <f t="shared" si="3"/>
        <v>0</v>
      </c>
      <c r="K27" s="273" t="e">
        <f t="shared" si="0"/>
        <v>#DIV/0!</v>
      </c>
      <c r="L27" s="271">
        <f>+L28+L29</f>
        <v>0</v>
      </c>
      <c r="M27" s="271">
        <f>+M28+M29</f>
        <v>0</v>
      </c>
      <c r="N27" s="271">
        <f>+N28+N29</f>
        <v>0</v>
      </c>
      <c r="O27" s="274">
        <f>+O28+O29</f>
        <v>0</v>
      </c>
      <c r="P27" s="275">
        <f t="shared" si="1"/>
        <v>0</v>
      </c>
      <c r="Q27" s="273" t="e">
        <f t="shared" si="2"/>
        <v>#DIV/0!</v>
      </c>
      <c r="R27" s="260"/>
    </row>
    <row r="28" spans="1:18" ht="26.25" x14ac:dyDescent="0.2">
      <c r="A28" s="282"/>
      <c r="B28" s="277" t="s">
        <v>26</v>
      </c>
      <c r="C28" s="283"/>
      <c r="D28" s="283"/>
      <c r="E28" s="283"/>
      <c r="F28" s="283"/>
      <c r="G28" s="270" t="s">
        <v>44</v>
      </c>
      <c r="H28" s="271"/>
      <c r="I28" s="271"/>
      <c r="J28" s="272">
        <f t="shared" si="3"/>
        <v>0</v>
      </c>
      <c r="K28" s="273" t="e">
        <f t="shared" si="0"/>
        <v>#DIV/0!</v>
      </c>
      <c r="L28" s="271"/>
      <c r="M28" s="271"/>
      <c r="N28" s="271"/>
      <c r="O28" s="285">
        <f t="shared" ref="O28:O29" si="5">M28+N28</f>
        <v>0</v>
      </c>
      <c r="P28" s="275">
        <f t="shared" si="1"/>
        <v>0</v>
      </c>
      <c r="Q28" s="273" t="e">
        <f t="shared" si="2"/>
        <v>#DIV/0!</v>
      </c>
      <c r="R28" s="260"/>
    </row>
    <row r="29" spans="1:18" ht="52.5" x14ac:dyDescent="0.2">
      <c r="A29" s="282"/>
      <c r="B29" s="277" t="s">
        <v>103</v>
      </c>
      <c r="C29" s="283"/>
      <c r="D29" s="283"/>
      <c r="E29" s="283"/>
      <c r="F29" s="283"/>
      <c r="G29" s="270" t="s">
        <v>244</v>
      </c>
      <c r="H29" s="271"/>
      <c r="I29" s="271"/>
      <c r="J29" s="272">
        <f t="shared" si="3"/>
        <v>0</v>
      </c>
      <c r="K29" s="273" t="e">
        <f t="shared" si="0"/>
        <v>#DIV/0!</v>
      </c>
      <c r="L29" s="271"/>
      <c r="M29" s="271"/>
      <c r="N29" s="271"/>
      <c r="O29" s="285">
        <f t="shared" si="5"/>
        <v>0</v>
      </c>
      <c r="P29" s="275">
        <f t="shared" si="1"/>
        <v>0</v>
      </c>
      <c r="Q29" s="273" t="e">
        <f t="shared" si="2"/>
        <v>#DIV/0!</v>
      </c>
      <c r="R29" s="260"/>
    </row>
    <row r="30" spans="1:18" ht="26.25" x14ac:dyDescent="0.2">
      <c r="A30" s="288" t="s">
        <v>457</v>
      </c>
      <c r="B30" s="289" t="s">
        <v>103</v>
      </c>
      <c r="C30" s="269"/>
      <c r="D30" s="269"/>
      <c r="E30" s="269"/>
      <c r="F30" s="269"/>
      <c r="G30" s="286" t="s">
        <v>45</v>
      </c>
      <c r="H30" s="271">
        <f>+H31</f>
        <v>12000</v>
      </c>
      <c r="I30" s="271">
        <f>+I31</f>
        <v>442.62</v>
      </c>
      <c r="J30" s="271">
        <f>+J31</f>
        <v>11557.38</v>
      </c>
      <c r="K30" s="273">
        <f t="shared" si="0"/>
        <v>3.6885000000000003</v>
      </c>
      <c r="L30" s="271">
        <f>+L31</f>
        <v>6000</v>
      </c>
      <c r="M30" s="271">
        <f>+M31</f>
        <v>336.7</v>
      </c>
      <c r="N30" s="271">
        <f>+N31</f>
        <v>105.92</v>
      </c>
      <c r="O30" s="274">
        <f>+O31</f>
        <v>442.62</v>
      </c>
      <c r="P30" s="275">
        <f t="shared" si="1"/>
        <v>5557.38</v>
      </c>
      <c r="Q30" s="273">
        <f t="shared" si="2"/>
        <v>7.38</v>
      </c>
      <c r="R30" s="260"/>
    </row>
    <row r="31" spans="1:18" ht="26.25" x14ac:dyDescent="0.2">
      <c r="A31" s="288" t="s">
        <v>458</v>
      </c>
      <c r="B31" s="289"/>
      <c r="C31" s="269"/>
      <c r="D31" s="269"/>
      <c r="E31" s="269"/>
      <c r="F31" s="269"/>
      <c r="G31" s="286" t="s">
        <v>46</v>
      </c>
      <c r="H31" s="271">
        <f>+H32+H33</f>
        <v>12000</v>
      </c>
      <c r="I31" s="271">
        <f>+I32+I33</f>
        <v>442.62</v>
      </c>
      <c r="J31" s="271">
        <f>+J32+J33</f>
        <v>11557.38</v>
      </c>
      <c r="K31" s="273">
        <f t="shared" si="0"/>
        <v>3.6885000000000003</v>
      </c>
      <c r="L31" s="271">
        <f>+L32+L33</f>
        <v>6000</v>
      </c>
      <c r="M31" s="271">
        <f>+M32+M33</f>
        <v>336.7</v>
      </c>
      <c r="N31" s="271">
        <f>+N32+N33</f>
        <v>105.92</v>
      </c>
      <c r="O31" s="271">
        <f>+O32+O33</f>
        <v>442.62</v>
      </c>
      <c r="P31" s="275">
        <f t="shared" si="1"/>
        <v>5557.38</v>
      </c>
      <c r="Q31" s="273">
        <f t="shared" si="2"/>
        <v>7.38</v>
      </c>
      <c r="R31" s="260"/>
    </row>
    <row r="32" spans="1:18" ht="52.5" x14ac:dyDescent="0.2">
      <c r="A32" s="282"/>
      <c r="B32" s="277" t="s">
        <v>459</v>
      </c>
      <c r="C32" s="283"/>
      <c r="D32" s="283"/>
      <c r="E32" s="283"/>
      <c r="F32" s="283"/>
      <c r="G32" s="290" t="s">
        <v>460</v>
      </c>
      <c r="H32" s="271"/>
      <c r="I32" s="271"/>
      <c r="J32" s="272">
        <f t="shared" si="3"/>
        <v>0</v>
      </c>
      <c r="K32" s="273" t="e">
        <f t="shared" si="0"/>
        <v>#DIV/0!</v>
      </c>
      <c r="L32" s="271"/>
      <c r="M32" s="271"/>
      <c r="N32" s="271"/>
      <c r="O32" s="271">
        <f t="shared" ref="O32:O35" si="6">M32+N32</f>
        <v>0</v>
      </c>
      <c r="P32" s="275">
        <f t="shared" si="1"/>
        <v>0</v>
      </c>
      <c r="Q32" s="273" t="e">
        <f t="shared" si="2"/>
        <v>#DIV/0!</v>
      </c>
      <c r="R32" s="260"/>
    </row>
    <row r="33" spans="1:18" ht="26.25" x14ac:dyDescent="0.2">
      <c r="A33" s="282"/>
      <c r="B33" s="277" t="s">
        <v>461</v>
      </c>
      <c r="C33" s="283"/>
      <c r="D33" s="283"/>
      <c r="E33" s="283"/>
      <c r="F33" s="283"/>
      <c r="G33" s="290" t="s">
        <v>49</v>
      </c>
      <c r="H33" s="271">
        <v>12000</v>
      </c>
      <c r="I33" s="271">
        <f>O33</f>
        <v>442.62</v>
      </c>
      <c r="J33" s="272">
        <f t="shared" si="3"/>
        <v>11557.38</v>
      </c>
      <c r="K33" s="273">
        <f t="shared" si="0"/>
        <v>3.6885000000000003</v>
      </c>
      <c r="L33" s="271">
        <v>6000</v>
      </c>
      <c r="M33" s="271">
        <v>336.7</v>
      </c>
      <c r="N33" s="271">
        <v>105.92</v>
      </c>
      <c r="O33" s="271">
        <f t="shared" si="6"/>
        <v>442.62</v>
      </c>
      <c r="P33" s="275">
        <f t="shared" si="1"/>
        <v>5557.38</v>
      </c>
      <c r="Q33" s="273">
        <f t="shared" si="2"/>
        <v>7.38</v>
      </c>
      <c r="R33" s="260"/>
    </row>
    <row r="34" spans="1:18" ht="51" x14ac:dyDescent="0.2">
      <c r="A34" s="288" t="s">
        <v>462</v>
      </c>
      <c r="B34" s="277"/>
      <c r="C34" s="269"/>
      <c r="D34" s="269"/>
      <c r="E34" s="269"/>
      <c r="F34" s="269"/>
      <c r="G34" s="286" t="s">
        <v>50</v>
      </c>
      <c r="H34" s="271">
        <f>H35</f>
        <v>0</v>
      </c>
      <c r="I34" s="271">
        <f>I35</f>
        <v>0</v>
      </c>
      <c r="J34" s="271">
        <f>J35</f>
        <v>0</v>
      </c>
      <c r="K34" s="273" t="e">
        <f t="shared" si="0"/>
        <v>#DIV/0!</v>
      </c>
      <c r="L34" s="271">
        <f>L35</f>
        <v>0</v>
      </c>
      <c r="M34" s="271">
        <f>M35</f>
        <v>0</v>
      </c>
      <c r="N34" s="271">
        <f>N35</f>
        <v>0</v>
      </c>
      <c r="O34" s="274">
        <f>O35</f>
        <v>0</v>
      </c>
      <c r="P34" s="275">
        <f t="shared" si="1"/>
        <v>0</v>
      </c>
      <c r="Q34" s="273" t="e">
        <f t="shared" si="2"/>
        <v>#DIV/0!</v>
      </c>
      <c r="R34" s="260"/>
    </row>
    <row r="35" spans="1:18" ht="52.5" x14ac:dyDescent="0.2">
      <c r="A35" s="282" t="s">
        <v>462</v>
      </c>
      <c r="B35" s="277" t="s">
        <v>26</v>
      </c>
      <c r="C35" s="283"/>
      <c r="D35" s="283"/>
      <c r="E35" s="283"/>
      <c r="F35" s="283"/>
      <c r="G35" s="290" t="s">
        <v>246</v>
      </c>
      <c r="H35" s="271"/>
      <c r="I35" s="271"/>
      <c r="J35" s="271">
        <f t="shared" si="3"/>
        <v>0</v>
      </c>
      <c r="K35" s="273" t="e">
        <f t="shared" si="0"/>
        <v>#DIV/0!</v>
      </c>
      <c r="L35" s="271"/>
      <c r="M35" s="271"/>
      <c r="N35" s="271"/>
      <c r="O35" s="285">
        <f t="shared" si="6"/>
        <v>0</v>
      </c>
      <c r="P35" s="275">
        <f t="shared" si="1"/>
        <v>0</v>
      </c>
      <c r="Q35" s="273" t="e">
        <f t="shared" si="2"/>
        <v>#DIV/0!</v>
      </c>
      <c r="R35" s="260"/>
    </row>
    <row r="36" spans="1:18" ht="26.25" x14ac:dyDescent="0.2">
      <c r="A36" s="288" t="s">
        <v>463</v>
      </c>
      <c r="B36" s="277" t="s">
        <v>103</v>
      </c>
      <c r="C36" s="283"/>
      <c r="D36" s="283"/>
      <c r="E36" s="283"/>
      <c r="F36" s="283"/>
      <c r="G36" s="290" t="s">
        <v>51</v>
      </c>
      <c r="H36" s="271">
        <f t="shared" ref="H36:O37" si="7">+H37</f>
        <v>0</v>
      </c>
      <c r="I36" s="271">
        <f t="shared" si="7"/>
        <v>0</v>
      </c>
      <c r="J36" s="271">
        <f t="shared" si="7"/>
        <v>0</v>
      </c>
      <c r="K36" s="273" t="e">
        <f t="shared" si="0"/>
        <v>#DIV/0!</v>
      </c>
      <c r="L36" s="271">
        <f t="shared" si="7"/>
        <v>0</v>
      </c>
      <c r="M36" s="271">
        <f t="shared" si="7"/>
        <v>0</v>
      </c>
      <c r="N36" s="271">
        <f t="shared" si="7"/>
        <v>0</v>
      </c>
      <c r="O36" s="285">
        <f t="shared" si="7"/>
        <v>0</v>
      </c>
      <c r="P36" s="275">
        <f t="shared" si="1"/>
        <v>0</v>
      </c>
      <c r="Q36" s="273" t="e">
        <f t="shared" si="2"/>
        <v>#DIV/0!</v>
      </c>
      <c r="R36" s="260"/>
    </row>
    <row r="37" spans="1:18" ht="52.5" x14ac:dyDescent="0.2">
      <c r="A37" s="291" t="s">
        <v>464</v>
      </c>
      <c r="B37" s="277" t="s">
        <v>103</v>
      </c>
      <c r="C37" s="283"/>
      <c r="D37" s="283"/>
      <c r="E37" s="283"/>
      <c r="F37" s="283"/>
      <c r="G37" s="290" t="s">
        <v>245</v>
      </c>
      <c r="H37" s="271">
        <f t="shared" si="7"/>
        <v>0</v>
      </c>
      <c r="I37" s="271">
        <f t="shared" si="7"/>
        <v>0</v>
      </c>
      <c r="J37" s="271">
        <f t="shared" si="7"/>
        <v>0</v>
      </c>
      <c r="K37" s="273" t="e">
        <f t="shared" si="0"/>
        <v>#DIV/0!</v>
      </c>
      <c r="L37" s="271">
        <f t="shared" si="7"/>
        <v>0</v>
      </c>
      <c r="M37" s="271">
        <f t="shared" si="7"/>
        <v>0</v>
      </c>
      <c r="N37" s="271">
        <f t="shared" si="7"/>
        <v>0</v>
      </c>
      <c r="O37" s="285">
        <f t="shared" si="7"/>
        <v>0</v>
      </c>
      <c r="P37" s="275">
        <f t="shared" si="1"/>
        <v>0</v>
      </c>
      <c r="Q37" s="273" t="e">
        <f t="shared" si="2"/>
        <v>#DIV/0!</v>
      </c>
      <c r="R37" s="260"/>
    </row>
    <row r="38" spans="1:18" ht="26.25" x14ac:dyDescent="0.2">
      <c r="A38" s="291" t="s">
        <v>465</v>
      </c>
      <c r="B38" s="277"/>
      <c r="C38" s="283"/>
      <c r="D38" s="283"/>
      <c r="E38" s="283"/>
      <c r="F38" s="283"/>
      <c r="G38" s="290" t="s">
        <v>52</v>
      </c>
      <c r="H38" s="271">
        <f>+H39+H50</f>
        <v>0</v>
      </c>
      <c r="I38" s="271">
        <f>+I39+I50</f>
        <v>0</v>
      </c>
      <c r="J38" s="271">
        <f>+J39+J50</f>
        <v>0</v>
      </c>
      <c r="K38" s="273" t="e">
        <f t="shared" si="0"/>
        <v>#DIV/0!</v>
      </c>
      <c r="L38" s="271">
        <f>+L39+L50</f>
        <v>0</v>
      </c>
      <c r="M38" s="271">
        <f>+M39+M50</f>
        <v>0</v>
      </c>
      <c r="N38" s="271">
        <f>+N39+N50</f>
        <v>0</v>
      </c>
      <c r="O38" s="271">
        <f>+O39+O50</f>
        <v>0</v>
      </c>
      <c r="P38" s="275">
        <f t="shared" si="1"/>
        <v>0</v>
      </c>
      <c r="Q38" s="273" t="e">
        <f t="shared" si="2"/>
        <v>#DIV/0!</v>
      </c>
      <c r="R38" s="260"/>
    </row>
    <row r="39" spans="1:18" ht="26.25" x14ac:dyDescent="0.2">
      <c r="A39" s="276"/>
      <c r="B39" s="277" t="s">
        <v>466</v>
      </c>
      <c r="C39" s="283"/>
      <c r="D39" s="283"/>
      <c r="E39" s="283"/>
      <c r="F39" s="283"/>
      <c r="G39" s="290" t="s">
        <v>53</v>
      </c>
      <c r="H39" s="271"/>
      <c r="I39" s="271"/>
      <c r="J39" s="272">
        <f t="shared" si="3"/>
        <v>0</v>
      </c>
      <c r="K39" s="273" t="e">
        <f t="shared" si="0"/>
        <v>#DIV/0!</v>
      </c>
      <c r="L39" s="271"/>
      <c r="M39" s="271"/>
      <c r="N39" s="271"/>
      <c r="O39" s="285">
        <f t="shared" ref="O39" si="8">M39+N39</f>
        <v>0</v>
      </c>
      <c r="P39" s="275">
        <f t="shared" si="1"/>
        <v>0</v>
      </c>
      <c r="Q39" s="273" t="e">
        <f t="shared" si="2"/>
        <v>#DIV/0!</v>
      </c>
      <c r="R39" s="260"/>
    </row>
    <row r="40" spans="1:18" ht="76.5" x14ac:dyDescent="0.2">
      <c r="A40" s="288" t="s">
        <v>467</v>
      </c>
      <c r="B40" s="277"/>
      <c r="C40" s="283"/>
      <c r="D40" s="283"/>
      <c r="E40" s="283"/>
      <c r="F40" s="283"/>
      <c r="G40" s="286" t="s">
        <v>256</v>
      </c>
      <c r="H40" s="271">
        <f>H41+H44+H47</f>
        <v>21000000</v>
      </c>
      <c r="I40" s="271">
        <f>I41+I44+I47</f>
        <v>237267.43</v>
      </c>
      <c r="J40" s="271">
        <f>J41+J44+J47</f>
        <v>20762732.57</v>
      </c>
      <c r="K40" s="273">
        <f t="shared" si="0"/>
        <v>1.1298449047619048</v>
      </c>
      <c r="L40" s="271">
        <f>L41+L44+L47</f>
        <v>7000000</v>
      </c>
      <c r="M40" s="271">
        <f>M41+M44+M47</f>
        <v>207909.19</v>
      </c>
      <c r="N40" s="271">
        <f>N41+N44+N47</f>
        <v>29358.240000000002</v>
      </c>
      <c r="O40" s="271">
        <f>O41+O44+O47</f>
        <v>237267.43</v>
      </c>
      <c r="P40" s="275">
        <f t="shared" si="1"/>
        <v>6762732.5700000003</v>
      </c>
      <c r="Q40" s="273">
        <f t="shared" si="2"/>
        <v>3.39</v>
      </c>
      <c r="R40" s="260"/>
    </row>
    <row r="41" spans="1:18" ht="52.5" x14ac:dyDescent="0.2">
      <c r="A41" s="276"/>
      <c r="B41" s="292">
        <v>48</v>
      </c>
      <c r="C41" s="283"/>
      <c r="D41" s="283"/>
      <c r="E41" s="283"/>
      <c r="F41" s="283"/>
      <c r="G41" s="293" t="s">
        <v>468</v>
      </c>
      <c r="H41" s="271">
        <f>H42+H43</f>
        <v>0</v>
      </c>
      <c r="I41" s="271">
        <f>I42+I43</f>
        <v>0</v>
      </c>
      <c r="J41" s="272">
        <f>H41-I41</f>
        <v>0</v>
      </c>
      <c r="K41" s="273" t="e">
        <f t="shared" si="0"/>
        <v>#DIV/0!</v>
      </c>
      <c r="L41" s="271">
        <f>L42+L43</f>
        <v>0</v>
      </c>
      <c r="M41" s="271">
        <f>M42+M43</f>
        <v>0</v>
      </c>
      <c r="N41" s="271">
        <f>N42+N43</f>
        <v>0</v>
      </c>
      <c r="O41" s="271">
        <f>M41+N41</f>
        <v>0</v>
      </c>
      <c r="P41" s="275">
        <f t="shared" si="1"/>
        <v>0</v>
      </c>
      <c r="Q41" s="273" t="e">
        <f t="shared" si="2"/>
        <v>#DIV/0!</v>
      </c>
      <c r="R41" s="260"/>
    </row>
    <row r="42" spans="1:18" ht="26.25" x14ac:dyDescent="0.2">
      <c r="A42" s="276"/>
      <c r="B42" s="292"/>
      <c r="C42" s="279" t="s">
        <v>54</v>
      </c>
      <c r="D42" s="283"/>
      <c r="E42" s="283"/>
      <c r="F42" s="283"/>
      <c r="G42" s="293" t="s">
        <v>417</v>
      </c>
      <c r="H42" s="271"/>
      <c r="I42" s="271"/>
      <c r="J42" s="272"/>
      <c r="K42" s="273"/>
      <c r="L42" s="271"/>
      <c r="M42" s="271"/>
      <c r="N42" s="271"/>
      <c r="O42" s="271"/>
      <c r="P42" s="275"/>
      <c r="Q42" s="273"/>
      <c r="R42" s="260"/>
    </row>
    <row r="43" spans="1:18" ht="26.25" x14ac:dyDescent="0.2">
      <c r="A43" s="276"/>
      <c r="B43" s="292"/>
      <c r="C43" s="279" t="s">
        <v>55</v>
      </c>
      <c r="D43" s="283"/>
      <c r="E43" s="283"/>
      <c r="F43" s="283"/>
      <c r="G43" s="293" t="s">
        <v>418</v>
      </c>
      <c r="H43" s="271"/>
      <c r="I43" s="271"/>
      <c r="J43" s="272"/>
      <c r="K43" s="273"/>
      <c r="L43" s="271"/>
      <c r="M43" s="271"/>
      <c r="N43" s="271"/>
      <c r="O43" s="271"/>
      <c r="P43" s="275"/>
      <c r="Q43" s="273"/>
      <c r="R43" s="260"/>
    </row>
    <row r="44" spans="1:18" ht="52.5" x14ac:dyDescent="0.2">
      <c r="A44" s="276"/>
      <c r="B44" s="292" t="s">
        <v>469</v>
      </c>
      <c r="C44" s="283"/>
      <c r="D44" s="283"/>
      <c r="E44" s="283"/>
      <c r="F44" s="283"/>
      <c r="G44" s="293" t="s">
        <v>413</v>
      </c>
      <c r="H44" s="271">
        <f t="shared" ref="H44:I44" si="9">H45+H46</f>
        <v>21000000</v>
      </c>
      <c r="I44" s="271">
        <f t="shared" si="9"/>
        <v>237267.43</v>
      </c>
      <c r="J44" s="272">
        <f t="shared" si="3"/>
        <v>20762732.57</v>
      </c>
      <c r="K44" s="273">
        <f t="shared" si="0"/>
        <v>1.1298449047619048</v>
      </c>
      <c r="L44" s="271">
        <f t="shared" ref="L44:N44" si="10">L45+L46</f>
        <v>7000000</v>
      </c>
      <c r="M44" s="271">
        <f t="shared" si="10"/>
        <v>207909.19</v>
      </c>
      <c r="N44" s="271">
        <f t="shared" si="10"/>
        <v>29358.240000000002</v>
      </c>
      <c r="O44" s="271">
        <f t="shared" ref="O44:O52" si="11">M44+N44</f>
        <v>237267.43</v>
      </c>
      <c r="P44" s="275">
        <f t="shared" si="1"/>
        <v>6762732.5700000003</v>
      </c>
      <c r="Q44" s="273">
        <f t="shared" si="2"/>
        <v>3.39</v>
      </c>
      <c r="R44" s="260"/>
    </row>
    <row r="45" spans="1:18" ht="26.25" x14ac:dyDescent="0.2">
      <c r="A45" s="276"/>
      <c r="B45" s="292"/>
      <c r="C45" s="279" t="s">
        <v>54</v>
      </c>
      <c r="D45" s="283"/>
      <c r="E45" s="283"/>
      <c r="F45" s="283"/>
      <c r="G45" s="293" t="s">
        <v>417</v>
      </c>
      <c r="H45" s="271">
        <v>21000000</v>
      </c>
      <c r="I45" s="271">
        <f>O45</f>
        <v>0</v>
      </c>
      <c r="J45" s="272"/>
      <c r="K45" s="273"/>
      <c r="L45" s="271">
        <v>7000000</v>
      </c>
      <c r="M45" s="271"/>
      <c r="N45" s="271"/>
      <c r="O45" s="271">
        <f>M45+N45</f>
        <v>0</v>
      </c>
      <c r="P45" s="275"/>
      <c r="Q45" s="273"/>
      <c r="R45" s="260"/>
    </row>
    <row r="46" spans="1:18" ht="26.25" x14ac:dyDescent="0.2">
      <c r="A46" s="276"/>
      <c r="B46" s="292"/>
      <c r="C46" s="279" t="s">
        <v>55</v>
      </c>
      <c r="D46" s="283"/>
      <c r="E46" s="283"/>
      <c r="F46" s="283"/>
      <c r="G46" s="293" t="s">
        <v>418</v>
      </c>
      <c r="H46" s="271"/>
      <c r="I46" s="271">
        <f>O46</f>
        <v>237267.43</v>
      </c>
      <c r="J46" s="272"/>
      <c r="K46" s="273"/>
      <c r="L46" s="271"/>
      <c r="M46" s="271">
        <v>207909.19</v>
      </c>
      <c r="N46" s="271">
        <v>29358.240000000002</v>
      </c>
      <c r="O46" s="271">
        <f>M46+N46</f>
        <v>237267.43</v>
      </c>
      <c r="P46" s="275"/>
      <c r="Q46" s="273"/>
      <c r="R46" s="260"/>
    </row>
    <row r="47" spans="1:18" ht="52.5" x14ac:dyDescent="0.2">
      <c r="A47" s="276"/>
      <c r="B47" s="292" t="s">
        <v>71</v>
      </c>
      <c r="C47" s="283"/>
      <c r="D47" s="283"/>
      <c r="E47" s="283"/>
      <c r="F47" s="283"/>
      <c r="G47" s="293" t="s">
        <v>470</v>
      </c>
      <c r="H47" s="271">
        <f t="shared" ref="H47:I47" si="12">H48+H49</f>
        <v>0</v>
      </c>
      <c r="I47" s="271">
        <f t="shared" si="12"/>
        <v>0</v>
      </c>
      <c r="J47" s="272">
        <f t="shared" si="3"/>
        <v>0</v>
      </c>
      <c r="K47" s="273" t="e">
        <f t="shared" si="0"/>
        <v>#DIV/0!</v>
      </c>
      <c r="L47" s="271">
        <f t="shared" ref="L47:N47" si="13">L48+L49</f>
        <v>0</v>
      </c>
      <c r="M47" s="271">
        <f t="shared" si="13"/>
        <v>0</v>
      </c>
      <c r="N47" s="271">
        <f t="shared" si="13"/>
        <v>0</v>
      </c>
      <c r="O47" s="271">
        <f t="shared" si="11"/>
        <v>0</v>
      </c>
      <c r="P47" s="275">
        <f t="shared" si="1"/>
        <v>0</v>
      </c>
      <c r="Q47" s="273" t="e">
        <f t="shared" si="2"/>
        <v>#DIV/0!</v>
      </c>
      <c r="R47" s="260"/>
    </row>
    <row r="48" spans="1:18" ht="26.25" x14ac:dyDescent="0.2">
      <c r="A48" s="276"/>
      <c r="B48" s="292"/>
      <c r="C48" s="279" t="s">
        <v>54</v>
      </c>
      <c r="D48" s="283"/>
      <c r="E48" s="283"/>
      <c r="F48" s="283"/>
      <c r="G48" s="293" t="s">
        <v>417</v>
      </c>
      <c r="H48" s="271"/>
      <c r="I48" s="271"/>
      <c r="J48" s="272"/>
      <c r="K48" s="273"/>
      <c r="L48" s="271"/>
      <c r="M48" s="271"/>
      <c r="N48" s="271"/>
      <c r="O48" s="271"/>
      <c r="P48" s="275"/>
      <c r="Q48" s="273"/>
      <c r="R48" s="260"/>
    </row>
    <row r="49" spans="1:22" ht="26.25" x14ac:dyDescent="0.2">
      <c r="A49" s="276"/>
      <c r="B49" s="292"/>
      <c r="C49" s="279" t="s">
        <v>55</v>
      </c>
      <c r="D49" s="283"/>
      <c r="E49" s="283"/>
      <c r="F49" s="283"/>
      <c r="G49" s="293" t="s">
        <v>418</v>
      </c>
      <c r="H49" s="271"/>
      <c r="I49" s="271"/>
      <c r="J49" s="272"/>
      <c r="K49" s="273"/>
      <c r="L49" s="271"/>
      <c r="M49" s="271"/>
      <c r="N49" s="271"/>
      <c r="O49" s="271"/>
      <c r="P49" s="275"/>
      <c r="Q49" s="273"/>
      <c r="R49" s="260"/>
    </row>
    <row r="50" spans="1:22" ht="52.5" x14ac:dyDescent="0.2">
      <c r="A50" s="282"/>
      <c r="B50" s="294" t="s">
        <v>471</v>
      </c>
      <c r="C50" s="283"/>
      <c r="D50" s="283"/>
      <c r="E50" s="283"/>
      <c r="F50" s="283"/>
      <c r="G50" s="284" t="s">
        <v>260</v>
      </c>
      <c r="H50" s="271"/>
      <c r="I50" s="271"/>
      <c r="J50" s="272">
        <f t="shared" si="3"/>
        <v>0</v>
      </c>
      <c r="K50" s="273" t="e">
        <f t="shared" si="0"/>
        <v>#DIV/0!</v>
      </c>
      <c r="L50" s="271"/>
      <c r="M50" s="271"/>
      <c r="N50" s="271"/>
      <c r="O50" s="271">
        <f t="shared" si="11"/>
        <v>0</v>
      </c>
      <c r="P50" s="275">
        <f t="shared" si="1"/>
        <v>0</v>
      </c>
      <c r="Q50" s="273" t="e">
        <f t="shared" si="2"/>
        <v>#DIV/0!</v>
      </c>
      <c r="R50" s="260"/>
    </row>
    <row r="51" spans="1:22" ht="26.25" x14ac:dyDescent="0.2">
      <c r="A51" s="276" t="s">
        <v>472</v>
      </c>
      <c r="B51" s="277"/>
      <c r="C51" s="269"/>
      <c r="D51" s="269"/>
      <c r="E51" s="269"/>
      <c r="F51" s="269"/>
      <c r="G51" s="286" t="s">
        <v>247</v>
      </c>
      <c r="H51" s="271">
        <f>+H52</f>
        <v>0</v>
      </c>
      <c r="I51" s="271">
        <f>+I52</f>
        <v>0</v>
      </c>
      <c r="J51" s="271">
        <f>+J52</f>
        <v>0</v>
      </c>
      <c r="K51" s="273" t="e">
        <f t="shared" si="0"/>
        <v>#DIV/0!</v>
      </c>
      <c r="L51" s="271">
        <f>+L52</f>
        <v>0</v>
      </c>
      <c r="M51" s="271">
        <f>+M52</f>
        <v>0</v>
      </c>
      <c r="N51" s="271">
        <f>+N52</f>
        <v>0</v>
      </c>
      <c r="O51" s="271">
        <f>+O52</f>
        <v>0</v>
      </c>
      <c r="P51" s="275">
        <f t="shared" si="1"/>
        <v>0</v>
      </c>
      <c r="Q51" s="273" t="e">
        <f t="shared" si="2"/>
        <v>#DIV/0!</v>
      </c>
      <c r="R51" s="281"/>
    </row>
    <row r="52" spans="1:22" ht="78.75" x14ac:dyDescent="0.2">
      <c r="A52" s="276"/>
      <c r="B52" s="277" t="s">
        <v>103</v>
      </c>
      <c r="C52" s="269"/>
      <c r="D52" s="269"/>
      <c r="E52" s="269"/>
      <c r="F52" s="269"/>
      <c r="G52" s="290" t="s">
        <v>248</v>
      </c>
      <c r="H52" s="271"/>
      <c r="I52" s="271"/>
      <c r="J52" s="272">
        <f t="shared" si="3"/>
        <v>0</v>
      </c>
      <c r="K52" s="273" t="e">
        <f t="shared" si="0"/>
        <v>#DIV/0!</v>
      </c>
      <c r="L52" s="271"/>
      <c r="M52" s="271"/>
      <c r="N52" s="271"/>
      <c r="O52" s="274">
        <f t="shared" si="11"/>
        <v>0</v>
      </c>
      <c r="P52" s="275">
        <f t="shared" si="1"/>
        <v>0</v>
      </c>
      <c r="Q52" s="273" t="e">
        <f t="shared" si="2"/>
        <v>#DIV/0!</v>
      </c>
      <c r="R52" s="281"/>
    </row>
    <row r="53" spans="1:22" ht="102" x14ac:dyDescent="0.2">
      <c r="A53" s="276">
        <v>4804</v>
      </c>
      <c r="B53" s="277"/>
      <c r="C53" s="269"/>
      <c r="D53" s="269"/>
      <c r="E53" s="269"/>
      <c r="F53" s="269"/>
      <c r="G53" s="286" t="s">
        <v>253</v>
      </c>
      <c r="H53" s="271">
        <f>+H54+H55+H56</f>
        <v>0</v>
      </c>
      <c r="I53" s="271">
        <f>+I54+I55+I56</f>
        <v>0</v>
      </c>
      <c r="J53" s="271">
        <f>+J54+J55+J56</f>
        <v>0</v>
      </c>
      <c r="K53" s="273" t="e">
        <f t="shared" si="0"/>
        <v>#DIV/0!</v>
      </c>
      <c r="L53" s="271">
        <f>+L54+L55+L56</f>
        <v>0</v>
      </c>
      <c r="M53" s="271">
        <f>+M54+M55+M56</f>
        <v>0</v>
      </c>
      <c r="N53" s="271">
        <f>+N54+N55+N56</f>
        <v>0</v>
      </c>
      <c r="O53" s="271">
        <f>+O54+O55+O56</f>
        <v>0</v>
      </c>
      <c r="P53" s="275">
        <f t="shared" si="1"/>
        <v>0</v>
      </c>
      <c r="Q53" s="273" t="e">
        <f t="shared" si="2"/>
        <v>#DIV/0!</v>
      </c>
      <c r="R53" s="281"/>
    </row>
    <row r="54" spans="1:22" ht="26.25" x14ac:dyDescent="0.2">
      <c r="A54" s="282"/>
      <c r="B54" s="277" t="s">
        <v>54</v>
      </c>
      <c r="C54" s="283"/>
      <c r="D54" s="283"/>
      <c r="E54" s="283"/>
      <c r="F54" s="283"/>
      <c r="G54" s="290" t="s">
        <v>250</v>
      </c>
      <c r="H54" s="271"/>
      <c r="I54" s="271"/>
      <c r="J54" s="272">
        <f t="shared" si="3"/>
        <v>0</v>
      </c>
      <c r="K54" s="273" t="e">
        <f t="shared" si="0"/>
        <v>#DIV/0!</v>
      </c>
      <c r="L54" s="271"/>
      <c r="M54" s="271"/>
      <c r="N54" s="271"/>
      <c r="O54" s="285">
        <f t="shared" ref="O54:O56" si="14">M54+N54</f>
        <v>0</v>
      </c>
      <c r="P54" s="275">
        <f t="shared" si="1"/>
        <v>0</v>
      </c>
      <c r="Q54" s="273" t="e">
        <f t="shared" si="2"/>
        <v>#DIV/0!</v>
      </c>
      <c r="R54" s="260"/>
    </row>
    <row r="55" spans="1:22" ht="26.25" x14ac:dyDescent="0.2">
      <c r="A55" s="282"/>
      <c r="B55" s="277" t="s">
        <v>55</v>
      </c>
      <c r="C55" s="283"/>
      <c r="D55" s="283"/>
      <c r="E55" s="283"/>
      <c r="F55" s="283"/>
      <c r="G55" s="290" t="s">
        <v>251</v>
      </c>
      <c r="H55" s="271"/>
      <c r="I55" s="271"/>
      <c r="J55" s="272">
        <f t="shared" si="3"/>
        <v>0</v>
      </c>
      <c r="K55" s="273" t="e">
        <f t="shared" si="0"/>
        <v>#DIV/0!</v>
      </c>
      <c r="L55" s="271"/>
      <c r="M55" s="271"/>
      <c r="N55" s="271"/>
      <c r="O55" s="285">
        <f t="shared" si="14"/>
        <v>0</v>
      </c>
      <c r="P55" s="275">
        <f t="shared" si="1"/>
        <v>0</v>
      </c>
      <c r="Q55" s="273" t="e">
        <f t="shared" si="2"/>
        <v>#DIV/0!</v>
      </c>
      <c r="R55" s="260"/>
    </row>
    <row r="56" spans="1:22" ht="26.25" x14ac:dyDescent="0.2">
      <c r="A56" s="282"/>
      <c r="B56" s="277" t="s">
        <v>249</v>
      </c>
      <c r="C56" s="283"/>
      <c r="D56" s="283"/>
      <c r="E56" s="283"/>
      <c r="F56" s="283"/>
      <c r="G56" s="290" t="s">
        <v>252</v>
      </c>
      <c r="H56" s="271"/>
      <c r="I56" s="271"/>
      <c r="J56" s="272">
        <f t="shared" si="3"/>
        <v>0</v>
      </c>
      <c r="K56" s="273" t="e">
        <f t="shared" si="0"/>
        <v>#DIV/0!</v>
      </c>
      <c r="L56" s="271"/>
      <c r="M56" s="271"/>
      <c r="N56" s="271"/>
      <c r="O56" s="285">
        <f t="shared" si="14"/>
        <v>0</v>
      </c>
      <c r="P56" s="275">
        <f t="shared" si="1"/>
        <v>0</v>
      </c>
      <c r="Q56" s="273" t="e">
        <f t="shared" si="2"/>
        <v>#DIV/0!</v>
      </c>
      <c r="R56" s="260"/>
    </row>
    <row r="57" spans="1:22" ht="52.5" x14ac:dyDescent="0.2">
      <c r="A57" s="276">
        <v>4904</v>
      </c>
      <c r="B57" s="277"/>
      <c r="C57" s="283"/>
      <c r="D57" s="283"/>
      <c r="E57" s="283"/>
      <c r="F57" s="283"/>
      <c r="G57" s="290" t="s">
        <v>254</v>
      </c>
      <c r="H57" s="271">
        <f>+H58</f>
        <v>0</v>
      </c>
      <c r="I57" s="271">
        <f>+I58</f>
        <v>0</v>
      </c>
      <c r="J57" s="271">
        <f>+J58</f>
        <v>0</v>
      </c>
      <c r="K57" s="273" t="e">
        <f t="shared" si="0"/>
        <v>#DIV/0!</v>
      </c>
      <c r="L57" s="271">
        <f>+L58</f>
        <v>0</v>
      </c>
      <c r="M57" s="271">
        <f>+M58</f>
        <v>0</v>
      </c>
      <c r="N57" s="271">
        <f>+N58</f>
        <v>0</v>
      </c>
      <c r="O57" s="271">
        <f>+O58</f>
        <v>0</v>
      </c>
      <c r="P57" s="275">
        <f t="shared" si="1"/>
        <v>0</v>
      </c>
      <c r="Q57" s="273" t="e">
        <f t="shared" si="2"/>
        <v>#DIV/0!</v>
      </c>
      <c r="R57" s="260"/>
    </row>
    <row r="58" spans="1:22" ht="26.25" x14ac:dyDescent="0.2">
      <c r="A58" s="282"/>
      <c r="B58" s="277" t="s">
        <v>55</v>
      </c>
      <c r="C58" s="283"/>
      <c r="D58" s="283"/>
      <c r="E58" s="283"/>
      <c r="F58" s="283"/>
      <c r="G58" s="290" t="s">
        <v>255</v>
      </c>
      <c r="H58" s="271"/>
      <c r="I58" s="271"/>
      <c r="J58" s="272">
        <f t="shared" si="3"/>
        <v>0</v>
      </c>
      <c r="K58" s="273" t="e">
        <f t="shared" si="0"/>
        <v>#DIV/0!</v>
      </c>
      <c r="L58" s="271"/>
      <c r="M58" s="271"/>
      <c r="N58" s="271"/>
      <c r="O58" s="285">
        <f t="shared" ref="O58" si="15">M58+N58</f>
        <v>0</v>
      </c>
      <c r="P58" s="275">
        <f t="shared" si="1"/>
        <v>0</v>
      </c>
      <c r="Q58" s="273" t="e">
        <f t="shared" si="2"/>
        <v>#DIV/0!</v>
      </c>
      <c r="R58" s="260"/>
    </row>
    <row r="59" spans="1:22" ht="26.25" x14ac:dyDescent="0.2">
      <c r="A59" s="288" t="s">
        <v>473</v>
      </c>
      <c r="B59" s="289" t="s">
        <v>54</v>
      </c>
      <c r="C59" s="269"/>
      <c r="D59" s="269"/>
      <c r="E59" s="269"/>
      <c r="F59" s="269"/>
      <c r="G59" s="286" t="s">
        <v>56</v>
      </c>
      <c r="H59" s="271">
        <f>+H15+H17+H20+H28+H33+H53+H51+H24+H39+H57+H40</f>
        <v>38012000</v>
      </c>
      <c r="I59" s="271">
        <f>+I15+I17+I20+I28+I33+I53+I51+I24+I39+I57+I40</f>
        <v>5621098.1799999997</v>
      </c>
      <c r="J59" s="271">
        <f>+J15+J17+J20+J28+J33+J53+J51+J24+J39+J57+J40</f>
        <v>32390901.82</v>
      </c>
      <c r="K59" s="273">
        <f t="shared" si="0"/>
        <v>14.787693833526255</v>
      </c>
      <c r="L59" s="271">
        <f>+L15+L17+L20+L28+L33+L53+L51+L24+L39+L57+L40</f>
        <v>16006000</v>
      </c>
      <c r="M59" s="271">
        <f>+M15+M17+M20+M28+M33+M53+M51+M24+M39+M57+M40</f>
        <v>4610693.3900000006</v>
      </c>
      <c r="N59" s="271">
        <f>+N15+N17+N20+N28+N33+N53+N51+N24+N39+N57+N40</f>
        <v>1010404.79</v>
      </c>
      <c r="O59" s="271">
        <f>+O15+O17+O20+O28+O33+O53+O51+O24+O39+O57+O40</f>
        <v>5621098.1799999997</v>
      </c>
      <c r="P59" s="275">
        <f t="shared" si="1"/>
        <v>10384901.82</v>
      </c>
      <c r="Q59" s="273">
        <f t="shared" si="2"/>
        <v>35.119999999999997</v>
      </c>
      <c r="R59" s="260"/>
    </row>
    <row r="60" spans="1:22" ht="51" x14ac:dyDescent="0.2">
      <c r="A60" s="288"/>
      <c r="B60" s="289" t="s">
        <v>55</v>
      </c>
      <c r="C60" s="269"/>
      <c r="D60" s="269"/>
      <c r="E60" s="269"/>
      <c r="F60" s="269"/>
      <c r="G60" s="286" t="s">
        <v>474</v>
      </c>
      <c r="H60" s="271">
        <f>+H16+H18+H29+H32+H50</f>
        <v>2000000</v>
      </c>
      <c r="I60" s="271">
        <f>+I16+I18+I29+I32+I50</f>
        <v>2657983.1900000004</v>
      </c>
      <c r="J60" s="271">
        <f>+J16+J18+J29+J32+J50</f>
        <v>-657983.19000000041</v>
      </c>
      <c r="K60" s="273">
        <f t="shared" si="0"/>
        <v>132.89915950000002</v>
      </c>
      <c r="L60" s="271">
        <f>+L16+L18+L29+L32+L50</f>
        <v>2000000</v>
      </c>
      <c r="M60" s="271">
        <f>+M16+M18+M29+M32+M50</f>
        <v>2598092.9700000002</v>
      </c>
      <c r="N60" s="271">
        <f>+N16+N18+N29+N32+N50</f>
        <v>59890.22</v>
      </c>
      <c r="O60" s="271">
        <f>+O16+O18+O29+O32+O50</f>
        <v>2657983.1900000004</v>
      </c>
      <c r="P60" s="275">
        <f t="shared" si="1"/>
        <v>-657983.19000000041</v>
      </c>
      <c r="Q60" s="273">
        <f t="shared" si="2"/>
        <v>132.9</v>
      </c>
      <c r="R60" s="260"/>
    </row>
    <row r="61" spans="1:22" ht="26.25" thickBot="1" x14ac:dyDescent="0.25">
      <c r="A61" s="295"/>
      <c r="B61" s="296"/>
      <c r="C61" s="297"/>
      <c r="D61" s="297"/>
      <c r="E61" s="297"/>
      <c r="F61" s="297"/>
      <c r="G61" s="298"/>
      <c r="H61" s="299"/>
      <c r="I61" s="300"/>
      <c r="J61" s="301"/>
      <c r="K61" s="302"/>
      <c r="L61" s="303"/>
      <c r="M61" s="303"/>
      <c r="N61" s="301"/>
      <c r="O61" s="304"/>
      <c r="P61" s="305"/>
      <c r="Q61" s="306"/>
      <c r="R61" s="260"/>
    </row>
    <row r="62" spans="1:22" ht="26.25" x14ac:dyDescent="0.35">
      <c r="A62" s="458" t="s">
        <v>60</v>
      </c>
      <c r="B62" s="445"/>
      <c r="C62" s="445"/>
      <c r="D62" s="445"/>
      <c r="E62" s="445"/>
      <c r="F62" s="446"/>
      <c r="G62" s="307" t="s">
        <v>61</v>
      </c>
      <c r="H62" s="308">
        <f>+H63+H74+H76</f>
        <v>45484700</v>
      </c>
      <c r="I62" s="308">
        <f>+I63+I74+I76</f>
        <v>13338092.99</v>
      </c>
      <c r="J62" s="308">
        <f>+J63+J74+J76</f>
        <v>32184414.009999998</v>
      </c>
      <c r="K62" s="309">
        <f>ROUND(I62/H62*100,2)</f>
        <v>29.32</v>
      </c>
      <c r="L62" s="308">
        <f>+L63+L74+L76</f>
        <v>18851800</v>
      </c>
      <c r="M62" s="308">
        <f>+M63+M74+M76</f>
        <v>10649908.799999999</v>
      </c>
      <c r="N62" s="308">
        <f>+N63+N74+N76</f>
        <v>2688184.19</v>
      </c>
      <c r="O62" s="308">
        <f>+O63+O74+O76</f>
        <v>13338092.99</v>
      </c>
      <c r="P62" s="308">
        <f t="shared" ref="P62:P125" si="16">L62-O62</f>
        <v>5513707.0099999998</v>
      </c>
      <c r="Q62" s="309">
        <f>ROUND(O62/L62*100,2)</f>
        <v>70.75</v>
      </c>
      <c r="R62" s="310"/>
      <c r="V62" s="311"/>
    </row>
    <row r="63" spans="1:22" ht="26.25" x14ac:dyDescent="0.2">
      <c r="A63" s="276"/>
      <c r="B63" s="268"/>
      <c r="C63" s="269"/>
      <c r="D63" s="312" t="s">
        <v>54</v>
      </c>
      <c r="E63" s="269"/>
      <c r="F63" s="269"/>
      <c r="G63" s="313" t="s">
        <v>62</v>
      </c>
      <c r="H63" s="314">
        <f>+H64+H65+H66+H67+H68+H69+H70+H71+H72+H73</f>
        <v>45484700</v>
      </c>
      <c r="I63" s="314">
        <f>+I64+I65+I66+I67+I68+I69+I70+I71+I72+I73</f>
        <v>13368037.48</v>
      </c>
      <c r="J63" s="314">
        <f>+J64+J65+J66+J67+J68+J69+J70+J71+J72+J73</f>
        <v>32154469.52</v>
      </c>
      <c r="K63" s="273">
        <f>ROUND(I63/H63*100,2)</f>
        <v>29.39</v>
      </c>
      <c r="L63" s="314">
        <f>+L64+L65+L66+L67+L68+L69+L70+L71+L72+L73</f>
        <v>18851800</v>
      </c>
      <c r="M63" s="314">
        <f>+M64+M65+M66+M67+M68+M69+M70+M71+M72+M73</f>
        <v>10679768.1</v>
      </c>
      <c r="N63" s="314">
        <f>+N64+N65+N66+N67+N68+N69+N70+N71+N72+N73</f>
        <v>2688269.38</v>
      </c>
      <c r="O63" s="314">
        <f>+O64+O65+O66+O67+O68+O69+O70+O71+O72+O73</f>
        <v>13368037.48</v>
      </c>
      <c r="P63" s="314">
        <f t="shared" si="16"/>
        <v>5483762.5199999996</v>
      </c>
      <c r="Q63" s="273">
        <f>ROUND(O63/L63*100,2)</f>
        <v>70.91</v>
      </c>
      <c r="R63" s="310"/>
    </row>
    <row r="64" spans="1:22" ht="26.25" x14ac:dyDescent="0.2">
      <c r="A64" s="276"/>
      <c r="B64" s="268"/>
      <c r="C64" s="269"/>
      <c r="D64" s="312" t="s">
        <v>63</v>
      </c>
      <c r="E64" s="269"/>
      <c r="F64" s="269"/>
      <c r="G64" s="313" t="s">
        <v>64</v>
      </c>
      <c r="H64" s="314">
        <f t="shared" ref="H64:J68" si="17">+H79</f>
        <v>4417000</v>
      </c>
      <c r="I64" s="314">
        <f t="shared" si="17"/>
        <v>1832135</v>
      </c>
      <c r="J64" s="314">
        <f t="shared" si="17"/>
        <v>2622672</v>
      </c>
      <c r="K64" s="273">
        <f>ROUND(I64/H64*100,2)</f>
        <v>41.48</v>
      </c>
      <c r="L64" s="314">
        <f t="shared" ref="L64:O68" si="18">+L79</f>
        <v>2211500</v>
      </c>
      <c r="M64" s="314">
        <f t="shared" si="18"/>
        <v>1462068</v>
      </c>
      <c r="N64" s="314">
        <f t="shared" si="18"/>
        <v>370067</v>
      </c>
      <c r="O64" s="314">
        <f t="shared" si="18"/>
        <v>1832135</v>
      </c>
      <c r="P64" s="314">
        <f t="shared" si="16"/>
        <v>379365</v>
      </c>
      <c r="Q64" s="273">
        <f>ROUND(O64/L64*100,2)</f>
        <v>82.85</v>
      </c>
      <c r="R64" s="310"/>
    </row>
    <row r="65" spans="1:18" ht="26.25" x14ac:dyDescent="0.2">
      <c r="A65" s="276"/>
      <c r="B65" s="268"/>
      <c r="C65" s="269"/>
      <c r="D65" s="312" t="s">
        <v>65</v>
      </c>
      <c r="E65" s="269"/>
      <c r="F65" s="269"/>
      <c r="G65" s="313" t="s">
        <v>66</v>
      </c>
      <c r="H65" s="314">
        <f t="shared" si="17"/>
        <v>410500</v>
      </c>
      <c r="I65" s="314">
        <f t="shared" si="17"/>
        <v>208854.43</v>
      </c>
      <c r="J65" s="314">
        <f t="shared" si="17"/>
        <v>201645.57</v>
      </c>
      <c r="K65" s="273">
        <f>ROUND(I65/H65*100,2)</f>
        <v>50.88</v>
      </c>
      <c r="L65" s="314">
        <f t="shared" si="18"/>
        <v>257800</v>
      </c>
      <c r="M65" s="314">
        <f t="shared" si="18"/>
        <v>171419.05000000002</v>
      </c>
      <c r="N65" s="314">
        <f t="shared" si="18"/>
        <v>37435.379999999997</v>
      </c>
      <c r="O65" s="314">
        <f t="shared" si="18"/>
        <v>208854.43</v>
      </c>
      <c r="P65" s="314">
        <f t="shared" si="16"/>
        <v>48945.570000000007</v>
      </c>
      <c r="Q65" s="273">
        <f>ROUND(O65/L65*100,2)</f>
        <v>81.010000000000005</v>
      </c>
      <c r="R65" s="310"/>
    </row>
    <row r="66" spans="1:18" ht="26.25" x14ac:dyDescent="0.2">
      <c r="A66" s="276"/>
      <c r="B66" s="268"/>
      <c r="C66" s="269"/>
      <c r="D66" s="312" t="s">
        <v>67</v>
      </c>
      <c r="E66" s="269"/>
      <c r="F66" s="269"/>
      <c r="G66" s="313" t="s">
        <v>68</v>
      </c>
      <c r="H66" s="314">
        <f t="shared" si="17"/>
        <v>0</v>
      </c>
      <c r="I66" s="314">
        <f t="shared" si="17"/>
        <v>0</v>
      </c>
      <c r="J66" s="314">
        <f t="shared" si="17"/>
        <v>0</v>
      </c>
      <c r="K66" s="273"/>
      <c r="L66" s="314">
        <f t="shared" si="18"/>
        <v>0</v>
      </c>
      <c r="M66" s="314">
        <f t="shared" si="18"/>
        <v>0</v>
      </c>
      <c r="N66" s="314">
        <f t="shared" si="18"/>
        <v>0</v>
      </c>
      <c r="O66" s="314">
        <f t="shared" si="18"/>
        <v>0</v>
      </c>
      <c r="P66" s="314">
        <f t="shared" si="16"/>
        <v>0</v>
      </c>
      <c r="Q66" s="273"/>
      <c r="R66" s="310"/>
    </row>
    <row r="67" spans="1:18" ht="26.25" x14ac:dyDescent="0.2">
      <c r="A67" s="276"/>
      <c r="B67" s="268"/>
      <c r="C67" s="269"/>
      <c r="D67" s="312" t="s">
        <v>69</v>
      </c>
      <c r="E67" s="269"/>
      <c r="F67" s="269"/>
      <c r="G67" s="313" t="s">
        <v>70</v>
      </c>
      <c r="H67" s="314">
        <f t="shared" si="17"/>
        <v>0</v>
      </c>
      <c r="I67" s="314">
        <f t="shared" si="17"/>
        <v>0</v>
      </c>
      <c r="J67" s="314">
        <f t="shared" si="17"/>
        <v>0</v>
      </c>
      <c r="K67" s="273" t="e">
        <f>ROUND(I67/H67*100,2)</f>
        <v>#DIV/0!</v>
      </c>
      <c r="L67" s="314">
        <f t="shared" si="18"/>
        <v>0</v>
      </c>
      <c r="M67" s="314">
        <f t="shared" si="18"/>
        <v>0</v>
      </c>
      <c r="N67" s="314">
        <f t="shared" si="18"/>
        <v>0</v>
      </c>
      <c r="O67" s="314">
        <f t="shared" si="18"/>
        <v>0</v>
      </c>
      <c r="P67" s="314">
        <f t="shared" si="16"/>
        <v>0</v>
      </c>
      <c r="Q67" s="273"/>
      <c r="R67" s="310"/>
    </row>
    <row r="68" spans="1:18" ht="51" x14ac:dyDescent="0.2">
      <c r="A68" s="276"/>
      <c r="B68" s="268"/>
      <c r="C68" s="269"/>
      <c r="D68" s="312" t="s">
        <v>71</v>
      </c>
      <c r="E68" s="269"/>
      <c r="F68" s="269"/>
      <c r="G68" s="313" t="s">
        <v>72</v>
      </c>
      <c r="H68" s="314">
        <f t="shared" si="17"/>
        <v>5407000</v>
      </c>
      <c r="I68" s="314">
        <f t="shared" si="17"/>
        <v>1836260</v>
      </c>
      <c r="J68" s="314">
        <f t="shared" si="17"/>
        <v>3570740</v>
      </c>
      <c r="K68" s="273">
        <f>ROUND(I68/H68*100,2)</f>
        <v>33.96</v>
      </c>
      <c r="L68" s="314">
        <f t="shared" si="18"/>
        <v>2313000</v>
      </c>
      <c r="M68" s="314">
        <f t="shared" si="18"/>
        <v>1502018</v>
      </c>
      <c r="N68" s="314">
        <f t="shared" si="18"/>
        <v>334242</v>
      </c>
      <c r="O68" s="314">
        <f t="shared" si="18"/>
        <v>1836260</v>
      </c>
      <c r="P68" s="314">
        <f t="shared" si="16"/>
        <v>476740</v>
      </c>
      <c r="Q68" s="273">
        <f>ROUND(O68/L68*100,2)</f>
        <v>79.39</v>
      </c>
      <c r="R68" s="310"/>
    </row>
    <row r="69" spans="1:18" ht="26.25" x14ac:dyDescent="0.2">
      <c r="A69" s="276"/>
      <c r="B69" s="268"/>
      <c r="C69" s="269"/>
      <c r="D69" s="312" t="s">
        <v>73</v>
      </c>
      <c r="E69" s="269"/>
      <c r="F69" s="269"/>
      <c r="G69" s="313" t="s">
        <v>74</v>
      </c>
      <c r="H69" s="314">
        <f t="shared" ref="H69:J71" si="19">+H90</f>
        <v>0</v>
      </c>
      <c r="I69" s="314">
        <f t="shared" si="19"/>
        <v>0</v>
      </c>
      <c r="J69" s="314">
        <f t="shared" si="19"/>
        <v>0</v>
      </c>
      <c r="K69" s="273"/>
      <c r="L69" s="314">
        <f t="shared" ref="L69:O71" si="20">+L90</f>
        <v>0</v>
      </c>
      <c r="M69" s="314">
        <f t="shared" si="20"/>
        <v>0</v>
      </c>
      <c r="N69" s="314">
        <f t="shared" si="20"/>
        <v>0</v>
      </c>
      <c r="O69" s="314">
        <f t="shared" si="20"/>
        <v>0</v>
      </c>
      <c r="P69" s="314">
        <f t="shared" si="16"/>
        <v>0</v>
      </c>
      <c r="Q69" s="273"/>
      <c r="R69" s="310"/>
    </row>
    <row r="70" spans="1:18" ht="51" x14ac:dyDescent="0.2">
      <c r="A70" s="276"/>
      <c r="B70" s="268"/>
      <c r="C70" s="269"/>
      <c r="D70" s="312" t="s">
        <v>75</v>
      </c>
      <c r="E70" s="269"/>
      <c r="F70" s="269"/>
      <c r="G70" s="313" t="s">
        <v>76</v>
      </c>
      <c r="H70" s="314">
        <f t="shared" si="19"/>
        <v>10579000</v>
      </c>
      <c r="I70" s="314">
        <f t="shared" si="19"/>
        <v>689010.05</v>
      </c>
      <c r="J70" s="314">
        <f t="shared" si="19"/>
        <v>9889989.9499999993</v>
      </c>
      <c r="K70" s="273">
        <f>ROUND(I70/H70*100,2)</f>
        <v>6.51</v>
      </c>
      <c r="L70" s="314">
        <f t="shared" si="20"/>
        <v>2891000</v>
      </c>
      <c r="M70" s="314">
        <f t="shared" si="20"/>
        <v>536980.05000000005</v>
      </c>
      <c r="N70" s="314">
        <f t="shared" si="20"/>
        <v>152030</v>
      </c>
      <c r="O70" s="314">
        <f t="shared" si="20"/>
        <v>689010.05</v>
      </c>
      <c r="P70" s="314">
        <f t="shared" si="16"/>
        <v>2201989.9500000002</v>
      </c>
      <c r="Q70" s="273">
        <f>ROUND(O70/L70*100,2)</f>
        <v>23.83</v>
      </c>
      <c r="R70" s="310"/>
    </row>
    <row r="71" spans="1:18" ht="26.25" x14ac:dyDescent="0.2">
      <c r="A71" s="276"/>
      <c r="B71" s="268"/>
      <c r="C71" s="269"/>
      <c r="D71" s="312" t="s">
        <v>77</v>
      </c>
      <c r="E71" s="269"/>
      <c r="F71" s="269"/>
      <c r="G71" s="313" t="s">
        <v>78</v>
      </c>
      <c r="H71" s="314">
        <f t="shared" si="19"/>
        <v>23471000</v>
      </c>
      <c r="I71" s="314">
        <f t="shared" si="19"/>
        <v>7615219</v>
      </c>
      <c r="J71" s="314">
        <f t="shared" si="19"/>
        <v>15855781</v>
      </c>
      <c r="K71" s="273">
        <f>ROUND(I71/H71*100,2)</f>
        <v>32.450000000000003</v>
      </c>
      <c r="L71" s="314">
        <f t="shared" si="20"/>
        <v>9978300</v>
      </c>
      <c r="M71" s="314">
        <f t="shared" si="20"/>
        <v>6224853</v>
      </c>
      <c r="N71" s="314">
        <f t="shared" si="20"/>
        <v>1390366</v>
      </c>
      <c r="O71" s="314">
        <f t="shared" si="20"/>
        <v>7615219</v>
      </c>
      <c r="P71" s="314">
        <f t="shared" si="16"/>
        <v>2363081</v>
      </c>
      <c r="Q71" s="273">
        <f>ROUND(O71/L71*100,2)</f>
        <v>76.319999999999993</v>
      </c>
      <c r="R71" s="310"/>
    </row>
    <row r="72" spans="1:18" ht="26.25" x14ac:dyDescent="0.2">
      <c r="A72" s="276"/>
      <c r="B72" s="268"/>
      <c r="C72" s="269"/>
      <c r="D72" s="312" t="s">
        <v>79</v>
      </c>
      <c r="E72" s="269"/>
      <c r="F72" s="269"/>
      <c r="G72" s="313" t="s">
        <v>80</v>
      </c>
      <c r="H72" s="314">
        <f>+H97</f>
        <v>1200200</v>
      </c>
      <c r="I72" s="314">
        <f>+I97</f>
        <v>1186559</v>
      </c>
      <c r="J72" s="314">
        <f>+J97</f>
        <v>13641</v>
      </c>
      <c r="K72" s="273"/>
      <c r="L72" s="314">
        <f>+L97</f>
        <v>1200200</v>
      </c>
      <c r="M72" s="314">
        <f>+M97</f>
        <v>782430</v>
      </c>
      <c r="N72" s="314">
        <f>+N97</f>
        <v>404129</v>
      </c>
      <c r="O72" s="314">
        <f>+O97</f>
        <v>1186559</v>
      </c>
      <c r="P72" s="314">
        <f t="shared" si="16"/>
        <v>13641</v>
      </c>
      <c r="Q72" s="273">
        <f>ROUND(O72/L72*100,2)</f>
        <v>98.86</v>
      </c>
      <c r="R72" s="310"/>
    </row>
    <row r="73" spans="1:18" ht="76.5" x14ac:dyDescent="0.2">
      <c r="A73" s="276"/>
      <c r="B73" s="268"/>
      <c r="C73" s="269"/>
      <c r="D73" s="312" t="s">
        <v>81</v>
      </c>
      <c r="E73" s="269"/>
      <c r="F73" s="269"/>
      <c r="G73" s="315" t="s">
        <v>203</v>
      </c>
      <c r="H73" s="314">
        <f>H98</f>
        <v>0</v>
      </c>
      <c r="I73" s="314">
        <f>I98</f>
        <v>0</v>
      </c>
      <c r="J73" s="314">
        <v>0</v>
      </c>
      <c r="K73" s="273"/>
      <c r="L73" s="314">
        <f>L98</f>
        <v>0</v>
      </c>
      <c r="M73" s="314">
        <f>M98</f>
        <v>0</v>
      </c>
      <c r="N73" s="314">
        <f>N98</f>
        <v>0</v>
      </c>
      <c r="O73" s="314">
        <f>O98</f>
        <v>0</v>
      </c>
      <c r="P73" s="314">
        <f t="shared" si="16"/>
        <v>0</v>
      </c>
      <c r="Q73" s="273"/>
      <c r="R73" s="310"/>
    </row>
    <row r="74" spans="1:18" ht="26.25" x14ac:dyDescent="0.2">
      <c r="A74" s="276"/>
      <c r="B74" s="268"/>
      <c r="C74" s="269"/>
      <c r="D74" s="312" t="s">
        <v>82</v>
      </c>
      <c r="E74" s="269"/>
      <c r="F74" s="269"/>
      <c r="G74" s="313" t="s">
        <v>83</v>
      </c>
      <c r="H74" s="314">
        <f>+H75</f>
        <v>0</v>
      </c>
      <c r="I74" s="314">
        <f>+I75</f>
        <v>0</v>
      </c>
      <c r="J74" s="314">
        <f>+J75</f>
        <v>0</v>
      </c>
      <c r="K74" s="273"/>
      <c r="L74" s="314">
        <f>+L75</f>
        <v>0</v>
      </c>
      <c r="M74" s="314">
        <f>+M75</f>
        <v>0</v>
      </c>
      <c r="N74" s="314">
        <f>+N75</f>
        <v>0</v>
      </c>
      <c r="O74" s="314">
        <f>+O75</f>
        <v>0</v>
      </c>
      <c r="P74" s="314">
        <f t="shared" si="16"/>
        <v>0</v>
      </c>
      <c r="Q74" s="273" t="e">
        <f t="shared" ref="Q74:Q76" si="21">ROUND(O74/L74*100,2)</f>
        <v>#DIV/0!</v>
      </c>
      <c r="R74" s="310"/>
    </row>
    <row r="75" spans="1:18" ht="26.25" x14ac:dyDescent="0.2">
      <c r="A75" s="276"/>
      <c r="B75" s="268"/>
      <c r="C75" s="269"/>
      <c r="D75" s="312" t="s">
        <v>84</v>
      </c>
      <c r="E75" s="269"/>
      <c r="F75" s="269"/>
      <c r="G75" s="313" t="s">
        <v>85</v>
      </c>
      <c r="H75" s="314">
        <f>H100</f>
        <v>0</v>
      </c>
      <c r="I75" s="314">
        <f>I100</f>
        <v>0</v>
      </c>
      <c r="J75" s="314">
        <f>J170</f>
        <v>0</v>
      </c>
      <c r="K75" s="273"/>
      <c r="L75" s="314">
        <f>L100</f>
        <v>0</v>
      </c>
      <c r="M75" s="314">
        <f>M100</f>
        <v>0</v>
      </c>
      <c r="N75" s="314">
        <f>N100</f>
        <v>0</v>
      </c>
      <c r="O75" s="314">
        <f>O100</f>
        <v>0</v>
      </c>
      <c r="P75" s="314">
        <f t="shared" si="16"/>
        <v>0</v>
      </c>
      <c r="Q75" s="273" t="e">
        <f t="shared" si="21"/>
        <v>#DIV/0!</v>
      </c>
      <c r="R75" s="310"/>
    </row>
    <row r="76" spans="1:18" ht="26.25" x14ac:dyDescent="0.2">
      <c r="A76" s="276"/>
      <c r="B76" s="268"/>
      <c r="C76" s="269"/>
      <c r="D76" s="269">
        <v>85</v>
      </c>
      <c r="E76" s="269"/>
      <c r="F76" s="269"/>
      <c r="G76" s="313" t="s">
        <v>86</v>
      </c>
      <c r="H76" s="314">
        <f>+H104</f>
        <v>0</v>
      </c>
      <c r="I76" s="314">
        <f>+I104</f>
        <v>-29944.489999999998</v>
      </c>
      <c r="J76" s="314">
        <f>+J104</f>
        <v>29944.489999999998</v>
      </c>
      <c r="K76" s="273"/>
      <c r="L76" s="314">
        <f>+L104</f>
        <v>0</v>
      </c>
      <c r="M76" s="314">
        <f>+M104</f>
        <v>-29859.3</v>
      </c>
      <c r="N76" s="314">
        <f>+N104</f>
        <v>-85.190000000000055</v>
      </c>
      <c r="O76" s="314">
        <f>+O104</f>
        <v>-29944.489999999998</v>
      </c>
      <c r="P76" s="314">
        <f t="shared" si="16"/>
        <v>29944.489999999998</v>
      </c>
      <c r="Q76" s="273" t="e">
        <f t="shared" si="21"/>
        <v>#DIV/0!</v>
      </c>
      <c r="R76" s="310"/>
    </row>
    <row r="77" spans="1:18" ht="26.25" x14ac:dyDescent="0.35">
      <c r="A77" s="444">
        <v>5004</v>
      </c>
      <c r="B77" s="445"/>
      <c r="C77" s="445"/>
      <c r="D77" s="445"/>
      <c r="E77" s="445"/>
      <c r="F77" s="446"/>
      <c r="G77" s="317" t="s">
        <v>87</v>
      </c>
      <c r="H77" s="318">
        <f>+H78+H99+H104</f>
        <v>45484700</v>
      </c>
      <c r="I77" s="318">
        <f>+I78+I99+I104</f>
        <v>13338092.99</v>
      </c>
      <c r="J77" s="318">
        <f>+J78+J99+J101+J104</f>
        <v>32184414.009999998</v>
      </c>
      <c r="K77" s="309">
        <f>ROUND(I77/H77*100,2)</f>
        <v>29.32</v>
      </c>
      <c r="L77" s="318">
        <f>+L78+L99+L104</f>
        <v>18851800</v>
      </c>
      <c r="M77" s="318">
        <f>+M78+M99+M104</f>
        <v>10649908.799999999</v>
      </c>
      <c r="N77" s="318">
        <f>+N78+N99+N104</f>
        <v>2688184.19</v>
      </c>
      <c r="O77" s="318">
        <f>+O78+O99+O104</f>
        <v>13338092.99</v>
      </c>
      <c r="P77" s="318">
        <f t="shared" si="16"/>
        <v>5513707.0099999998</v>
      </c>
      <c r="Q77" s="309">
        <f>ROUND(O77/L77*100,2)</f>
        <v>70.75</v>
      </c>
      <c r="R77" s="260"/>
    </row>
    <row r="78" spans="1:18" ht="26.25" x14ac:dyDescent="0.2">
      <c r="A78" s="316"/>
      <c r="B78" s="319"/>
      <c r="C78" s="320"/>
      <c r="D78" s="320" t="s">
        <v>32</v>
      </c>
      <c r="E78" s="320"/>
      <c r="F78" s="320"/>
      <c r="G78" s="313" t="s">
        <v>62</v>
      </c>
      <c r="H78" s="314">
        <f>H79+H80+H81+H82+H83+H90+H91+H92+H97+H98</f>
        <v>45484700</v>
      </c>
      <c r="I78" s="314">
        <f>I79+I80+I81+I82+I83+I90+I91+I92+I97+I98</f>
        <v>13368037.48</v>
      </c>
      <c r="J78" s="314">
        <f>J79+J80+J81+J82+J83+J90+J91+J92+J97+J98</f>
        <v>32154469.52</v>
      </c>
      <c r="K78" s="273">
        <f>ROUND(I78/H78*100,2)</f>
        <v>29.39</v>
      </c>
      <c r="L78" s="314">
        <f>L79+L80+L81+L82+L83+L90+L91+L92+L97+L98</f>
        <v>18851800</v>
      </c>
      <c r="M78" s="314">
        <f>M79+M80+M81+M82+M83+M90+M91+M92+M97+M98</f>
        <v>10679768.1</v>
      </c>
      <c r="N78" s="314">
        <f>N79+N80+N81+N82+N83+N90+N91+N92+N97+N98</f>
        <v>2688269.38</v>
      </c>
      <c r="O78" s="314">
        <f>O79+O80+O81+O82+O83+O90+O91+O92+O97+O98</f>
        <v>13368037.48</v>
      </c>
      <c r="P78" s="314">
        <f t="shared" si="16"/>
        <v>5483762.5199999996</v>
      </c>
      <c r="Q78" s="273">
        <f>ROUND(O78/L78*100,2)</f>
        <v>70.91</v>
      </c>
      <c r="R78" s="260"/>
    </row>
    <row r="79" spans="1:18" ht="26.25" x14ac:dyDescent="0.2">
      <c r="A79" s="276"/>
      <c r="B79" s="268"/>
      <c r="C79" s="269"/>
      <c r="D79" s="269" t="s">
        <v>88</v>
      </c>
      <c r="E79" s="269"/>
      <c r="F79" s="269"/>
      <c r="G79" s="313" t="s">
        <v>64</v>
      </c>
      <c r="H79" s="314">
        <f>H107+H174+H259</f>
        <v>4417000</v>
      </c>
      <c r="I79" s="314">
        <f>I107+I174+I259</f>
        <v>1832135</v>
      </c>
      <c r="J79" s="314">
        <f>J107+J174+J259</f>
        <v>2622672</v>
      </c>
      <c r="K79" s="273">
        <f>ROUND(I79/H79*100,2)</f>
        <v>41.48</v>
      </c>
      <c r="L79" s="314">
        <f>L107+L174+L259</f>
        <v>2211500</v>
      </c>
      <c r="M79" s="314">
        <f>M107+M174+M259</f>
        <v>1462068</v>
      </c>
      <c r="N79" s="314">
        <f>N107+N174+N259</f>
        <v>370067</v>
      </c>
      <c r="O79" s="314">
        <f>O107+O174+O259</f>
        <v>1832135</v>
      </c>
      <c r="P79" s="314">
        <f t="shared" si="16"/>
        <v>379365</v>
      </c>
      <c r="Q79" s="273">
        <f>ROUND(O79/L79*100,2)</f>
        <v>82.85</v>
      </c>
      <c r="R79" s="260"/>
    </row>
    <row r="80" spans="1:18" ht="26.25" x14ac:dyDescent="0.2">
      <c r="A80" s="276"/>
      <c r="B80" s="268"/>
      <c r="C80" s="269"/>
      <c r="D80" s="269" t="s">
        <v>89</v>
      </c>
      <c r="E80" s="269"/>
      <c r="F80" s="269"/>
      <c r="G80" s="313" t="s">
        <v>66</v>
      </c>
      <c r="H80" s="314">
        <f>H134+H201+H291+H384</f>
        <v>410500</v>
      </c>
      <c r="I80" s="314">
        <f>I134+I201+I291+I384</f>
        <v>208854.43</v>
      </c>
      <c r="J80" s="314">
        <f>J134+J201+J291+J384</f>
        <v>201645.57</v>
      </c>
      <c r="K80" s="273">
        <f>ROUND(I80/H80*100,2)</f>
        <v>50.88</v>
      </c>
      <c r="L80" s="314">
        <f>L134+L201+L291+L384</f>
        <v>257800</v>
      </c>
      <c r="M80" s="314">
        <f>M134+M201+M291+M384</f>
        <v>171419.05000000002</v>
      </c>
      <c r="N80" s="314">
        <f>N134+N201+N291+N384</f>
        <v>37435.379999999997</v>
      </c>
      <c r="O80" s="314">
        <f>O134+O201+O291+O384</f>
        <v>208854.43</v>
      </c>
      <c r="P80" s="314">
        <f t="shared" si="16"/>
        <v>48945.570000000007</v>
      </c>
      <c r="Q80" s="273">
        <f>ROUND(O80/L80*100,2)</f>
        <v>81.010000000000005</v>
      </c>
      <c r="R80" s="260"/>
    </row>
    <row r="81" spans="1:18" ht="26.25" x14ac:dyDescent="0.2">
      <c r="A81" s="276"/>
      <c r="B81" s="268"/>
      <c r="C81" s="269"/>
      <c r="D81" s="269" t="s">
        <v>90</v>
      </c>
      <c r="E81" s="269"/>
      <c r="F81" s="269"/>
      <c r="G81" s="313" t="s">
        <v>68</v>
      </c>
      <c r="H81" s="314">
        <f>H324</f>
        <v>0</v>
      </c>
      <c r="I81" s="314">
        <f>I324</f>
        <v>0</v>
      </c>
      <c r="J81" s="314">
        <f>J326</f>
        <v>0</v>
      </c>
      <c r="K81" s="273"/>
      <c r="L81" s="314">
        <f>L324</f>
        <v>0</v>
      </c>
      <c r="M81" s="314">
        <f>M324</f>
        <v>0</v>
      </c>
      <c r="N81" s="314">
        <f>N324</f>
        <v>0</v>
      </c>
      <c r="O81" s="314">
        <f>O324</f>
        <v>0</v>
      </c>
      <c r="P81" s="314">
        <f t="shared" si="16"/>
        <v>0</v>
      </c>
      <c r="Q81" s="273"/>
      <c r="R81" s="260"/>
    </row>
    <row r="82" spans="1:18" ht="26.25" x14ac:dyDescent="0.2">
      <c r="A82" s="276"/>
      <c r="B82" s="268"/>
      <c r="C82" s="269"/>
      <c r="D82" s="269" t="s">
        <v>91</v>
      </c>
      <c r="E82" s="269"/>
      <c r="F82" s="269"/>
      <c r="G82" s="313" t="s">
        <v>70</v>
      </c>
      <c r="H82" s="314">
        <f>H230+H387</f>
        <v>0</v>
      </c>
      <c r="I82" s="314">
        <f>I230+I387</f>
        <v>0</v>
      </c>
      <c r="J82" s="314">
        <f>J230+J387</f>
        <v>0</v>
      </c>
      <c r="K82" s="273" t="e">
        <f>ROUND(I82/H82*100,2)</f>
        <v>#DIV/0!</v>
      </c>
      <c r="L82" s="314">
        <f>L230+L387</f>
        <v>0</v>
      </c>
      <c r="M82" s="314">
        <f>M230+M387</f>
        <v>0</v>
      </c>
      <c r="N82" s="314">
        <f>N230+N387</f>
        <v>0</v>
      </c>
      <c r="O82" s="314">
        <f>O230+O387</f>
        <v>0</v>
      </c>
      <c r="P82" s="314">
        <f t="shared" si="16"/>
        <v>0</v>
      </c>
      <c r="Q82" s="273" t="e">
        <f>ROUND(O82/L82*100,2)</f>
        <v>#DIV/0!</v>
      </c>
      <c r="R82" s="260"/>
    </row>
    <row r="83" spans="1:18" ht="51" x14ac:dyDescent="0.2">
      <c r="A83" s="276"/>
      <c r="B83" s="268"/>
      <c r="C83" s="269"/>
      <c r="D83" s="269">
        <v>51</v>
      </c>
      <c r="E83" s="269"/>
      <c r="F83" s="269"/>
      <c r="G83" s="313" t="s">
        <v>72</v>
      </c>
      <c r="H83" s="314">
        <f>H232+H327+H390</f>
        <v>5407000</v>
      </c>
      <c r="I83" s="314">
        <f>I232+I327+I390</f>
        <v>1836260</v>
      </c>
      <c r="J83" s="314">
        <f>J232+J327+J390</f>
        <v>3570740</v>
      </c>
      <c r="K83" s="273">
        <f>ROUND(I83/H83*100,2)</f>
        <v>33.96</v>
      </c>
      <c r="L83" s="314">
        <f>L232+L327+L390</f>
        <v>2313000</v>
      </c>
      <c r="M83" s="314">
        <f>M232+M327+M390</f>
        <v>1502018</v>
      </c>
      <c r="N83" s="314">
        <f>N232+N327+N390</f>
        <v>334242</v>
      </c>
      <c r="O83" s="314">
        <f>O232+O327+O390</f>
        <v>1836260</v>
      </c>
      <c r="P83" s="314">
        <f t="shared" si="16"/>
        <v>476740</v>
      </c>
      <c r="Q83" s="273">
        <f>ROUND(O83/L83*100,2)</f>
        <v>79.39</v>
      </c>
      <c r="R83" s="260"/>
    </row>
    <row r="84" spans="1:18" ht="26.25" x14ac:dyDescent="0.2">
      <c r="A84" s="276"/>
      <c r="B84" s="268"/>
      <c r="C84" s="269"/>
      <c r="D84" s="269"/>
      <c r="E84" s="269" t="s">
        <v>32</v>
      </c>
      <c r="F84" s="269"/>
      <c r="G84" s="313" t="s">
        <v>92</v>
      </c>
      <c r="H84" s="314">
        <f>H85+H86+H87+H88+H89</f>
        <v>5407000</v>
      </c>
      <c r="I84" s="314">
        <f>I85+I86+I87+I88+I89</f>
        <v>1836260</v>
      </c>
      <c r="J84" s="314">
        <f>J85+J86+J87+J88+J89</f>
        <v>3570740</v>
      </c>
      <c r="K84" s="273">
        <f>ROUND(I84/H84*100,2)</f>
        <v>33.96</v>
      </c>
      <c r="L84" s="314">
        <f>L85+L86+L87+L88+L89</f>
        <v>2313000</v>
      </c>
      <c r="M84" s="314">
        <f>M85+M86+M87+M88+M89</f>
        <v>1502018</v>
      </c>
      <c r="N84" s="314">
        <f>N85+N86+N87+N88+N89</f>
        <v>334242</v>
      </c>
      <c r="O84" s="314">
        <f>O85+O86+O87+O88+O89</f>
        <v>1836260</v>
      </c>
      <c r="P84" s="314">
        <f t="shared" si="16"/>
        <v>476740</v>
      </c>
      <c r="Q84" s="273">
        <f>ROUND(O84/L84*100,2)</f>
        <v>79.39</v>
      </c>
      <c r="R84" s="260"/>
    </row>
    <row r="85" spans="1:18" ht="26.25" x14ac:dyDescent="0.2">
      <c r="A85" s="276"/>
      <c r="B85" s="268"/>
      <c r="C85" s="269"/>
      <c r="D85" s="269"/>
      <c r="E85" s="269"/>
      <c r="F85" s="269" t="s">
        <v>32</v>
      </c>
      <c r="G85" s="313" t="s">
        <v>93</v>
      </c>
      <c r="H85" s="314">
        <f>H232</f>
        <v>0</v>
      </c>
      <c r="I85" s="314">
        <f>I232</f>
        <v>0</v>
      </c>
      <c r="J85" s="314">
        <f>J232</f>
        <v>0</v>
      </c>
      <c r="K85" s="273"/>
      <c r="L85" s="314">
        <f>L232</f>
        <v>0</v>
      </c>
      <c r="M85" s="314">
        <f>M232</f>
        <v>0</v>
      </c>
      <c r="N85" s="314">
        <f>N232</f>
        <v>0</v>
      </c>
      <c r="O85" s="314">
        <f>O232</f>
        <v>0</v>
      </c>
      <c r="P85" s="314">
        <f t="shared" si="16"/>
        <v>0</v>
      </c>
      <c r="Q85" s="273"/>
      <c r="R85" s="260"/>
    </row>
    <row r="86" spans="1:18" ht="51" x14ac:dyDescent="0.2">
      <c r="A86" s="276"/>
      <c r="B86" s="268"/>
      <c r="C86" s="269"/>
      <c r="D86" s="269"/>
      <c r="E86" s="269"/>
      <c r="F86" s="269">
        <v>17</v>
      </c>
      <c r="G86" s="313" t="s">
        <v>94</v>
      </c>
      <c r="H86" s="314">
        <f>H329</f>
        <v>5407000</v>
      </c>
      <c r="I86" s="314">
        <f>I329</f>
        <v>1836260</v>
      </c>
      <c r="J86" s="314">
        <f>J329</f>
        <v>3570740</v>
      </c>
      <c r="K86" s="273">
        <f>ROUND(I86/H86*100,2)</f>
        <v>33.96</v>
      </c>
      <c r="L86" s="314">
        <f>L329</f>
        <v>2313000</v>
      </c>
      <c r="M86" s="314">
        <f>M329</f>
        <v>1502018</v>
      </c>
      <c r="N86" s="314">
        <f>N329</f>
        <v>334242</v>
      </c>
      <c r="O86" s="314">
        <f>O329</f>
        <v>1836260</v>
      </c>
      <c r="P86" s="314">
        <f t="shared" si="16"/>
        <v>476740</v>
      </c>
      <c r="Q86" s="273">
        <f>ROUND(O86/L86*100,2)</f>
        <v>79.39</v>
      </c>
      <c r="R86" s="260"/>
    </row>
    <row r="87" spans="1:18" ht="76.5" x14ac:dyDescent="0.2">
      <c r="A87" s="276"/>
      <c r="B87" s="268"/>
      <c r="C87" s="269"/>
      <c r="D87" s="269"/>
      <c r="E87" s="269"/>
      <c r="F87" s="269">
        <v>18</v>
      </c>
      <c r="G87" s="313" t="s">
        <v>95</v>
      </c>
      <c r="H87" s="314">
        <f>H392</f>
        <v>0</v>
      </c>
      <c r="I87" s="314">
        <f>I392</f>
        <v>0</v>
      </c>
      <c r="J87" s="314">
        <f>J392</f>
        <v>0</v>
      </c>
      <c r="K87" s="273"/>
      <c r="L87" s="314">
        <f>L392</f>
        <v>0</v>
      </c>
      <c r="M87" s="314">
        <f>M392</f>
        <v>0</v>
      </c>
      <c r="N87" s="314">
        <f>N392</f>
        <v>0</v>
      </c>
      <c r="O87" s="314">
        <f>O392</f>
        <v>0</v>
      </c>
      <c r="P87" s="314">
        <f t="shared" si="16"/>
        <v>0</v>
      </c>
      <c r="Q87" s="273"/>
      <c r="R87" s="260"/>
    </row>
    <row r="88" spans="1:18" ht="76.5" x14ac:dyDescent="0.2">
      <c r="A88" s="276"/>
      <c r="B88" s="268"/>
      <c r="C88" s="269"/>
      <c r="D88" s="269"/>
      <c r="E88" s="269"/>
      <c r="F88" s="269">
        <v>19</v>
      </c>
      <c r="G88" s="313" t="s">
        <v>96</v>
      </c>
      <c r="H88" s="314">
        <f t="shared" ref="H88:J89" si="22">H330</f>
        <v>0</v>
      </c>
      <c r="I88" s="314">
        <f t="shared" si="22"/>
        <v>0</v>
      </c>
      <c r="J88" s="314">
        <f t="shared" si="22"/>
        <v>0</v>
      </c>
      <c r="K88" s="273"/>
      <c r="L88" s="314">
        <f t="shared" ref="L88:O89" si="23">L330</f>
        <v>0</v>
      </c>
      <c r="M88" s="314">
        <f t="shared" si="23"/>
        <v>0</v>
      </c>
      <c r="N88" s="314">
        <f t="shared" si="23"/>
        <v>0</v>
      </c>
      <c r="O88" s="314">
        <f t="shared" si="23"/>
        <v>0</v>
      </c>
      <c r="P88" s="314">
        <f t="shared" si="16"/>
        <v>0</v>
      </c>
      <c r="Q88" s="273"/>
      <c r="R88" s="260"/>
    </row>
    <row r="89" spans="1:18" ht="102" x14ac:dyDescent="0.2">
      <c r="A89" s="276"/>
      <c r="B89" s="268"/>
      <c r="C89" s="269"/>
      <c r="D89" s="269"/>
      <c r="E89" s="269"/>
      <c r="F89" s="269" t="s">
        <v>89</v>
      </c>
      <c r="G89" s="313" t="s">
        <v>97</v>
      </c>
      <c r="H89" s="314">
        <f t="shared" si="22"/>
        <v>0</v>
      </c>
      <c r="I89" s="314">
        <f t="shared" si="22"/>
        <v>0</v>
      </c>
      <c r="J89" s="314">
        <f t="shared" si="22"/>
        <v>0</v>
      </c>
      <c r="K89" s="273"/>
      <c r="L89" s="314">
        <f t="shared" si="23"/>
        <v>0</v>
      </c>
      <c r="M89" s="314">
        <f t="shared" si="23"/>
        <v>0</v>
      </c>
      <c r="N89" s="314">
        <f t="shared" si="23"/>
        <v>0</v>
      </c>
      <c r="O89" s="314">
        <f t="shared" si="23"/>
        <v>0</v>
      </c>
      <c r="P89" s="314">
        <f t="shared" si="16"/>
        <v>0</v>
      </c>
      <c r="Q89" s="273"/>
      <c r="R89" s="260"/>
    </row>
    <row r="90" spans="1:18" ht="26.25" x14ac:dyDescent="0.2">
      <c r="A90" s="276"/>
      <c r="B90" s="268"/>
      <c r="C90" s="269"/>
      <c r="D90" s="269">
        <v>55</v>
      </c>
      <c r="E90" s="269"/>
      <c r="F90" s="269"/>
      <c r="G90" s="313" t="s">
        <v>74</v>
      </c>
      <c r="H90" s="314">
        <f>H393</f>
        <v>0</v>
      </c>
      <c r="I90" s="314">
        <f>I393</f>
        <v>0</v>
      </c>
      <c r="J90" s="314"/>
      <c r="K90" s="273"/>
      <c r="L90" s="314">
        <f>L393</f>
        <v>0</v>
      </c>
      <c r="M90" s="314">
        <f>M393</f>
        <v>0</v>
      </c>
      <c r="N90" s="314">
        <f>N393</f>
        <v>0</v>
      </c>
      <c r="O90" s="314">
        <f>O393</f>
        <v>0</v>
      </c>
      <c r="P90" s="314">
        <f t="shared" si="16"/>
        <v>0</v>
      </c>
      <c r="Q90" s="273"/>
      <c r="R90" s="260"/>
    </row>
    <row r="91" spans="1:18" ht="51" x14ac:dyDescent="0.2">
      <c r="A91" s="276"/>
      <c r="B91" s="268"/>
      <c r="C91" s="269"/>
      <c r="D91" s="269">
        <v>56</v>
      </c>
      <c r="E91" s="269"/>
      <c r="F91" s="269"/>
      <c r="G91" s="313" t="s">
        <v>98</v>
      </c>
      <c r="H91" s="314">
        <f>H235+H399</f>
        <v>10579000</v>
      </c>
      <c r="I91" s="314">
        <f>I235+I399</f>
        <v>689010.05</v>
      </c>
      <c r="J91" s="314">
        <f>+J399</f>
        <v>9889989.9499999993</v>
      </c>
      <c r="K91" s="273">
        <f t="shared" ref="K91:K97" si="24">ROUND(I91/H91*100,2)</f>
        <v>6.51</v>
      </c>
      <c r="L91" s="314">
        <f>L235+L399</f>
        <v>2891000</v>
      </c>
      <c r="M91" s="314">
        <f>M235+M399</f>
        <v>536980.05000000005</v>
      </c>
      <c r="N91" s="314">
        <f>N235+N399</f>
        <v>152030</v>
      </c>
      <c r="O91" s="314">
        <f>O235+O399</f>
        <v>689010.05</v>
      </c>
      <c r="P91" s="314">
        <f t="shared" si="16"/>
        <v>2201989.9500000002</v>
      </c>
      <c r="Q91" s="273">
        <f t="shared" ref="Q91:Q97" si="25">ROUND(O91/L91*100,2)</f>
        <v>23.83</v>
      </c>
      <c r="R91" s="260"/>
    </row>
    <row r="92" spans="1:18" ht="26.25" x14ac:dyDescent="0.2">
      <c r="A92" s="276"/>
      <c r="B92" s="268"/>
      <c r="C92" s="269"/>
      <c r="D92" s="269">
        <v>57</v>
      </c>
      <c r="E92" s="269"/>
      <c r="F92" s="269"/>
      <c r="G92" s="313" t="s">
        <v>78</v>
      </c>
      <c r="H92" s="314">
        <f>H239+H332+H413</f>
        <v>23471000</v>
      </c>
      <c r="I92" s="314">
        <f>I239+I332+I413</f>
        <v>7615219</v>
      </c>
      <c r="J92" s="314">
        <f>J239+J332+J413</f>
        <v>15855781</v>
      </c>
      <c r="K92" s="273">
        <f t="shared" si="24"/>
        <v>32.450000000000003</v>
      </c>
      <c r="L92" s="314">
        <f>L239+L332+L413</f>
        <v>9978300</v>
      </c>
      <c r="M92" s="314">
        <f>M239+M332+M413</f>
        <v>6224853</v>
      </c>
      <c r="N92" s="314">
        <f>N239+N332+N413</f>
        <v>1390366</v>
      </c>
      <c r="O92" s="314">
        <f>O239+O332+O413</f>
        <v>7615219</v>
      </c>
      <c r="P92" s="314">
        <f t="shared" si="16"/>
        <v>2363081</v>
      </c>
      <c r="Q92" s="273">
        <f t="shared" si="25"/>
        <v>76.319999999999993</v>
      </c>
      <c r="R92" s="260"/>
    </row>
    <row r="93" spans="1:18" ht="26.25" x14ac:dyDescent="0.2">
      <c r="A93" s="276"/>
      <c r="B93" s="268"/>
      <c r="C93" s="269"/>
      <c r="D93" s="269"/>
      <c r="E93" s="269" t="s">
        <v>32</v>
      </c>
      <c r="F93" s="269"/>
      <c r="G93" s="313" t="s">
        <v>99</v>
      </c>
      <c r="H93" s="314">
        <f>H240+H333</f>
        <v>22435000</v>
      </c>
      <c r="I93" s="314">
        <f>I240+I333</f>
        <v>7361953</v>
      </c>
      <c r="J93" s="314">
        <f>J240+J333</f>
        <v>15073047</v>
      </c>
      <c r="K93" s="273">
        <f t="shared" si="24"/>
        <v>32.81</v>
      </c>
      <c r="L93" s="314">
        <f>L240+L333</f>
        <v>9637000</v>
      </c>
      <c r="M93" s="314">
        <f>M240+M333</f>
        <v>6020767</v>
      </c>
      <c r="N93" s="314">
        <f>N240+N333</f>
        <v>1341186</v>
      </c>
      <c r="O93" s="314">
        <f>O240+O333</f>
        <v>7361953</v>
      </c>
      <c r="P93" s="314">
        <f t="shared" si="16"/>
        <v>2275047</v>
      </c>
      <c r="Q93" s="273">
        <f t="shared" si="25"/>
        <v>76.39</v>
      </c>
      <c r="R93" s="260"/>
    </row>
    <row r="94" spans="1:18" ht="26.25" x14ac:dyDescent="0.2">
      <c r="A94" s="276"/>
      <c r="B94" s="268"/>
      <c r="C94" s="269"/>
      <c r="D94" s="269"/>
      <c r="E94" s="269" t="s">
        <v>30</v>
      </c>
      <c r="F94" s="269"/>
      <c r="G94" s="313" t="s">
        <v>100</v>
      </c>
      <c r="H94" s="314">
        <f>H95+H96</f>
        <v>1036000</v>
      </c>
      <c r="I94" s="314">
        <f>I95+I96</f>
        <v>253266</v>
      </c>
      <c r="J94" s="314">
        <f>J95+J96</f>
        <v>782734</v>
      </c>
      <c r="K94" s="273">
        <f t="shared" si="24"/>
        <v>24.45</v>
      </c>
      <c r="L94" s="314">
        <f>L95+L96</f>
        <v>341300</v>
      </c>
      <c r="M94" s="314">
        <f>M95+M96</f>
        <v>204086</v>
      </c>
      <c r="N94" s="314">
        <f>N95+N96</f>
        <v>49180</v>
      </c>
      <c r="O94" s="314">
        <f>O95+O96</f>
        <v>253266</v>
      </c>
      <c r="P94" s="314">
        <f t="shared" si="16"/>
        <v>88034</v>
      </c>
      <c r="Q94" s="273">
        <f t="shared" si="25"/>
        <v>74.209999999999994</v>
      </c>
      <c r="R94" s="260"/>
    </row>
    <row r="95" spans="1:18" ht="26.25" x14ac:dyDescent="0.2">
      <c r="A95" s="276"/>
      <c r="B95" s="268"/>
      <c r="C95" s="269"/>
      <c r="D95" s="269"/>
      <c r="E95" s="269"/>
      <c r="F95" s="269" t="s">
        <v>32</v>
      </c>
      <c r="G95" s="313" t="s">
        <v>101</v>
      </c>
      <c r="H95" s="314">
        <f>H242+H353+H415</f>
        <v>1024000</v>
      </c>
      <c r="I95" s="314">
        <f>I242+I353+I415</f>
        <v>249066</v>
      </c>
      <c r="J95" s="314">
        <f>J242+J352+J415</f>
        <v>774934</v>
      </c>
      <c r="K95" s="273">
        <f t="shared" si="24"/>
        <v>24.32</v>
      </c>
      <c r="L95" s="314">
        <f>L242+L353+L415</f>
        <v>329300</v>
      </c>
      <c r="M95" s="314">
        <f>M242+M353+M415</f>
        <v>199886</v>
      </c>
      <c r="N95" s="314">
        <f>N242+N353+N415</f>
        <v>49180</v>
      </c>
      <c r="O95" s="314">
        <f>O242+O353+O415</f>
        <v>249066</v>
      </c>
      <c r="P95" s="314">
        <f t="shared" si="16"/>
        <v>80234</v>
      </c>
      <c r="Q95" s="273">
        <f t="shared" si="25"/>
        <v>75.63</v>
      </c>
      <c r="R95" s="260"/>
    </row>
    <row r="96" spans="1:18" ht="26.25" x14ac:dyDescent="0.2">
      <c r="A96" s="276"/>
      <c r="B96" s="268"/>
      <c r="C96" s="269"/>
      <c r="D96" s="269"/>
      <c r="E96" s="269"/>
      <c r="F96" s="269" t="s">
        <v>30</v>
      </c>
      <c r="G96" s="313" t="s">
        <v>102</v>
      </c>
      <c r="H96" s="314">
        <f>H243</f>
        <v>12000</v>
      </c>
      <c r="I96" s="314">
        <f>I243</f>
        <v>4200</v>
      </c>
      <c r="J96" s="314">
        <f>J243</f>
        <v>7800</v>
      </c>
      <c r="K96" s="273">
        <f t="shared" si="24"/>
        <v>35</v>
      </c>
      <c r="L96" s="314">
        <f>L243</f>
        <v>12000</v>
      </c>
      <c r="M96" s="314">
        <f>M243</f>
        <v>4200</v>
      </c>
      <c r="N96" s="314">
        <f>N243</f>
        <v>0</v>
      </c>
      <c r="O96" s="314">
        <f>O243</f>
        <v>4200</v>
      </c>
      <c r="P96" s="314">
        <f t="shared" si="16"/>
        <v>7800</v>
      </c>
      <c r="Q96" s="273">
        <f t="shared" si="25"/>
        <v>35</v>
      </c>
      <c r="R96" s="260"/>
    </row>
    <row r="97" spans="1:18" ht="26.25" x14ac:dyDescent="0.2">
      <c r="A97" s="276"/>
      <c r="B97" s="268"/>
      <c r="C97" s="269"/>
      <c r="D97" s="269">
        <v>59</v>
      </c>
      <c r="E97" s="269"/>
      <c r="F97" s="269"/>
      <c r="G97" s="313" t="s">
        <v>80</v>
      </c>
      <c r="H97" s="314">
        <f>H152+H357</f>
        <v>1200200</v>
      </c>
      <c r="I97" s="314">
        <f>I152+I357</f>
        <v>1186559</v>
      </c>
      <c r="J97" s="314">
        <f>J152+J357</f>
        <v>13641</v>
      </c>
      <c r="K97" s="273">
        <f t="shared" si="24"/>
        <v>98.86</v>
      </c>
      <c r="L97" s="314">
        <f>L152+L357</f>
        <v>1200200</v>
      </c>
      <c r="M97" s="314">
        <f>M152+M357</f>
        <v>782430</v>
      </c>
      <c r="N97" s="314">
        <f>N152+N357</f>
        <v>404129</v>
      </c>
      <c r="O97" s="314">
        <f>O152+O357</f>
        <v>1186559</v>
      </c>
      <c r="P97" s="314">
        <f t="shared" si="16"/>
        <v>13641</v>
      </c>
      <c r="Q97" s="273">
        <f t="shared" si="25"/>
        <v>98.86</v>
      </c>
      <c r="R97" s="260"/>
    </row>
    <row r="98" spans="1:18" ht="76.5" x14ac:dyDescent="0.2">
      <c r="A98" s="276"/>
      <c r="B98" s="268"/>
      <c r="C98" s="269"/>
      <c r="D98" s="269">
        <v>60</v>
      </c>
      <c r="E98" s="269"/>
      <c r="F98" s="269"/>
      <c r="G98" s="315" t="s">
        <v>203</v>
      </c>
      <c r="H98" s="314">
        <f>H444</f>
        <v>0</v>
      </c>
      <c r="I98" s="314">
        <f>I444</f>
        <v>0</v>
      </c>
      <c r="J98" s="314">
        <v>0</v>
      </c>
      <c r="K98" s="273"/>
      <c r="L98" s="314">
        <f>L444</f>
        <v>0</v>
      </c>
      <c r="M98" s="314">
        <f>M444</f>
        <v>0</v>
      </c>
      <c r="N98" s="314">
        <f>N444</f>
        <v>0</v>
      </c>
      <c r="O98" s="314">
        <f>O444</f>
        <v>0</v>
      </c>
      <c r="P98" s="314">
        <f t="shared" si="16"/>
        <v>0</v>
      </c>
      <c r="Q98" s="273"/>
      <c r="R98" s="260"/>
    </row>
    <row r="99" spans="1:18" ht="26.25" x14ac:dyDescent="0.2">
      <c r="A99" s="276"/>
      <c r="B99" s="268"/>
      <c r="C99" s="269"/>
      <c r="D99" s="269" t="s">
        <v>105</v>
      </c>
      <c r="E99" s="269"/>
      <c r="F99" s="269"/>
      <c r="G99" s="313" t="s">
        <v>83</v>
      </c>
      <c r="H99" s="314">
        <f>H244+H360</f>
        <v>0</v>
      </c>
      <c r="I99" s="314">
        <f>I244+I360</f>
        <v>0</v>
      </c>
      <c r="J99" s="314">
        <f>J100</f>
        <v>0</v>
      </c>
      <c r="K99" s="273"/>
      <c r="L99" s="314">
        <f>L244+L360</f>
        <v>0</v>
      </c>
      <c r="M99" s="314">
        <f t="shared" ref="M99:O100" si="26">M244+M360</f>
        <v>0</v>
      </c>
      <c r="N99" s="314">
        <f t="shared" si="26"/>
        <v>0</v>
      </c>
      <c r="O99" s="314">
        <f t="shared" si="26"/>
        <v>0</v>
      </c>
      <c r="P99" s="314">
        <f t="shared" si="16"/>
        <v>0</v>
      </c>
      <c r="Q99" s="273"/>
      <c r="R99" s="260"/>
    </row>
    <row r="100" spans="1:18" ht="26.25" x14ac:dyDescent="0.2">
      <c r="A100" s="276"/>
      <c r="B100" s="268"/>
      <c r="C100" s="269"/>
      <c r="D100" s="269">
        <v>71</v>
      </c>
      <c r="E100" s="269"/>
      <c r="F100" s="269"/>
      <c r="G100" s="313" t="s">
        <v>85</v>
      </c>
      <c r="H100" s="314">
        <f>H245+H361</f>
        <v>0</v>
      </c>
      <c r="I100" s="314">
        <f>I245+I361</f>
        <v>0</v>
      </c>
      <c r="J100" s="314">
        <f>J245+J361</f>
        <v>0</v>
      </c>
      <c r="K100" s="273"/>
      <c r="L100" s="314">
        <f>L245+L361</f>
        <v>0</v>
      </c>
      <c r="M100" s="314">
        <f t="shared" si="26"/>
        <v>0</v>
      </c>
      <c r="N100" s="314">
        <f t="shared" si="26"/>
        <v>0</v>
      </c>
      <c r="O100" s="314">
        <f t="shared" si="26"/>
        <v>0</v>
      </c>
      <c r="P100" s="314">
        <f t="shared" si="16"/>
        <v>0</v>
      </c>
      <c r="Q100" s="273"/>
      <c r="R100" s="260"/>
    </row>
    <row r="101" spans="1:18" ht="26.25" x14ac:dyDescent="0.2">
      <c r="A101" s="276"/>
      <c r="B101" s="268"/>
      <c r="C101" s="269"/>
      <c r="D101" s="269">
        <v>79</v>
      </c>
      <c r="E101" s="269"/>
      <c r="F101" s="269"/>
      <c r="G101" s="313" t="s">
        <v>106</v>
      </c>
      <c r="H101" s="314">
        <f>H102+H103</f>
        <v>0</v>
      </c>
      <c r="I101" s="314">
        <f>I102+I103</f>
        <v>0</v>
      </c>
      <c r="J101" s="314">
        <f>J102+J103</f>
        <v>0</v>
      </c>
      <c r="K101" s="273"/>
      <c r="L101" s="314">
        <f>L102+L103</f>
        <v>0</v>
      </c>
      <c r="M101" s="314">
        <f>M102+M103</f>
        <v>0</v>
      </c>
      <c r="N101" s="314">
        <f>N102+N103</f>
        <v>0</v>
      </c>
      <c r="O101" s="314">
        <f>O368</f>
        <v>0</v>
      </c>
      <c r="P101" s="314">
        <f t="shared" si="16"/>
        <v>0</v>
      </c>
      <c r="Q101" s="273"/>
      <c r="R101" s="260"/>
    </row>
    <row r="102" spans="1:18" ht="26.25" x14ac:dyDescent="0.2">
      <c r="A102" s="276"/>
      <c r="B102" s="268"/>
      <c r="C102" s="269"/>
      <c r="D102" s="269" t="s">
        <v>107</v>
      </c>
      <c r="E102" s="269"/>
      <c r="F102" s="269"/>
      <c r="G102" s="313" t="s">
        <v>108</v>
      </c>
      <c r="H102" s="314">
        <v>0</v>
      </c>
      <c r="I102" s="314">
        <v>0</v>
      </c>
      <c r="J102" s="314">
        <v>0</v>
      </c>
      <c r="K102" s="273"/>
      <c r="L102" s="314">
        <v>0</v>
      </c>
      <c r="M102" s="314">
        <v>0</v>
      </c>
      <c r="N102" s="314">
        <v>0</v>
      </c>
      <c r="O102" s="314">
        <v>0</v>
      </c>
      <c r="P102" s="314">
        <f t="shared" si="16"/>
        <v>0</v>
      </c>
      <c r="Q102" s="273"/>
      <c r="R102" s="260"/>
    </row>
    <row r="103" spans="1:18" ht="26.25" x14ac:dyDescent="0.2">
      <c r="A103" s="276"/>
      <c r="B103" s="268"/>
      <c r="C103" s="269"/>
      <c r="D103" s="269">
        <v>81</v>
      </c>
      <c r="E103" s="269"/>
      <c r="F103" s="269"/>
      <c r="G103" s="313" t="s">
        <v>109</v>
      </c>
      <c r="H103" s="314">
        <f>H371</f>
        <v>0</v>
      </c>
      <c r="I103" s="314">
        <f>I371</f>
        <v>0</v>
      </c>
      <c r="J103" s="314">
        <f>J371</f>
        <v>0</v>
      </c>
      <c r="K103" s="273"/>
      <c r="L103" s="314">
        <f>L371</f>
        <v>0</v>
      </c>
      <c r="M103" s="314">
        <f>M371</f>
        <v>0</v>
      </c>
      <c r="N103" s="314">
        <f>N371</f>
        <v>0</v>
      </c>
      <c r="O103" s="314">
        <f>O371</f>
        <v>0</v>
      </c>
      <c r="P103" s="314">
        <f t="shared" si="16"/>
        <v>0</v>
      </c>
      <c r="Q103" s="273"/>
      <c r="R103" s="260"/>
    </row>
    <row r="104" spans="1:18" ht="27" thickBot="1" x14ac:dyDescent="0.25">
      <c r="A104" s="321"/>
      <c r="B104" s="322"/>
      <c r="C104" s="323"/>
      <c r="D104" s="323">
        <v>85</v>
      </c>
      <c r="E104" s="323"/>
      <c r="F104" s="323"/>
      <c r="G104" s="324" t="s">
        <v>86</v>
      </c>
      <c r="H104" s="325">
        <f>+H252+H372+H447+H154</f>
        <v>0</v>
      </c>
      <c r="I104" s="325">
        <f>+I252+I372+I447+I154</f>
        <v>-29944.489999999998</v>
      </c>
      <c r="J104" s="325">
        <f>+J252+J372+J447</f>
        <v>29944.489999999998</v>
      </c>
      <c r="K104" s="326"/>
      <c r="L104" s="325">
        <f>+L252+L372+L447+L154</f>
        <v>0</v>
      </c>
      <c r="M104" s="325">
        <f>+M252+M372+M447+M154</f>
        <v>-29859.3</v>
      </c>
      <c r="N104" s="325">
        <f>+N252+N372+N447+N154</f>
        <v>-85.190000000000055</v>
      </c>
      <c r="O104" s="325">
        <f>+O252+O372+O447+O154</f>
        <v>-29944.489999999998</v>
      </c>
      <c r="P104" s="325">
        <f t="shared" si="16"/>
        <v>29944.489999999998</v>
      </c>
      <c r="Q104" s="326"/>
      <c r="R104" s="260"/>
    </row>
    <row r="105" spans="1:18" ht="51" x14ac:dyDescent="0.35">
      <c r="A105" s="441" t="s">
        <v>110</v>
      </c>
      <c r="B105" s="442"/>
      <c r="C105" s="442"/>
      <c r="D105" s="442"/>
      <c r="E105" s="442"/>
      <c r="F105" s="443"/>
      <c r="G105" s="327" t="s">
        <v>111</v>
      </c>
      <c r="H105" s="328">
        <f>H106+H154</f>
        <v>1200200</v>
      </c>
      <c r="I105" s="329"/>
      <c r="J105" s="328">
        <f>J106+J154</f>
        <v>13641</v>
      </c>
      <c r="K105" s="330">
        <f>ROUND(I105/H105*100,2)</f>
        <v>0</v>
      </c>
      <c r="L105" s="328">
        <f>L106+L154</f>
        <v>1200200</v>
      </c>
      <c r="M105" s="331">
        <f>M106+M154</f>
        <v>782430</v>
      </c>
      <c r="N105" s="328">
        <f>N106+N154</f>
        <v>404129</v>
      </c>
      <c r="O105" s="332">
        <f>O106+O154</f>
        <v>1186559</v>
      </c>
      <c r="P105" s="333">
        <f t="shared" si="16"/>
        <v>13641</v>
      </c>
      <c r="Q105" s="309">
        <f>ROUND(O105/L105*100,2)</f>
        <v>98.86</v>
      </c>
      <c r="R105" s="260"/>
    </row>
    <row r="106" spans="1:18" ht="26.25" x14ac:dyDescent="0.2">
      <c r="A106" s="276"/>
      <c r="B106" s="268"/>
      <c r="C106" s="269"/>
      <c r="D106" s="269" t="s">
        <v>32</v>
      </c>
      <c r="E106" s="269"/>
      <c r="F106" s="269"/>
      <c r="G106" s="334" t="s">
        <v>62</v>
      </c>
      <c r="H106" s="335">
        <f>H107+H134+H152</f>
        <v>1200200</v>
      </c>
      <c r="I106" s="336"/>
      <c r="J106" s="335">
        <f>J107+J134+J152</f>
        <v>13641</v>
      </c>
      <c r="K106" s="337">
        <f>ROUND(I106/H106*100,2)</f>
        <v>0</v>
      </c>
      <c r="L106" s="335">
        <f>L107+L134+L152</f>
        <v>1200200</v>
      </c>
      <c r="M106" s="314">
        <f>M107+M134+M152</f>
        <v>782430</v>
      </c>
      <c r="N106" s="335">
        <f>N107+N134+N152</f>
        <v>404129</v>
      </c>
      <c r="O106" s="338">
        <f>O107+O134+O152</f>
        <v>1186559</v>
      </c>
      <c r="P106" s="338">
        <f t="shared" si="16"/>
        <v>13641</v>
      </c>
      <c r="Q106" s="339">
        <f>ROUND(O106/L106*100,2)</f>
        <v>98.86</v>
      </c>
      <c r="R106" s="260"/>
    </row>
    <row r="107" spans="1:18" ht="26.25" x14ac:dyDescent="0.2">
      <c r="A107" s="276"/>
      <c r="B107" s="268"/>
      <c r="C107" s="269"/>
      <c r="D107" s="269" t="s">
        <v>88</v>
      </c>
      <c r="E107" s="269"/>
      <c r="F107" s="269"/>
      <c r="G107" s="334" t="s">
        <v>64</v>
      </c>
      <c r="H107" s="335">
        <f>H108+H127+H125</f>
        <v>0</v>
      </c>
      <c r="I107" s="336"/>
      <c r="J107" s="335">
        <f>J108+J127+J125</f>
        <v>0</v>
      </c>
      <c r="K107" s="337"/>
      <c r="L107" s="335">
        <f>L108+L127+L125</f>
        <v>0</v>
      </c>
      <c r="M107" s="314">
        <f>M108+M127+M125</f>
        <v>0</v>
      </c>
      <c r="N107" s="335">
        <f>N108+N127+N125</f>
        <v>0</v>
      </c>
      <c r="O107" s="338">
        <f>O108+O127+O125</f>
        <v>0</v>
      </c>
      <c r="P107" s="338">
        <f t="shared" si="16"/>
        <v>0</v>
      </c>
      <c r="Q107" s="339" t="e">
        <f>ROUND(O107/L107*100,2)</f>
        <v>#DIV/0!</v>
      </c>
      <c r="R107" s="260"/>
    </row>
    <row r="108" spans="1:18" ht="26.25" x14ac:dyDescent="0.2">
      <c r="A108" s="276"/>
      <c r="B108" s="268"/>
      <c r="C108" s="269"/>
      <c r="D108" s="269"/>
      <c r="E108" s="269" t="s">
        <v>32</v>
      </c>
      <c r="F108" s="269"/>
      <c r="G108" s="313" t="s">
        <v>112</v>
      </c>
      <c r="H108" s="335">
        <f>SUM(H109:H124)</f>
        <v>0</v>
      </c>
      <c r="I108" s="336"/>
      <c r="J108" s="335">
        <f>SUM(J109:J124)</f>
        <v>0</v>
      </c>
      <c r="K108" s="337"/>
      <c r="L108" s="335">
        <f>SUM(L109:L124)</f>
        <v>0</v>
      </c>
      <c r="M108" s="314">
        <f>SUM(M109:M124)</f>
        <v>0</v>
      </c>
      <c r="N108" s="335">
        <f>SUM(N109:N124)</f>
        <v>0</v>
      </c>
      <c r="O108" s="338">
        <f>SUM(O109:O124)</f>
        <v>0</v>
      </c>
      <c r="P108" s="338">
        <f t="shared" si="16"/>
        <v>0</v>
      </c>
      <c r="Q108" s="339"/>
      <c r="R108" s="260"/>
    </row>
    <row r="109" spans="1:18" ht="26.25" x14ac:dyDescent="0.2">
      <c r="A109" s="282"/>
      <c r="B109" s="340"/>
      <c r="C109" s="283"/>
      <c r="D109" s="283"/>
      <c r="E109" s="283"/>
      <c r="F109" s="283" t="s">
        <v>32</v>
      </c>
      <c r="G109" s="341" t="s">
        <v>113</v>
      </c>
      <c r="H109" s="342"/>
      <c r="I109" s="343"/>
      <c r="J109" s="342">
        <f t="shared" ref="J109:J151" si="27">H109-I109</f>
        <v>0</v>
      </c>
      <c r="K109" s="337"/>
      <c r="L109" s="342"/>
      <c r="M109" s="344"/>
      <c r="N109" s="342"/>
      <c r="O109" s="285">
        <f t="shared" ref="O109:O124" si="28">M109+N109</f>
        <v>0</v>
      </c>
      <c r="P109" s="285">
        <f t="shared" si="16"/>
        <v>0</v>
      </c>
      <c r="Q109" s="339"/>
      <c r="R109" s="260"/>
    </row>
    <row r="110" spans="1:18" ht="26.25" x14ac:dyDescent="0.2">
      <c r="A110" s="282"/>
      <c r="B110" s="340"/>
      <c r="C110" s="283"/>
      <c r="D110" s="283"/>
      <c r="E110" s="283"/>
      <c r="F110" s="283" t="s">
        <v>30</v>
      </c>
      <c r="G110" s="341" t="s">
        <v>293</v>
      </c>
      <c r="H110" s="342"/>
      <c r="I110" s="343"/>
      <c r="J110" s="342">
        <f t="shared" si="27"/>
        <v>0</v>
      </c>
      <c r="K110" s="337"/>
      <c r="L110" s="342"/>
      <c r="M110" s="344"/>
      <c r="N110" s="342"/>
      <c r="O110" s="285">
        <f t="shared" si="28"/>
        <v>0</v>
      </c>
      <c r="P110" s="285">
        <f t="shared" si="16"/>
        <v>0</v>
      </c>
      <c r="Q110" s="339"/>
      <c r="R110" s="260"/>
    </row>
    <row r="111" spans="1:18" ht="26.25" x14ac:dyDescent="0.2">
      <c r="A111" s="282"/>
      <c r="B111" s="340"/>
      <c r="C111" s="283"/>
      <c r="D111" s="283"/>
      <c r="E111" s="283"/>
      <c r="F111" s="283" t="s">
        <v>114</v>
      </c>
      <c r="G111" s="341" t="s">
        <v>291</v>
      </c>
      <c r="H111" s="342"/>
      <c r="I111" s="343"/>
      <c r="J111" s="342">
        <f t="shared" si="27"/>
        <v>0</v>
      </c>
      <c r="K111" s="337"/>
      <c r="L111" s="342"/>
      <c r="M111" s="344"/>
      <c r="N111" s="342"/>
      <c r="O111" s="285">
        <f t="shared" si="28"/>
        <v>0</v>
      </c>
      <c r="P111" s="285">
        <f t="shared" si="16"/>
        <v>0</v>
      </c>
      <c r="Q111" s="339"/>
      <c r="R111" s="260"/>
    </row>
    <row r="112" spans="1:18" ht="26.25" x14ac:dyDescent="0.2">
      <c r="A112" s="282"/>
      <c r="B112" s="340"/>
      <c r="C112" s="283"/>
      <c r="D112" s="283"/>
      <c r="E112" s="283"/>
      <c r="F112" s="283" t="s">
        <v>22</v>
      </c>
      <c r="G112" s="341" t="s">
        <v>292</v>
      </c>
      <c r="H112" s="342"/>
      <c r="I112" s="343"/>
      <c r="J112" s="342">
        <f t="shared" si="27"/>
        <v>0</v>
      </c>
      <c r="K112" s="337"/>
      <c r="L112" s="342"/>
      <c r="M112" s="344"/>
      <c r="N112" s="342"/>
      <c r="O112" s="285">
        <f t="shared" si="28"/>
        <v>0</v>
      </c>
      <c r="P112" s="285">
        <f t="shared" si="16"/>
        <v>0</v>
      </c>
      <c r="Q112" s="339"/>
      <c r="R112" s="260"/>
    </row>
    <row r="113" spans="1:18" ht="26.25" x14ac:dyDescent="0.2">
      <c r="A113" s="282"/>
      <c r="B113" s="340"/>
      <c r="C113" s="283"/>
      <c r="D113" s="283"/>
      <c r="E113" s="283"/>
      <c r="F113" s="283" t="s">
        <v>33</v>
      </c>
      <c r="G113" s="341" t="s">
        <v>294</v>
      </c>
      <c r="H113" s="342"/>
      <c r="I113" s="343"/>
      <c r="J113" s="342">
        <f t="shared" si="27"/>
        <v>0</v>
      </c>
      <c r="K113" s="337"/>
      <c r="L113" s="342"/>
      <c r="M113" s="344"/>
      <c r="N113" s="342"/>
      <c r="O113" s="285">
        <f t="shared" si="28"/>
        <v>0</v>
      </c>
      <c r="P113" s="285">
        <f t="shared" si="16"/>
        <v>0</v>
      </c>
      <c r="Q113" s="339"/>
      <c r="R113" s="260"/>
    </row>
    <row r="114" spans="1:18" ht="26.25" x14ac:dyDescent="0.2">
      <c r="A114" s="282"/>
      <c r="B114" s="340"/>
      <c r="C114" s="283"/>
      <c r="D114" s="283"/>
      <c r="E114" s="283"/>
      <c r="F114" s="283" t="s">
        <v>124</v>
      </c>
      <c r="G114" s="341" t="s">
        <v>282</v>
      </c>
      <c r="H114" s="342"/>
      <c r="I114" s="343"/>
      <c r="J114" s="342">
        <f t="shared" si="27"/>
        <v>0</v>
      </c>
      <c r="K114" s="337"/>
      <c r="L114" s="342"/>
      <c r="M114" s="344"/>
      <c r="N114" s="342"/>
      <c r="O114" s="285">
        <f t="shared" si="28"/>
        <v>0</v>
      </c>
      <c r="P114" s="285">
        <f t="shared" si="16"/>
        <v>0</v>
      </c>
      <c r="Q114" s="339"/>
      <c r="R114" s="260"/>
    </row>
    <row r="115" spans="1:18" ht="26.25" x14ac:dyDescent="0.2">
      <c r="A115" s="282"/>
      <c r="B115" s="340"/>
      <c r="C115" s="283"/>
      <c r="D115" s="283"/>
      <c r="E115" s="283"/>
      <c r="F115" s="283" t="s">
        <v>115</v>
      </c>
      <c r="G115" s="341" t="s">
        <v>295</v>
      </c>
      <c r="H115" s="342"/>
      <c r="I115" s="343"/>
      <c r="J115" s="342">
        <f t="shared" si="27"/>
        <v>0</v>
      </c>
      <c r="K115" s="337"/>
      <c r="L115" s="342"/>
      <c r="M115" s="344"/>
      <c r="N115" s="342"/>
      <c r="O115" s="285">
        <f t="shared" si="28"/>
        <v>0</v>
      </c>
      <c r="P115" s="285">
        <f t="shared" si="16"/>
        <v>0</v>
      </c>
      <c r="Q115" s="339"/>
      <c r="R115" s="260"/>
    </row>
    <row r="116" spans="1:18" ht="26.25" x14ac:dyDescent="0.2">
      <c r="A116" s="282"/>
      <c r="B116" s="340"/>
      <c r="C116" s="283"/>
      <c r="D116" s="283"/>
      <c r="E116" s="283"/>
      <c r="F116" s="283" t="s">
        <v>38</v>
      </c>
      <c r="G116" s="341" t="s">
        <v>296</v>
      </c>
      <c r="H116" s="342"/>
      <c r="I116" s="343"/>
      <c r="J116" s="342">
        <f t="shared" si="27"/>
        <v>0</v>
      </c>
      <c r="K116" s="337"/>
      <c r="L116" s="342"/>
      <c r="M116" s="344"/>
      <c r="N116" s="342"/>
      <c r="O116" s="285">
        <f t="shared" si="28"/>
        <v>0</v>
      </c>
      <c r="P116" s="285">
        <f t="shared" si="16"/>
        <v>0</v>
      </c>
      <c r="Q116" s="339"/>
      <c r="R116" s="260"/>
    </row>
    <row r="117" spans="1:18" ht="26.25" x14ac:dyDescent="0.2">
      <c r="A117" s="282"/>
      <c r="B117" s="340"/>
      <c r="C117" s="283"/>
      <c r="D117" s="283"/>
      <c r="E117" s="283"/>
      <c r="F117" s="283" t="s">
        <v>88</v>
      </c>
      <c r="G117" s="341" t="s">
        <v>285</v>
      </c>
      <c r="H117" s="342"/>
      <c r="I117" s="343"/>
      <c r="J117" s="342">
        <f t="shared" si="27"/>
        <v>0</v>
      </c>
      <c r="K117" s="337"/>
      <c r="L117" s="342"/>
      <c r="M117" s="344"/>
      <c r="N117" s="342"/>
      <c r="O117" s="285">
        <f t="shared" si="28"/>
        <v>0</v>
      </c>
      <c r="P117" s="285">
        <f t="shared" si="16"/>
        <v>0</v>
      </c>
      <c r="Q117" s="339"/>
      <c r="R117" s="260"/>
    </row>
    <row r="118" spans="1:18" ht="26.25" x14ac:dyDescent="0.2">
      <c r="A118" s="282"/>
      <c r="B118" s="340"/>
      <c r="C118" s="283"/>
      <c r="D118" s="283"/>
      <c r="E118" s="283"/>
      <c r="F118" s="283">
        <v>11</v>
      </c>
      <c r="G118" s="341" t="s">
        <v>286</v>
      </c>
      <c r="H118" s="342"/>
      <c r="I118" s="343"/>
      <c r="J118" s="342">
        <f t="shared" si="27"/>
        <v>0</v>
      </c>
      <c r="K118" s="337"/>
      <c r="L118" s="342"/>
      <c r="M118" s="344"/>
      <c r="N118" s="342"/>
      <c r="O118" s="285">
        <f t="shared" si="28"/>
        <v>0</v>
      </c>
      <c r="P118" s="285">
        <f t="shared" si="16"/>
        <v>0</v>
      </c>
      <c r="Q118" s="339"/>
      <c r="R118" s="260"/>
    </row>
    <row r="119" spans="1:18" ht="26.25" x14ac:dyDescent="0.2">
      <c r="A119" s="282"/>
      <c r="B119" s="340"/>
      <c r="C119" s="283"/>
      <c r="D119" s="283"/>
      <c r="E119" s="283"/>
      <c r="F119" s="283">
        <v>12</v>
      </c>
      <c r="G119" s="341" t="s">
        <v>297</v>
      </c>
      <c r="H119" s="342"/>
      <c r="I119" s="343"/>
      <c r="J119" s="342">
        <f t="shared" si="27"/>
        <v>0</v>
      </c>
      <c r="K119" s="337"/>
      <c r="L119" s="342"/>
      <c r="M119" s="344"/>
      <c r="N119" s="342"/>
      <c r="O119" s="285">
        <f t="shared" si="28"/>
        <v>0</v>
      </c>
      <c r="P119" s="285">
        <f t="shared" si="16"/>
        <v>0</v>
      </c>
      <c r="Q119" s="339"/>
      <c r="R119" s="260"/>
    </row>
    <row r="120" spans="1:18" ht="26.25" x14ac:dyDescent="0.2">
      <c r="A120" s="282"/>
      <c r="B120" s="340"/>
      <c r="C120" s="283"/>
      <c r="D120" s="283"/>
      <c r="E120" s="283"/>
      <c r="F120" s="283">
        <v>13</v>
      </c>
      <c r="G120" s="341" t="s">
        <v>298</v>
      </c>
      <c r="H120" s="342"/>
      <c r="I120" s="343"/>
      <c r="J120" s="342">
        <f t="shared" si="27"/>
        <v>0</v>
      </c>
      <c r="K120" s="337"/>
      <c r="L120" s="342"/>
      <c r="M120" s="344"/>
      <c r="N120" s="342"/>
      <c r="O120" s="285">
        <f t="shared" si="28"/>
        <v>0</v>
      </c>
      <c r="P120" s="285">
        <f t="shared" si="16"/>
        <v>0</v>
      </c>
      <c r="Q120" s="339"/>
      <c r="R120" s="260"/>
    </row>
    <row r="121" spans="1:18" ht="26.25" x14ac:dyDescent="0.2">
      <c r="A121" s="282"/>
      <c r="B121" s="340"/>
      <c r="C121" s="283"/>
      <c r="D121" s="283"/>
      <c r="E121" s="283"/>
      <c r="F121" s="283">
        <v>14</v>
      </c>
      <c r="G121" s="341" t="s">
        <v>272</v>
      </c>
      <c r="H121" s="342"/>
      <c r="I121" s="343"/>
      <c r="J121" s="342">
        <f t="shared" si="27"/>
        <v>0</v>
      </c>
      <c r="K121" s="337"/>
      <c r="L121" s="342"/>
      <c r="M121" s="344"/>
      <c r="N121" s="342"/>
      <c r="O121" s="285">
        <f t="shared" si="28"/>
        <v>0</v>
      </c>
      <c r="P121" s="285">
        <f t="shared" si="16"/>
        <v>0</v>
      </c>
      <c r="Q121" s="339"/>
      <c r="R121" s="260"/>
    </row>
    <row r="122" spans="1:18" ht="26.25" x14ac:dyDescent="0.2">
      <c r="A122" s="282"/>
      <c r="B122" s="340"/>
      <c r="C122" s="283"/>
      <c r="D122" s="283"/>
      <c r="E122" s="283"/>
      <c r="F122" s="283">
        <v>15</v>
      </c>
      <c r="G122" s="341" t="s">
        <v>299</v>
      </c>
      <c r="H122" s="342"/>
      <c r="I122" s="343"/>
      <c r="J122" s="342">
        <f t="shared" si="27"/>
        <v>0</v>
      </c>
      <c r="K122" s="337"/>
      <c r="L122" s="342"/>
      <c r="M122" s="344"/>
      <c r="N122" s="342"/>
      <c r="O122" s="285">
        <f t="shared" si="28"/>
        <v>0</v>
      </c>
      <c r="P122" s="285">
        <f t="shared" si="16"/>
        <v>0</v>
      </c>
      <c r="Q122" s="339"/>
      <c r="R122" s="260"/>
    </row>
    <row r="123" spans="1:18" ht="26.25" x14ac:dyDescent="0.2">
      <c r="A123" s="282"/>
      <c r="B123" s="340"/>
      <c r="C123" s="283"/>
      <c r="D123" s="283"/>
      <c r="E123" s="283"/>
      <c r="F123" s="283">
        <v>17</v>
      </c>
      <c r="G123" s="341" t="s">
        <v>274</v>
      </c>
      <c r="H123" s="342"/>
      <c r="I123" s="343"/>
      <c r="J123" s="342">
        <f t="shared" si="27"/>
        <v>0</v>
      </c>
      <c r="K123" s="337"/>
      <c r="L123" s="342"/>
      <c r="M123" s="344"/>
      <c r="N123" s="342"/>
      <c r="O123" s="285">
        <f t="shared" si="28"/>
        <v>0</v>
      </c>
      <c r="P123" s="285">
        <f t="shared" si="16"/>
        <v>0</v>
      </c>
      <c r="Q123" s="339"/>
      <c r="R123" s="260"/>
    </row>
    <row r="124" spans="1:18" ht="26.25" x14ac:dyDescent="0.2">
      <c r="A124" s="282"/>
      <c r="B124" s="340"/>
      <c r="C124" s="283"/>
      <c r="D124" s="283"/>
      <c r="E124" s="283"/>
      <c r="F124" s="283" t="s">
        <v>90</v>
      </c>
      <c r="G124" s="341" t="s">
        <v>273</v>
      </c>
      <c r="H124" s="342"/>
      <c r="I124" s="343"/>
      <c r="J124" s="342">
        <f t="shared" si="27"/>
        <v>0</v>
      </c>
      <c r="K124" s="337"/>
      <c r="L124" s="342"/>
      <c r="M124" s="344"/>
      <c r="N124" s="342"/>
      <c r="O124" s="285">
        <f t="shared" si="28"/>
        <v>0</v>
      </c>
      <c r="P124" s="285">
        <f t="shared" si="16"/>
        <v>0</v>
      </c>
      <c r="Q124" s="339"/>
      <c r="R124" s="260"/>
    </row>
    <row r="125" spans="1:18" ht="26.25" x14ac:dyDescent="0.2">
      <c r="A125" s="282"/>
      <c r="B125" s="340"/>
      <c r="C125" s="283"/>
      <c r="D125" s="283"/>
      <c r="E125" s="345" t="s">
        <v>55</v>
      </c>
      <c r="F125" s="269"/>
      <c r="G125" s="313" t="s">
        <v>116</v>
      </c>
      <c r="H125" s="335">
        <f>H126</f>
        <v>0</v>
      </c>
      <c r="I125" s="336"/>
      <c r="J125" s="342">
        <f t="shared" si="27"/>
        <v>0</v>
      </c>
      <c r="K125" s="337"/>
      <c r="L125" s="335">
        <f>L126</f>
        <v>0</v>
      </c>
      <c r="M125" s="314">
        <f>M126</f>
        <v>0</v>
      </c>
      <c r="N125" s="335">
        <f>N126</f>
        <v>0</v>
      </c>
      <c r="O125" s="338">
        <f>O126</f>
        <v>0</v>
      </c>
      <c r="P125" s="338">
        <f t="shared" si="16"/>
        <v>0</v>
      </c>
      <c r="Q125" s="339"/>
      <c r="R125" s="260"/>
    </row>
    <row r="126" spans="1:18" ht="26.25" x14ac:dyDescent="0.2">
      <c r="A126" s="282"/>
      <c r="B126" s="340"/>
      <c r="C126" s="283"/>
      <c r="D126" s="283"/>
      <c r="E126" s="283"/>
      <c r="F126" s="346" t="s">
        <v>104</v>
      </c>
      <c r="G126" s="341" t="s">
        <v>117</v>
      </c>
      <c r="H126" s="342">
        <v>0</v>
      </c>
      <c r="I126" s="343"/>
      <c r="J126" s="342">
        <f t="shared" si="27"/>
        <v>0</v>
      </c>
      <c r="K126" s="337"/>
      <c r="L126" s="342">
        <v>0</v>
      </c>
      <c r="M126" s="344"/>
      <c r="N126" s="342"/>
      <c r="O126" s="285">
        <f>M126+N126</f>
        <v>0</v>
      </c>
      <c r="P126" s="285">
        <f t="shared" ref="P126:P178" si="29">L126-O126</f>
        <v>0</v>
      </c>
      <c r="Q126" s="339"/>
      <c r="R126" s="260"/>
    </row>
    <row r="127" spans="1:18" ht="26.25" x14ac:dyDescent="0.2">
      <c r="A127" s="276"/>
      <c r="B127" s="268"/>
      <c r="C127" s="269"/>
      <c r="D127" s="269"/>
      <c r="E127" s="269" t="s">
        <v>43</v>
      </c>
      <c r="F127" s="269"/>
      <c r="G127" s="313" t="s">
        <v>118</v>
      </c>
      <c r="H127" s="335">
        <f>H128+H129+H130+H131+H132+H133</f>
        <v>0</v>
      </c>
      <c r="I127" s="336"/>
      <c r="J127" s="342">
        <f t="shared" si="27"/>
        <v>0</v>
      </c>
      <c r="K127" s="337"/>
      <c r="L127" s="335">
        <f>L128+L129+L130+L131+L132+L133</f>
        <v>0</v>
      </c>
      <c r="M127" s="314">
        <f>M128+M129+M130+M131+M132+M133</f>
        <v>0</v>
      </c>
      <c r="N127" s="335">
        <f>N128+N129+N130+N131+N132+N133</f>
        <v>0</v>
      </c>
      <c r="O127" s="338">
        <f>O128+O129+O130+O131+O132+O133</f>
        <v>0</v>
      </c>
      <c r="P127" s="338">
        <f t="shared" si="29"/>
        <v>0</v>
      </c>
      <c r="Q127" s="339"/>
      <c r="R127" s="260"/>
    </row>
    <row r="128" spans="1:18" ht="26.25" x14ac:dyDescent="0.2">
      <c r="A128" s="282"/>
      <c r="B128" s="340"/>
      <c r="C128" s="283"/>
      <c r="D128" s="283"/>
      <c r="E128" s="283"/>
      <c r="F128" s="283" t="s">
        <v>32</v>
      </c>
      <c r="G128" s="341" t="s">
        <v>119</v>
      </c>
      <c r="H128" s="342"/>
      <c r="I128" s="343"/>
      <c r="J128" s="342">
        <f t="shared" si="27"/>
        <v>0</v>
      </c>
      <c r="K128" s="337"/>
      <c r="L128" s="342"/>
      <c r="M128" s="344"/>
      <c r="N128" s="342"/>
      <c r="O128" s="285">
        <f t="shared" ref="O128:O133" si="30">M128+N128</f>
        <v>0</v>
      </c>
      <c r="P128" s="285">
        <f t="shared" si="29"/>
        <v>0</v>
      </c>
      <c r="Q128" s="339"/>
      <c r="R128" s="260"/>
    </row>
    <row r="129" spans="1:18" ht="26.25" x14ac:dyDescent="0.2">
      <c r="A129" s="282"/>
      <c r="B129" s="340"/>
      <c r="C129" s="283"/>
      <c r="D129" s="283"/>
      <c r="E129" s="283"/>
      <c r="F129" s="283" t="s">
        <v>30</v>
      </c>
      <c r="G129" s="341" t="s">
        <v>120</v>
      </c>
      <c r="H129" s="342"/>
      <c r="I129" s="343"/>
      <c r="J129" s="342">
        <f t="shared" si="27"/>
        <v>0</v>
      </c>
      <c r="K129" s="337"/>
      <c r="L129" s="342"/>
      <c r="M129" s="344"/>
      <c r="N129" s="342"/>
      <c r="O129" s="285">
        <f t="shared" si="30"/>
        <v>0</v>
      </c>
      <c r="P129" s="285">
        <f t="shared" si="29"/>
        <v>0</v>
      </c>
      <c r="Q129" s="339"/>
      <c r="R129" s="260"/>
    </row>
    <row r="130" spans="1:18" ht="26.25" x14ac:dyDescent="0.2">
      <c r="A130" s="282"/>
      <c r="B130" s="340"/>
      <c r="C130" s="283"/>
      <c r="D130" s="283"/>
      <c r="E130" s="283"/>
      <c r="F130" s="283" t="s">
        <v>43</v>
      </c>
      <c r="G130" s="341" t="s">
        <v>121</v>
      </c>
      <c r="H130" s="342"/>
      <c r="I130" s="343"/>
      <c r="J130" s="342">
        <f t="shared" si="27"/>
        <v>0</v>
      </c>
      <c r="K130" s="337"/>
      <c r="L130" s="342"/>
      <c r="M130" s="344"/>
      <c r="N130" s="342"/>
      <c r="O130" s="285">
        <f t="shared" si="30"/>
        <v>0</v>
      </c>
      <c r="P130" s="285">
        <f t="shared" si="29"/>
        <v>0</v>
      </c>
      <c r="Q130" s="339"/>
      <c r="R130" s="260"/>
    </row>
    <row r="131" spans="1:18" ht="51" x14ac:dyDescent="0.2">
      <c r="A131" s="282"/>
      <c r="B131" s="340"/>
      <c r="C131" s="283"/>
      <c r="D131" s="283"/>
      <c r="E131" s="283"/>
      <c r="F131" s="283" t="s">
        <v>22</v>
      </c>
      <c r="G131" s="341" t="s">
        <v>122</v>
      </c>
      <c r="H131" s="342"/>
      <c r="I131" s="343"/>
      <c r="J131" s="342">
        <f t="shared" si="27"/>
        <v>0</v>
      </c>
      <c r="K131" s="337"/>
      <c r="L131" s="342"/>
      <c r="M131" s="344"/>
      <c r="N131" s="342"/>
      <c r="O131" s="285">
        <f t="shared" si="30"/>
        <v>0</v>
      </c>
      <c r="P131" s="285">
        <f t="shared" si="29"/>
        <v>0</v>
      </c>
      <c r="Q131" s="339"/>
      <c r="R131" s="260"/>
    </row>
    <row r="132" spans="1:18" ht="26.25" x14ac:dyDescent="0.2">
      <c r="A132" s="282"/>
      <c r="B132" s="340"/>
      <c r="C132" s="283"/>
      <c r="D132" s="283"/>
      <c r="E132" s="283"/>
      <c r="F132" s="283" t="s">
        <v>33</v>
      </c>
      <c r="G132" s="341" t="s">
        <v>123</v>
      </c>
      <c r="H132" s="342"/>
      <c r="I132" s="343"/>
      <c r="J132" s="342">
        <f t="shared" si="27"/>
        <v>0</v>
      </c>
      <c r="K132" s="337"/>
      <c r="L132" s="342"/>
      <c r="M132" s="344"/>
      <c r="N132" s="342"/>
      <c r="O132" s="285">
        <f t="shared" si="30"/>
        <v>0</v>
      </c>
      <c r="P132" s="285">
        <f t="shared" si="29"/>
        <v>0</v>
      </c>
      <c r="Q132" s="339"/>
      <c r="R132" s="260"/>
    </row>
    <row r="133" spans="1:18" ht="26.25" x14ac:dyDescent="0.2">
      <c r="A133" s="282"/>
      <c r="B133" s="340"/>
      <c r="C133" s="283"/>
      <c r="D133" s="283"/>
      <c r="E133" s="283"/>
      <c r="F133" s="283" t="s">
        <v>124</v>
      </c>
      <c r="G133" s="341" t="s">
        <v>125</v>
      </c>
      <c r="H133" s="342"/>
      <c r="I133" s="343"/>
      <c r="J133" s="342">
        <f t="shared" si="27"/>
        <v>0</v>
      </c>
      <c r="K133" s="337"/>
      <c r="L133" s="342"/>
      <c r="M133" s="344"/>
      <c r="N133" s="342"/>
      <c r="O133" s="285">
        <f t="shared" si="30"/>
        <v>0</v>
      </c>
      <c r="P133" s="285">
        <f t="shared" si="29"/>
        <v>0</v>
      </c>
      <c r="Q133" s="339"/>
      <c r="R133" s="260"/>
    </row>
    <row r="134" spans="1:18" ht="26.25" x14ac:dyDescent="0.2">
      <c r="A134" s="276"/>
      <c r="B134" s="268"/>
      <c r="C134" s="269"/>
      <c r="D134" s="269" t="s">
        <v>89</v>
      </c>
      <c r="E134" s="269"/>
      <c r="F134" s="269"/>
      <c r="G134" s="334" t="s">
        <v>66</v>
      </c>
      <c r="H134" s="335">
        <f>H135+H142+H146+H147</f>
        <v>0</v>
      </c>
      <c r="I134" s="336"/>
      <c r="J134" s="342">
        <f t="shared" si="27"/>
        <v>0</v>
      </c>
      <c r="K134" s="337"/>
      <c r="L134" s="335">
        <f>L135+L142+L146+L147</f>
        <v>0</v>
      </c>
      <c r="M134" s="314">
        <f>M135+M142+M146+M147</f>
        <v>0</v>
      </c>
      <c r="N134" s="335">
        <f>N135+N142+N146+N147</f>
        <v>0</v>
      </c>
      <c r="O134" s="338">
        <f>O135+O142+O146+O147</f>
        <v>0</v>
      </c>
      <c r="P134" s="338">
        <f t="shared" si="29"/>
        <v>0</v>
      </c>
      <c r="Q134" s="339"/>
      <c r="R134" s="260"/>
    </row>
    <row r="135" spans="1:18" ht="26.25" x14ac:dyDescent="0.2">
      <c r="A135" s="276"/>
      <c r="B135" s="268"/>
      <c r="C135" s="269"/>
      <c r="D135" s="269"/>
      <c r="E135" s="269" t="s">
        <v>32</v>
      </c>
      <c r="F135" s="269"/>
      <c r="G135" s="313" t="s">
        <v>302</v>
      </c>
      <c r="H135" s="335">
        <f>SUM(H136:H141)</f>
        <v>0</v>
      </c>
      <c r="I135" s="336"/>
      <c r="J135" s="342">
        <f t="shared" si="27"/>
        <v>0</v>
      </c>
      <c r="K135" s="337"/>
      <c r="L135" s="335">
        <f>SUM(L136:L141)</f>
        <v>0</v>
      </c>
      <c r="M135" s="314">
        <f>SUM(M136:M141)</f>
        <v>0</v>
      </c>
      <c r="N135" s="335">
        <f>SUM(N136:N141)</f>
        <v>0</v>
      </c>
      <c r="O135" s="338">
        <f>SUM(O136:O141)</f>
        <v>0</v>
      </c>
      <c r="P135" s="338">
        <f t="shared" si="29"/>
        <v>0</v>
      </c>
      <c r="Q135" s="339"/>
      <c r="R135" s="260"/>
    </row>
    <row r="136" spans="1:18" ht="26.25" x14ac:dyDescent="0.2">
      <c r="A136" s="282"/>
      <c r="B136" s="340"/>
      <c r="C136" s="283"/>
      <c r="D136" s="283"/>
      <c r="E136" s="283"/>
      <c r="F136" s="283" t="s">
        <v>32</v>
      </c>
      <c r="G136" s="341" t="s">
        <v>300</v>
      </c>
      <c r="H136" s="342"/>
      <c r="I136" s="343"/>
      <c r="J136" s="342">
        <f t="shared" si="27"/>
        <v>0</v>
      </c>
      <c r="K136" s="337"/>
      <c r="L136" s="342"/>
      <c r="M136" s="344"/>
      <c r="N136" s="342"/>
      <c r="O136" s="285">
        <f t="shared" ref="O136:O141" si="31">M136+N136</f>
        <v>0</v>
      </c>
      <c r="P136" s="285">
        <f t="shared" si="29"/>
        <v>0</v>
      </c>
      <c r="Q136" s="339"/>
      <c r="R136" s="260"/>
    </row>
    <row r="137" spans="1:18" ht="26.25" x14ac:dyDescent="0.2">
      <c r="A137" s="282"/>
      <c r="B137" s="340"/>
      <c r="C137" s="283"/>
      <c r="D137" s="283"/>
      <c r="E137" s="283"/>
      <c r="F137" s="283" t="s">
        <v>30</v>
      </c>
      <c r="G137" s="341" t="s">
        <v>301</v>
      </c>
      <c r="H137" s="342"/>
      <c r="I137" s="343"/>
      <c r="J137" s="342">
        <f t="shared" si="27"/>
        <v>0</v>
      </c>
      <c r="K137" s="337"/>
      <c r="L137" s="342"/>
      <c r="M137" s="344"/>
      <c r="N137" s="342"/>
      <c r="O137" s="285">
        <f t="shared" si="31"/>
        <v>0</v>
      </c>
      <c r="P137" s="285">
        <f t="shared" si="29"/>
        <v>0</v>
      </c>
      <c r="Q137" s="339"/>
      <c r="R137" s="260"/>
    </row>
    <row r="138" spans="1:18" ht="26.25" x14ac:dyDescent="0.2">
      <c r="A138" s="282"/>
      <c r="B138" s="340"/>
      <c r="C138" s="283"/>
      <c r="D138" s="283"/>
      <c r="E138" s="283"/>
      <c r="F138" s="283" t="s">
        <v>43</v>
      </c>
      <c r="G138" s="341" t="s">
        <v>303</v>
      </c>
      <c r="H138" s="342"/>
      <c r="I138" s="343"/>
      <c r="J138" s="342">
        <f t="shared" si="27"/>
        <v>0</v>
      </c>
      <c r="K138" s="337"/>
      <c r="L138" s="342"/>
      <c r="M138" s="344"/>
      <c r="N138" s="342"/>
      <c r="O138" s="285">
        <f t="shared" si="31"/>
        <v>0</v>
      </c>
      <c r="P138" s="285">
        <f t="shared" si="29"/>
        <v>0</v>
      </c>
      <c r="Q138" s="339"/>
      <c r="R138" s="260"/>
    </row>
    <row r="139" spans="1:18" ht="26.25" x14ac:dyDescent="0.2">
      <c r="A139" s="282"/>
      <c r="B139" s="340"/>
      <c r="C139" s="283"/>
      <c r="D139" s="283"/>
      <c r="E139" s="283"/>
      <c r="F139" s="283" t="s">
        <v>22</v>
      </c>
      <c r="G139" s="341" t="s">
        <v>304</v>
      </c>
      <c r="H139" s="342"/>
      <c r="I139" s="343"/>
      <c r="J139" s="342">
        <f t="shared" si="27"/>
        <v>0</v>
      </c>
      <c r="K139" s="337"/>
      <c r="L139" s="342"/>
      <c r="M139" s="344"/>
      <c r="N139" s="342"/>
      <c r="O139" s="285">
        <f t="shared" si="31"/>
        <v>0</v>
      </c>
      <c r="P139" s="285">
        <f t="shared" si="29"/>
        <v>0</v>
      </c>
      <c r="Q139" s="339"/>
      <c r="R139" s="260"/>
    </row>
    <row r="140" spans="1:18" ht="26.25" x14ac:dyDescent="0.2">
      <c r="A140" s="282"/>
      <c r="B140" s="340"/>
      <c r="C140" s="283"/>
      <c r="D140" s="283"/>
      <c r="E140" s="283"/>
      <c r="F140" s="283" t="s">
        <v>38</v>
      </c>
      <c r="G140" s="341" t="s">
        <v>305</v>
      </c>
      <c r="H140" s="342">
        <v>0</v>
      </c>
      <c r="I140" s="343"/>
      <c r="J140" s="342">
        <f t="shared" si="27"/>
        <v>0</v>
      </c>
      <c r="K140" s="337"/>
      <c r="L140" s="342">
        <v>0</v>
      </c>
      <c r="M140" s="344"/>
      <c r="N140" s="342"/>
      <c r="O140" s="285">
        <f t="shared" si="31"/>
        <v>0</v>
      </c>
      <c r="P140" s="285">
        <f t="shared" si="29"/>
        <v>0</v>
      </c>
      <c r="Q140" s="339"/>
      <c r="R140" s="260"/>
    </row>
    <row r="141" spans="1:18" ht="26.25" x14ac:dyDescent="0.2">
      <c r="A141" s="282"/>
      <c r="B141" s="340"/>
      <c r="C141" s="283"/>
      <c r="D141" s="283"/>
      <c r="E141" s="283"/>
      <c r="F141" s="283" t="s">
        <v>90</v>
      </c>
      <c r="G141" s="341" t="s">
        <v>306</v>
      </c>
      <c r="H141" s="342"/>
      <c r="I141" s="343"/>
      <c r="J141" s="342">
        <f t="shared" si="27"/>
        <v>0</v>
      </c>
      <c r="K141" s="337"/>
      <c r="L141" s="342"/>
      <c r="M141" s="344"/>
      <c r="N141" s="342"/>
      <c r="O141" s="285">
        <f t="shared" si="31"/>
        <v>0</v>
      </c>
      <c r="P141" s="285">
        <f t="shared" si="29"/>
        <v>0</v>
      </c>
      <c r="Q141" s="339"/>
      <c r="R141" s="260"/>
    </row>
    <row r="142" spans="1:18" ht="26.25" x14ac:dyDescent="0.2">
      <c r="A142" s="276"/>
      <c r="B142" s="268"/>
      <c r="C142" s="269"/>
      <c r="D142" s="269"/>
      <c r="E142" s="269" t="s">
        <v>114</v>
      </c>
      <c r="F142" s="269"/>
      <c r="G142" s="334" t="s">
        <v>150</v>
      </c>
      <c r="H142" s="335">
        <v>0</v>
      </c>
      <c r="I142" s="336"/>
      <c r="J142" s="342">
        <f t="shared" si="27"/>
        <v>0</v>
      </c>
      <c r="K142" s="337"/>
      <c r="L142" s="335">
        <v>0</v>
      </c>
      <c r="M142" s="314">
        <f>M143+M144+M145</f>
        <v>0</v>
      </c>
      <c r="N142" s="335">
        <f>N143+N144+N145</f>
        <v>0</v>
      </c>
      <c r="O142" s="338">
        <f>O143+O144+O145</f>
        <v>0</v>
      </c>
      <c r="P142" s="338">
        <f t="shared" si="29"/>
        <v>0</v>
      </c>
      <c r="Q142" s="339"/>
      <c r="R142" s="260"/>
    </row>
    <row r="143" spans="1:18" ht="26.25" x14ac:dyDescent="0.2">
      <c r="A143" s="282"/>
      <c r="B143" s="340"/>
      <c r="C143" s="283"/>
      <c r="D143" s="283"/>
      <c r="E143" s="283"/>
      <c r="F143" s="283" t="s">
        <v>32</v>
      </c>
      <c r="G143" s="341" t="s">
        <v>307</v>
      </c>
      <c r="H143" s="342"/>
      <c r="I143" s="343"/>
      <c r="J143" s="342">
        <f t="shared" si="27"/>
        <v>0</v>
      </c>
      <c r="K143" s="337"/>
      <c r="L143" s="342"/>
      <c r="M143" s="344"/>
      <c r="N143" s="342"/>
      <c r="O143" s="285">
        <f>M143+N143</f>
        <v>0</v>
      </c>
      <c r="P143" s="285">
        <f t="shared" si="29"/>
        <v>0</v>
      </c>
      <c r="Q143" s="339"/>
      <c r="R143" s="260"/>
    </row>
    <row r="144" spans="1:18" ht="26.25" x14ac:dyDescent="0.2">
      <c r="A144" s="282"/>
      <c r="B144" s="340"/>
      <c r="C144" s="283"/>
      <c r="D144" s="283"/>
      <c r="E144" s="283"/>
      <c r="F144" s="283" t="s">
        <v>43</v>
      </c>
      <c r="G144" s="341" t="s">
        <v>308</v>
      </c>
      <c r="H144" s="342"/>
      <c r="I144" s="343"/>
      <c r="J144" s="342">
        <f t="shared" si="27"/>
        <v>0</v>
      </c>
      <c r="K144" s="337"/>
      <c r="L144" s="342"/>
      <c r="M144" s="344"/>
      <c r="N144" s="342"/>
      <c r="O144" s="285">
        <f>M144+N144</f>
        <v>0</v>
      </c>
      <c r="P144" s="285">
        <f t="shared" si="29"/>
        <v>0</v>
      </c>
      <c r="Q144" s="339"/>
      <c r="R144" s="260"/>
    </row>
    <row r="145" spans="1:18" ht="26.25" x14ac:dyDescent="0.2">
      <c r="A145" s="282"/>
      <c r="B145" s="340"/>
      <c r="C145" s="283"/>
      <c r="D145" s="283"/>
      <c r="E145" s="283"/>
      <c r="F145" s="283" t="s">
        <v>90</v>
      </c>
      <c r="G145" s="341" t="s">
        <v>151</v>
      </c>
      <c r="H145" s="342"/>
      <c r="I145" s="343"/>
      <c r="J145" s="342">
        <f t="shared" si="27"/>
        <v>0</v>
      </c>
      <c r="K145" s="337"/>
      <c r="L145" s="342"/>
      <c r="M145" s="344"/>
      <c r="N145" s="342"/>
      <c r="O145" s="285">
        <f>M145+N145</f>
        <v>0</v>
      </c>
      <c r="P145" s="285">
        <f t="shared" si="29"/>
        <v>0</v>
      </c>
      <c r="Q145" s="339"/>
      <c r="R145" s="260"/>
    </row>
    <row r="146" spans="1:18" ht="26.25" x14ac:dyDescent="0.2">
      <c r="A146" s="282"/>
      <c r="B146" s="340"/>
      <c r="C146" s="283"/>
      <c r="D146" s="283"/>
      <c r="E146" s="283">
        <v>13</v>
      </c>
      <c r="F146" s="283"/>
      <c r="G146" s="341" t="s">
        <v>309</v>
      </c>
      <c r="H146" s="342"/>
      <c r="I146" s="343"/>
      <c r="J146" s="342">
        <f t="shared" si="27"/>
        <v>0</v>
      </c>
      <c r="K146" s="337"/>
      <c r="L146" s="342"/>
      <c r="M146" s="344"/>
      <c r="N146" s="342"/>
      <c r="O146" s="285">
        <f>M146+N146</f>
        <v>0</v>
      </c>
      <c r="P146" s="285">
        <f t="shared" si="29"/>
        <v>0</v>
      </c>
      <c r="Q146" s="339"/>
      <c r="R146" s="260"/>
    </row>
    <row r="147" spans="1:18" ht="26.25" x14ac:dyDescent="0.2">
      <c r="A147" s="276"/>
      <c r="B147" s="268"/>
      <c r="C147" s="269"/>
      <c r="D147" s="269"/>
      <c r="E147" s="269" t="s">
        <v>90</v>
      </c>
      <c r="F147" s="269"/>
      <c r="G147" s="334" t="s">
        <v>314</v>
      </c>
      <c r="H147" s="335">
        <f>H148+H149+H150+H151</f>
        <v>0</v>
      </c>
      <c r="I147" s="336"/>
      <c r="J147" s="342">
        <f t="shared" si="27"/>
        <v>0</v>
      </c>
      <c r="K147" s="337"/>
      <c r="L147" s="335">
        <f>L148+L149+L150+L151</f>
        <v>0</v>
      </c>
      <c r="M147" s="314">
        <f>M148+M149+M150+M151</f>
        <v>0</v>
      </c>
      <c r="N147" s="335">
        <f>N148+N149+N150+N151</f>
        <v>0</v>
      </c>
      <c r="O147" s="338">
        <f>O148+O149+O150+O151</f>
        <v>0</v>
      </c>
      <c r="P147" s="338">
        <f t="shared" si="29"/>
        <v>0</v>
      </c>
      <c r="Q147" s="339"/>
      <c r="R147" s="260"/>
    </row>
    <row r="148" spans="1:18" ht="26.25" x14ac:dyDescent="0.2">
      <c r="A148" s="282"/>
      <c r="B148" s="340"/>
      <c r="C148" s="283"/>
      <c r="D148" s="283"/>
      <c r="E148" s="283"/>
      <c r="F148" s="283" t="s">
        <v>30</v>
      </c>
      <c r="G148" s="341" t="s">
        <v>290</v>
      </c>
      <c r="H148" s="342"/>
      <c r="I148" s="343"/>
      <c r="J148" s="342">
        <f t="shared" si="27"/>
        <v>0</v>
      </c>
      <c r="K148" s="337"/>
      <c r="L148" s="342"/>
      <c r="M148" s="344"/>
      <c r="N148" s="342"/>
      <c r="O148" s="285">
        <f>M148+N148</f>
        <v>0</v>
      </c>
      <c r="P148" s="285">
        <f t="shared" si="29"/>
        <v>0</v>
      </c>
      <c r="Q148" s="339"/>
      <c r="R148" s="260"/>
    </row>
    <row r="149" spans="1:18" ht="26.25" x14ac:dyDescent="0.2">
      <c r="A149" s="282"/>
      <c r="B149" s="340"/>
      <c r="C149" s="283"/>
      <c r="D149" s="283"/>
      <c r="E149" s="283"/>
      <c r="F149" s="283" t="s">
        <v>22</v>
      </c>
      <c r="G149" s="341" t="s">
        <v>310</v>
      </c>
      <c r="H149" s="342"/>
      <c r="I149" s="343"/>
      <c r="J149" s="342">
        <f t="shared" si="27"/>
        <v>0</v>
      </c>
      <c r="K149" s="337"/>
      <c r="L149" s="342"/>
      <c r="M149" s="344"/>
      <c r="N149" s="342"/>
      <c r="O149" s="285">
        <f>M149+N149</f>
        <v>0</v>
      </c>
      <c r="P149" s="285">
        <f t="shared" si="29"/>
        <v>0</v>
      </c>
      <c r="Q149" s="339"/>
      <c r="R149" s="260"/>
    </row>
    <row r="150" spans="1:18" ht="26.25" x14ac:dyDescent="0.2">
      <c r="A150" s="282"/>
      <c r="B150" s="340"/>
      <c r="C150" s="283"/>
      <c r="D150" s="283"/>
      <c r="E150" s="283"/>
      <c r="F150" s="283" t="s">
        <v>33</v>
      </c>
      <c r="G150" s="341" t="s">
        <v>289</v>
      </c>
      <c r="H150" s="342"/>
      <c r="I150" s="343"/>
      <c r="J150" s="342">
        <f t="shared" si="27"/>
        <v>0</v>
      </c>
      <c r="K150" s="337"/>
      <c r="L150" s="342"/>
      <c r="M150" s="344"/>
      <c r="N150" s="342"/>
      <c r="O150" s="285">
        <f>M150+N150</f>
        <v>0</v>
      </c>
      <c r="P150" s="285">
        <f t="shared" si="29"/>
        <v>0</v>
      </c>
      <c r="Q150" s="339"/>
      <c r="R150" s="260"/>
    </row>
    <row r="151" spans="1:18" ht="26.25" x14ac:dyDescent="0.2">
      <c r="A151" s="282"/>
      <c r="B151" s="340"/>
      <c r="C151" s="283"/>
      <c r="D151" s="283"/>
      <c r="E151" s="283"/>
      <c r="F151" s="283" t="s">
        <v>90</v>
      </c>
      <c r="G151" s="341" t="s">
        <v>311</v>
      </c>
      <c r="H151" s="342"/>
      <c r="I151" s="343"/>
      <c r="J151" s="342">
        <f t="shared" si="27"/>
        <v>0</v>
      </c>
      <c r="K151" s="337"/>
      <c r="L151" s="342"/>
      <c r="M151" s="344"/>
      <c r="N151" s="342"/>
      <c r="O151" s="285">
        <f>M151+N151</f>
        <v>0</v>
      </c>
      <c r="P151" s="285">
        <f t="shared" si="29"/>
        <v>0</v>
      </c>
      <c r="Q151" s="339"/>
      <c r="R151" s="260"/>
    </row>
    <row r="152" spans="1:18" ht="26.25" x14ac:dyDescent="0.2">
      <c r="A152" s="276"/>
      <c r="B152" s="268"/>
      <c r="C152" s="269"/>
      <c r="D152" s="269">
        <v>59</v>
      </c>
      <c r="E152" s="269"/>
      <c r="F152" s="269"/>
      <c r="G152" s="334" t="s">
        <v>313</v>
      </c>
      <c r="H152" s="335">
        <f>+H153</f>
        <v>1200200</v>
      </c>
      <c r="I152" s="336">
        <f>I153</f>
        <v>1186559</v>
      </c>
      <c r="J152" s="335">
        <f>+J153</f>
        <v>13641</v>
      </c>
      <c r="K152" s="337">
        <f>ROUND(I152/H152*100,2)</f>
        <v>98.86</v>
      </c>
      <c r="L152" s="335">
        <f>+L153</f>
        <v>1200200</v>
      </c>
      <c r="M152" s="335">
        <f>+M153</f>
        <v>782430</v>
      </c>
      <c r="N152" s="335">
        <f>+N153</f>
        <v>404129</v>
      </c>
      <c r="O152" s="335">
        <f>+O153</f>
        <v>1186559</v>
      </c>
      <c r="P152" s="338">
        <f t="shared" si="29"/>
        <v>13641</v>
      </c>
      <c r="Q152" s="339">
        <f>ROUND(O152/L152*100,2)</f>
        <v>98.86</v>
      </c>
      <c r="R152" s="260"/>
    </row>
    <row r="153" spans="1:18" ht="26.25" x14ac:dyDescent="0.2">
      <c r="A153" s="282"/>
      <c r="B153" s="340"/>
      <c r="C153" s="283"/>
      <c r="D153" s="283"/>
      <c r="E153" s="283">
        <v>25</v>
      </c>
      <c r="F153" s="283"/>
      <c r="G153" s="341" t="s">
        <v>312</v>
      </c>
      <c r="H153" s="342">
        <v>1200200</v>
      </c>
      <c r="I153" s="343">
        <f>O153</f>
        <v>1186559</v>
      </c>
      <c r="J153" s="342">
        <f t="shared" ref="J153:J159" si="32">H153-I153</f>
        <v>13641</v>
      </c>
      <c r="K153" s="337">
        <f>ROUND(I153/H153*100,2)</f>
        <v>98.86</v>
      </c>
      <c r="L153" s="342">
        <v>1200200</v>
      </c>
      <c r="M153" s="344">
        <v>782430</v>
      </c>
      <c r="N153" s="342">
        <v>404129</v>
      </c>
      <c r="O153" s="285">
        <f>M153+N153</f>
        <v>1186559</v>
      </c>
      <c r="P153" s="285">
        <f t="shared" si="29"/>
        <v>13641</v>
      </c>
      <c r="Q153" s="339">
        <f>ROUND(O153/L153*100,2)</f>
        <v>98.86</v>
      </c>
      <c r="R153" s="260"/>
    </row>
    <row r="154" spans="1:18" ht="26.25" x14ac:dyDescent="0.2">
      <c r="A154" s="347" t="s">
        <v>126</v>
      </c>
      <c r="B154" s="348"/>
      <c r="C154" s="349"/>
      <c r="D154" s="350">
        <v>85</v>
      </c>
      <c r="E154" s="349"/>
      <c r="F154" s="349"/>
      <c r="G154" s="351" t="s">
        <v>127</v>
      </c>
      <c r="H154" s="352"/>
      <c r="I154" s="353"/>
      <c r="J154" s="352">
        <f t="shared" si="32"/>
        <v>0</v>
      </c>
      <c r="K154" s="354"/>
      <c r="L154" s="352"/>
      <c r="M154" s="355"/>
      <c r="N154" s="352"/>
      <c r="O154" s="356">
        <f>M154+N154</f>
        <v>0</v>
      </c>
      <c r="P154" s="356">
        <f t="shared" si="29"/>
        <v>0</v>
      </c>
      <c r="Q154" s="357"/>
      <c r="R154" s="260"/>
    </row>
    <row r="155" spans="1:18" ht="26.25" x14ac:dyDescent="0.2">
      <c r="A155" s="276" t="s">
        <v>110</v>
      </c>
      <c r="B155" s="268" t="s">
        <v>32</v>
      </c>
      <c r="C155" s="269"/>
      <c r="D155" s="269"/>
      <c r="E155" s="269"/>
      <c r="F155" s="269"/>
      <c r="G155" s="313" t="s">
        <v>128</v>
      </c>
      <c r="H155" s="335">
        <f>H152</f>
        <v>1200200</v>
      </c>
      <c r="I155" s="335"/>
      <c r="J155" s="342">
        <f t="shared" si="32"/>
        <v>1200200</v>
      </c>
      <c r="K155" s="337">
        <f t="shared" ref="K155:K170" si="33">ROUND(I155/H155*100,2)</f>
        <v>0</v>
      </c>
      <c r="L155" s="335">
        <f>L152</f>
        <v>1200200</v>
      </c>
      <c r="M155" s="358">
        <f>M152</f>
        <v>782430</v>
      </c>
      <c r="N155" s="335">
        <f>N152</f>
        <v>404129</v>
      </c>
      <c r="O155" s="358">
        <f>O152</f>
        <v>1186559</v>
      </c>
      <c r="P155" s="338">
        <f t="shared" si="29"/>
        <v>13641</v>
      </c>
      <c r="Q155" s="339">
        <f t="shared" ref="Q155:Q170" si="34">ROUND(O155/L155*100,2)</f>
        <v>98.86</v>
      </c>
      <c r="R155" s="260"/>
    </row>
    <row r="156" spans="1:18" ht="51" x14ac:dyDescent="0.2">
      <c r="A156" s="276"/>
      <c r="B156" s="268" t="s">
        <v>30</v>
      </c>
      <c r="C156" s="269"/>
      <c r="D156" s="269"/>
      <c r="E156" s="269"/>
      <c r="F156" s="269"/>
      <c r="G156" s="313" t="s">
        <v>129</v>
      </c>
      <c r="H156" s="335">
        <f>H157+H158</f>
        <v>0</v>
      </c>
      <c r="I156" s="335"/>
      <c r="J156" s="342">
        <f t="shared" si="32"/>
        <v>0</v>
      </c>
      <c r="K156" s="337" t="e">
        <f t="shared" si="33"/>
        <v>#DIV/0!</v>
      </c>
      <c r="L156" s="335">
        <f>L157+L158</f>
        <v>0</v>
      </c>
      <c r="M156" s="335">
        <f>M157+M158</f>
        <v>0</v>
      </c>
      <c r="N156" s="335">
        <f>N157+N158</f>
        <v>0</v>
      </c>
      <c r="O156" s="335">
        <f>O157+O158</f>
        <v>0</v>
      </c>
      <c r="P156" s="338">
        <f t="shared" si="29"/>
        <v>0</v>
      </c>
      <c r="Q156" s="339" t="e">
        <f t="shared" si="34"/>
        <v>#DIV/0!</v>
      </c>
      <c r="R156" s="260"/>
    </row>
    <row r="157" spans="1:18" ht="26.25" x14ac:dyDescent="0.2">
      <c r="A157" s="276"/>
      <c r="B157" s="268"/>
      <c r="C157" s="269" t="s">
        <v>32</v>
      </c>
      <c r="D157" s="269"/>
      <c r="E157" s="269"/>
      <c r="F157" s="269"/>
      <c r="G157" s="313" t="s">
        <v>130</v>
      </c>
      <c r="H157" s="335">
        <f>H150</f>
        <v>0</v>
      </c>
      <c r="I157" s="335"/>
      <c r="J157" s="342">
        <f t="shared" si="32"/>
        <v>0</v>
      </c>
      <c r="K157" s="337" t="e">
        <f t="shared" si="33"/>
        <v>#DIV/0!</v>
      </c>
      <c r="L157" s="335">
        <f>L150</f>
        <v>0</v>
      </c>
      <c r="M157" s="335">
        <f>M150</f>
        <v>0</v>
      </c>
      <c r="N157" s="335">
        <f>N150</f>
        <v>0</v>
      </c>
      <c r="O157" s="335">
        <f>O150</f>
        <v>0</v>
      </c>
      <c r="P157" s="338">
        <f t="shared" si="29"/>
        <v>0</v>
      </c>
      <c r="Q157" s="339" t="e">
        <f t="shared" si="34"/>
        <v>#DIV/0!</v>
      </c>
      <c r="R157" s="260"/>
    </row>
    <row r="158" spans="1:18" ht="26.25" x14ac:dyDescent="0.2">
      <c r="A158" s="276"/>
      <c r="B158" s="268"/>
      <c r="C158" s="269" t="s">
        <v>30</v>
      </c>
      <c r="D158" s="269"/>
      <c r="E158" s="269"/>
      <c r="F158" s="269"/>
      <c r="G158" s="313" t="s">
        <v>131</v>
      </c>
      <c r="H158" s="335">
        <f>H105-H150-H152</f>
        <v>0</v>
      </c>
      <c r="I158" s="335"/>
      <c r="J158" s="342">
        <f t="shared" si="32"/>
        <v>0</v>
      </c>
      <c r="K158" s="337" t="e">
        <f t="shared" si="33"/>
        <v>#DIV/0!</v>
      </c>
      <c r="L158" s="335">
        <f>L105-L150-L152</f>
        <v>0</v>
      </c>
      <c r="M158" s="335">
        <f>M105-M150-M152</f>
        <v>0</v>
      </c>
      <c r="N158" s="335">
        <f>N105-N150-N152</f>
        <v>0</v>
      </c>
      <c r="O158" s="335">
        <f>O105-O150-O152</f>
        <v>0</v>
      </c>
      <c r="P158" s="338">
        <f t="shared" si="29"/>
        <v>0</v>
      </c>
      <c r="Q158" s="339" t="e">
        <f t="shared" si="34"/>
        <v>#DIV/0!</v>
      </c>
      <c r="R158" s="260"/>
    </row>
    <row r="159" spans="1:18" ht="26.25" x14ac:dyDescent="0.2">
      <c r="A159" s="276" t="s">
        <v>132</v>
      </c>
      <c r="B159" s="268" t="s">
        <v>22</v>
      </c>
      <c r="C159" s="269"/>
      <c r="D159" s="269"/>
      <c r="E159" s="269"/>
      <c r="F159" s="269"/>
      <c r="G159" s="313" t="s">
        <v>133</v>
      </c>
      <c r="H159" s="335">
        <f>+H160+H169</f>
        <v>44457700</v>
      </c>
      <c r="I159" s="335"/>
      <c r="J159" s="342">
        <f t="shared" si="32"/>
        <v>44457700</v>
      </c>
      <c r="K159" s="337">
        <f t="shared" si="33"/>
        <v>0</v>
      </c>
      <c r="L159" s="335">
        <f>+L160+L169</f>
        <v>18519500</v>
      </c>
      <c r="M159" s="335">
        <f>+M160+M169</f>
        <v>10479882.1</v>
      </c>
      <c r="N159" s="335">
        <f>+N160+N169</f>
        <v>2639089.38</v>
      </c>
      <c r="O159" s="335">
        <f>+O160+O169</f>
        <v>13118971.48</v>
      </c>
      <c r="P159" s="338">
        <f t="shared" si="29"/>
        <v>5400528.5199999996</v>
      </c>
      <c r="Q159" s="339">
        <f t="shared" si="34"/>
        <v>70.84</v>
      </c>
      <c r="R159" s="260"/>
    </row>
    <row r="160" spans="1:18" ht="26.25" x14ac:dyDescent="0.2">
      <c r="A160" s="276"/>
      <c r="B160" s="268"/>
      <c r="C160" s="269"/>
      <c r="D160" s="269" t="s">
        <v>32</v>
      </c>
      <c r="E160" s="269"/>
      <c r="F160" s="269"/>
      <c r="G160" s="313" t="s">
        <v>62</v>
      </c>
      <c r="H160" s="335">
        <f>+H161+H162+H163+H164+H165+H166+H167+H168</f>
        <v>44457700</v>
      </c>
      <c r="I160" s="335"/>
      <c r="J160" s="335">
        <f>+J161+J162+J163+J164+J165+J166+J167+J168</f>
        <v>44457700</v>
      </c>
      <c r="K160" s="337">
        <f t="shared" si="33"/>
        <v>0</v>
      </c>
      <c r="L160" s="335">
        <f>+L161+L162+L163+L164+L165+L166+L167+L168</f>
        <v>18519500</v>
      </c>
      <c r="M160" s="335">
        <f>+M161+M162+M163+M164+M165+M166+M167+M168</f>
        <v>10479882.1</v>
      </c>
      <c r="N160" s="335">
        <f>+N161+N162+N163+N164+N165+N166+N167+N168</f>
        <v>2639089.38</v>
      </c>
      <c r="O160" s="335">
        <f>+O161+O162+O163+O164+O165+O166+O167+O168</f>
        <v>13118971.48</v>
      </c>
      <c r="P160" s="338">
        <f t="shared" si="29"/>
        <v>5400528.5199999996</v>
      </c>
      <c r="Q160" s="339">
        <f t="shared" si="34"/>
        <v>70.84</v>
      </c>
      <c r="R160" s="260"/>
    </row>
    <row r="161" spans="1:18" ht="26.25" x14ac:dyDescent="0.2">
      <c r="A161" s="276"/>
      <c r="B161" s="268"/>
      <c r="C161" s="269"/>
      <c r="D161" s="269" t="s">
        <v>88</v>
      </c>
      <c r="E161" s="269"/>
      <c r="F161" s="269"/>
      <c r="G161" s="313" t="s">
        <v>134</v>
      </c>
      <c r="H161" s="335">
        <f>+H174+H259+H107</f>
        <v>4417000</v>
      </c>
      <c r="I161" s="335"/>
      <c r="J161" s="342">
        <f t="shared" ref="J161:J171" si="35">H161-I161</f>
        <v>4417000</v>
      </c>
      <c r="K161" s="337">
        <f t="shared" si="33"/>
        <v>0</v>
      </c>
      <c r="L161" s="335">
        <f>+L174+L259+L107</f>
        <v>2211500</v>
      </c>
      <c r="M161" s="335">
        <f>+M174+M259+M107</f>
        <v>1462068</v>
      </c>
      <c r="N161" s="335">
        <f>+N174+N259+N107</f>
        <v>370067</v>
      </c>
      <c r="O161" s="335">
        <f>+O174+O259+O107</f>
        <v>1832135</v>
      </c>
      <c r="P161" s="338">
        <f t="shared" si="29"/>
        <v>379365</v>
      </c>
      <c r="Q161" s="339">
        <f t="shared" si="34"/>
        <v>82.85</v>
      </c>
      <c r="R161" s="260"/>
    </row>
    <row r="162" spans="1:18" ht="26.25" x14ac:dyDescent="0.2">
      <c r="A162" s="276"/>
      <c r="B162" s="268"/>
      <c r="C162" s="269"/>
      <c r="D162" s="269" t="s">
        <v>89</v>
      </c>
      <c r="E162" s="269"/>
      <c r="F162" s="269"/>
      <c r="G162" s="313" t="s">
        <v>135</v>
      </c>
      <c r="H162" s="335">
        <f>+H201+H291+H134</f>
        <v>407500</v>
      </c>
      <c r="I162" s="335"/>
      <c r="J162" s="342">
        <f t="shared" si="35"/>
        <v>407500</v>
      </c>
      <c r="K162" s="337">
        <f t="shared" si="33"/>
        <v>0</v>
      </c>
      <c r="L162" s="335">
        <f>+L201+L291+L134</f>
        <v>254800</v>
      </c>
      <c r="M162" s="335">
        <f>+M201+M291+M134</f>
        <v>171419.05000000002</v>
      </c>
      <c r="N162" s="335">
        <f>+N201+N291+N134</f>
        <v>37435.379999999997</v>
      </c>
      <c r="O162" s="335">
        <f>+O201+O291+O134</f>
        <v>208854.43</v>
      </c>
      <c r="P162" s="338">
        <f t="shared" si="29"/>
        <v>45945.570000000007</v>
      </c>
      <c r="Q162" s="339">
        <f t="shared" si="34"/>
        <v>81.97</v>
      </c>
      <c r="R162" s="260"/>
    </row>
    <row r="163" spans="1:18" ht="26.25" x14ac:dyDescent="0.2">
      <c r="A163" s="276"/>
      <c r="B163" s="268"/>
      <c r="C163" s="269"/>
      <c r="D163" s="269" t="s">
        <v>90</v>
      </c>
      <c r="E163" s="269"/>
      <c r="F163" s="269"/>
      <c r="G163" s="313" t="s">
        <v>136</v>
      </c>
      <c r="H163" s="335">
        <f>+H324</f>
        <v>0</v>
      </c>
      <c r="I163" s="335"/>
      <c r="J163" s="342">
        <f t="shared" si="35"/>
        <v>0</v>
      </c>
      <c r="K163" s="337" t="e">
        <f t="shared" si="33"/>
        <v>#DIV/0!</v>
      </c>
      <c r="L163" s="335">
        <f>+L324</f>
        <v>0</v>
      </c>
      <c r="M163" s="335">
        <f>+M324</f>
        <v>0</v>
      </c>
      <c r="N163" s="335">
        <f>+N324</f>
        <v>0</v>
      </c>
      <c r="O163" s="335">
        <f>+O324</f>
        <v>0</v>
      </c>
      <c r="P163" s="338">
        <f t="shared" si="29"/>
        <v>0</v>
      </c>
      <c r="Q163" s="339" t="e">
        <f t="shared" si="34"/>
        <v>#DIV/0!</v>
      </c>
      <c r="R163" s="260"/>
    </row>
    <row r="164" spans="1:18" ht="26.25" x14ac:dyDescent="0.2">
      <c r="A164" s="276"/>
      <c r="B164" s="268"/>
      <c r="C164" s="269"/>
      <c r="D164" s="269" t="s">
        <v>91</v>
      </c>
      <c r="E164" s="269"/>
      <c r="F164" s="269"/>
      <c r="G164" s="313" t="s">
        <v>137</v>
      </c>
      <c r="H164" s="335">
        <f>+H230</f>
        <v>0</v>
      </c>
      <c r="I164" s="335"/>
      <c r="J164" s="342">
        <f t="shared" si="35"/>
        <v>0</v>
      </c>
      <c r="K164" s="337" t="e">
        <f t="shared" si="33"/>
        <v>#DIV/0!</v>
      </c>
      <c r="L164" s="335">
        <f>+L230</f>
        <v>0</v>
      </c>
      <c r="M164" s="335">
        <f>+M230</f>
        <v>0</v>
      </c>
      <c r="N164" s="335">
        <f>+N230</f>
        <v>0</v>
      </c>
      <c r="O164" s="335">
        <f>+O230</f>
        <v>0</v>
      </c>
      <c r="P164" s="338">
        <f t="shared" si="29"/>
        <v>0</v>
      </c>
      <c r="Q164" s="339" t="e">
        <f t="shared" si="34"/>
        <v>#DIV/0!</v>
      </c>
      <c r="R164" s="260"/>
    </row>
    <row r="165" spans="1:18" ht="51" x14ac:dyDescent="0.2">
      <c r="A165" s="276"/>
      <c r="B165" s="268"/>
      <c r="C165" s="269"/>
      <c r="D165" s="269">
        <v>51</v>
      </c>
      <c r="E165" s="269"/>
      <c r="F165" s="269"/>
      <c r="G165" s="313" t="s">
        <v>138</v>
      </c>
      <c r="H165" s="335">
        <f>+H232+H327</f>
        <v>5407000</v>
      </c>
      <c r="I165" s="335"/>
      <c r="J165" s="342">
        <f t="shared" si="35"/>
        <v>5407000</v>
      </c>
      <c r="K165" s="337">
        <f t="shared" si="33"/>
        <v>0</v>
      </c>
      <c r="L165" s="335">
        <f>+L232+L327</f>
        <v>2313000</v>
      </c>
      <c r="M165" s="335">
        <f>+M232+M327</f>
        <v>1502018</v>
      </c>
      <c r="N165" s="335">
        <f>+N232+N327</f>
        <v>334242</v>
      </c>
      <c r="O165" s="335">
        <f>+O232+O327</f>
        <v>1836260</v>
      </c>
      <c r="P165" s="338">
        <f t="shared" si="29"/>
        <v>476740</v>
      </c>
      <c r="Q165" s="339">
        <f t="shared" si="34"/>
        <v>79.39</v>
      </c>
      <c r="R165" s="260"/>
    </row>
    <row r="166" spans="1:18" ht="51" x14ac:dyDescent="0.2">
      <c r="A166" s="276"/>
      <c r="B166" s="268"/>
      <c r="C166" s="269"/>
      <c r="D166" s="269">
        <v>56</v>
      </c>
      <c r="E166" s="269"/>
      <c r="F166" s="269"/>
      <c r="G166" s="313" t="s">
        <v>139</v>
      </c>
      <c r="H166" s="335">
        <f>H235+H399</f>
        <v>10579000</v>
      </c>
      <c r="I166" s="335"/>
      <c r="J166" s="342">
        <f t="shared" si="35"/>
        <v>10579000</v>
      </c>
      <c r="K166" s="337">
        <f t="shared" si="33"/>
        <v>0</v>
      </c>
      <c r="L166" s="335">
        <f>L235+L399</f>
        <v>2891000</v>
      </c>
      <c r="M166" s="335">
        <f>M235+M399</f>
        <v>536980.05000000005</v>
      </c>
      <c r="N166" s="335">
        <f>N235+N399</f>
        <v>152030</v>
      </c>
      <c r="O166" s="335">
        <f>O235+O399</f>
        <v>689010.05</v>
      </c>
      <c r="P166" s="338">
        <f t="shared" si="29"/>
        <v>2201989.9500000002</v>
      </c>
      <c r="Q166" s="339">
        <f t="shared" si="34"/>
        <v>23.83</v>
      </c>
      <c r="R166" s="260"/>
    </row>
    <row r="167" spans="1:18" ht="26.25" x14ac:dyDescent="0.2">
      <c r="A167" s="276"/>
      <c r="B167" s="268"/>
      <c r="C167" s="269"/>
      <c r="D167" s="269">
        <v>57</v>
      </c>
      <c r="E167" s="269"/>
      <c r="F167" s="269"/>
      <c r="G167" s="313" t="s">
        <v>140</v>
      </c>
      <c r="H167" s="335">
        <f>+H239+H332</f>
        <v>22447000</v>
      </c>
      <c r="I167" s="335"/>
      <c r="J167" s="342">
        <f t="shared" si="35"/>
        <v>22447000</v>
      </c>
      <c r="K167" s="337">
        <f t="shared" si="33"/>
        <v>0</v>
      </c>
      <c r="L167" s="335">
        <f>+L239+L332</f>
        <v>9649000</v>
      </c>
      <c r="M167" s="335">
        <f>+M239+M332</f>
        <v>6024967</v>
      </c>
      <c r="N167" s="335">
        <f>+N239+N332</f>
        <v>1341186</v>
      </c>
      <c r="O167" s="335">
        <f>+O239+O332</f>
        <v>7366153</v>
      </c>
      <c r="P167" s="338">
        <f t="shared" si="29"/>
        <v>2282847</v>
      </c>
      <c r="Q167" s="339">
        <f t="shared" si="34"/>
        <v>76.34</v>
      </c>
      <c r="R167" s="260"/>
    </row>
    <row r="168" spans="1:18" ht="26.25" x14ac:dyDescent="0.2">
      <c r="A168" s="276"/>
      <c r="B168" s="268"/>
      <c r="C168" s="269"/>
      <c r="D168" s="269">
        <v>59</v>
      </c>
      <c r="E168" s="269"/>
      <c r="F168" s="269"/>
      <c r="G168" s="313" t="s">
        <v>80</v>
      </c>
      <c r="H168" s="335">
        <f>+H357+H152</f>
        <v>1200200</v>
      </c>
      <c r="I168" s="335"/>
      <c r="J168" s="342">
        <f t="shared" si="35"/>
        <v>1200200</v>
      </c>
      <c r="K168" s="337">
        <f t="shared" si="33"/>
        <v>0</v>
      </c>
      <c r="L168" s="335">
        <f>+L357+L152</f>
        <v>1200200</v>
      </c>
      <c r="M168" s="335">
        <f>+M357+M152</f>
        <v>782430</v>
      </c>
      <c r="N168" s="335">
        <f>+N357+N152</f>
        <v>404129</v>
      </c>
      <c r="O168" s="335">
        <f>+O357+O152</f>
        <v>1186559</v>
      </c>
      <c r="P168" s="338">
        <f t="shared" si="29"/>
        <v>13641</v>
      </c>
      <c r="Q168" s="339">
        <f t="shared" si="34"/>
        <v>98.86</v>
      </c>
      <c r="R168" s="260"/>
    </row>
    <row r="169" spans="1:18" ht="26.25" x14ac:dyDescent="0.2">
      <c r="A169" s="276"/>
      <c r="B169" s="268"/>
      <c r="C169" s="269"/>
      <c r="D169" s="269" t="s">
        <v>105</v>
      </c>
      <c r="E169" s="269"/>
      <c r="F169" s="269"/>
      <c r="G169" s="313" t="s">
        <v>83</v>
      </c>
      <c r="H169" s="335">
        <f>+H170</f>
        <v>0</v>
      </c>
      <c r="I169" s="335"/>
      <c r="J169" s="342">
        <f t="shared" si="35"/>
        <v>0</v>
      </c>
      <c r="K169" s="337" t="e">
        <f t="shared" si="33"/>
        <v>#DIV/0!</v>
      </c>
      <c r="L169" s="335">
        <f>+L170</f>
        <v>0</v>
      </c>
      <c r="M169" s="335">
        <f>+M170</f>
        <v>0</v>
      </c>
      <c r="N169" s="335">
        <f>+N170</f>
        <v>0</v>
      </c>
      <c r="O169" s="335">
        <f>+O170</f>
        <v>0</v>
      </c>
      <c r="P169" s="338">
        <f t="shared" si="29"/>
        <v>0</v>
      </c>
      <c r="Q169" s="339" t="e">
        <f t="shared" si="34"/>
        <v>#DIV/0!</v>
      </c>
      <c r="R169" s="260"/>
    </row>
    <row r="170" spans="1:18" ht="26.25" x14ac:dyDescent="0.2">
      <c r="A170" s="276"/>
      <c r="B170" s="268"/>
      <c r="C170" s="269"/>
      <c r="D170" s="269">
        <v>71</v>
      </c>
      <c r="E170" s="269"/>
      <c r="F170" s="269"/>
      <c r="G170" s="313" t="s">
        <v>141</v>
      </c>
      <c r="H170" s="335">
        <f>+H244+H361</f>
        <v>0</v>
      </c>
      <c r="I170" s="335"/>
      <c r="J170" s="342">
        <f t="shared" si="35"/>
        <v>0</v>
      </c>
      <c r="K170" s="337" t="e">
        <f t="shared" si="33"/>
        <v>#DIV/0!</v>
      </c>
      <c r="L170" s="335">
        <f>+L244+L361</f>
        <v>0</v>
      </c>
      <c r="M170" s="335">
        <f>+M244+M361</f>
        <v>0</v>
      </c>
      <c r="N170" s="335">
        <f>+N244+N361</f>
        <v>0</v>
      </c>
      <c r="O170" s="335">
        <f>+O244+O361</f>
        <v>0</v>
      </c>
      <c r="P170" s="338">
        <f t="shared" si="29"/>
        <v>0</v>
      </c>
      <c r="Q170" s="339" t="e">
        <f t="shared" si="34"/>
        <v>#DIV/0!</v>
      </c>
      <c r="R170" s="260"/>
    </row>
    <row r="171" spans="1:18" ht="26.25" x14ac:dyDescent="0.2">
      <c r="A171" s="276"/>
      <c r="B171" s="268"/>
      <c r="C171" s="269"/>
      <c r="D171" s="269">
        <v>79</v>
      </c>
      <c r="E171" s="269"/>
      <c r="F171" s="269"/>
      <c r="G171" s="313" t="s">
        <v>106</v>
      </c>
      <c r="H171" s="335"/>
      <c r="I171" s="335"/>
      <c r="J171" s="342">
        <f t="shared" si="35"/>
        <v>0</v>
      </c>
      <c r="K171" s="337"/>
      <c r="L171" s="335"/>
      <c r="M171" s="335"/>
      <c r="N171" s="335"/>
      <c r="O171" s="335"/>
      <c r="P171" s="338">
        <f t="shared" si="29"/>
        <v>0</v>
      </c>
      <c r="Q171" s="339"/>
      <c r="R171" s="260"/>
    </row>
    <row r="172" spans="1:18" ht="26.25" x14ac:dyDescent="0.35">
      <c r="A172" s="444" t="s">
        <v>142</v>
      </c>
      <c r="B172" s="445"/>
      <c r="C172" s="445"/>
      <c r="D172" s="445"/>
      <c r="E172" s="445"/>
      <c r="F172" s="446"/>
      <c r="G172" s="359" t="s">
        <v>143</v>
      </c>
      <c r="H172" s="360">
        <f>H173+H244+H252</f>
        <v>24000</v>
      </c>
      <c r="I172" s="361"/>
      <c r="J172" s="360">
        <f>J173+J244+J252</f>
        <v>16583.11</v>
      </c>
      <c r="K172" s="362">
        <f>ROUND(I172/H172*100,2)</f>
        <v>0</v>
      </c>
      <c r="L172" s="360">
        <f>L173+L244+L252</f>
        <v>19300</v>
      </c>
      <c r="M172" s="363">
        <f>M173+M244+M252</f>
        <v>7370.32</v>
      </c>
      <c r="N172" s="360">
        <f>N173+N244+N252</f>
        <v>46.57</v>
      </c>
      <c r="O172" s="364">
        <f>O173+O244+O252</f>
        <v>7416.89</v>
      </c>
      <c r="P172" s="364">
        <f t="shared" si="29"/>
        <v>11883.11</v>
      </c>
      <c r="Q172" s="365">
        <f>ROUND(O172/L172*100,2)</f>
        <v>38.43</v>
      </c>
      <c r="R172" s="366"/>
    </row>
    <row r="173" spans="1:18" ht="26.25" x14ac:dyDescent="0.2">
      <c r="A173" s="276"/>
      <c r="B173" s="268"/>
      <c r="C173" s="269"/>
      <c r="D173" s="269" t="s">
        <v>32</v>
      </c>
      <c r="E173" s="269"/>
      <c r="F173" s="269"/>
      <c r="G173" s="334" t="s">
        <v>62</v>
      </c>
      <c r="H173" s="335">
        <f>H174+H201+H230+H232+H239+H235</f>
        <v>24000</v>
      </c>
      <c r="I173" s="336"/>
      <c r="J173" s="335">
        <f>J174+J201+J230+J232+J239+J235</f>
        <v>16583.11</v>
      </c>
      <c r="K173" s="337">
        <f>ROUND(I173/H173*100,2)</f>
        <v>0</v>
      </c>
      <c r="L173" s="335">
        <f>L174+L201+L230+L232+L239+L235</f>
        <v>19300</v>
      </c>
      <c r="M173" s="335">
        <f>M174+M201+M230+M232+M239+M235</f>
        <v>7370.32</v>
      </c>
      <c r="N173" s="335">
        <f>N174+N201+N230+N232+N239+N235</f>
        <v>46.57</v>
      </c>
      <c r="O173" s="335">
        <f>O174+O201+O230+O232+O239+O235</f>
        <v>7416.89</v>
      </c>
      <c r="P173" s="338">
        <f t="shared" si="29"/>
        <v>11883.11</v>
      </c>
      <c r="Q173" s="339">
        <f>ROUND(O173/L173*100,2)</f>
        <v>38.43</v>
      </c>
      <c r="R173" s="260"/>
    </row>
    <row r="174" spans="1:18" ht="26.25" x14ac:dyDescent="0.2">
      <c r="A174" s="276"/>
      <c r="B174" s="268"/>
      <c r="C174" s="269"/>
      <c r="D174" s="269" t="s">
        <v>88</v>
      </c>
      <c r="E174" s="269"/>
      <c r="F174" s="269"/>
      <c r="G174" s="334" t="s">
        <v>368</v>
      </c>
      <c r="H174" s="335">
        <v>0</v>
      </c>
      <c r="I174" s="336"/>
      <c r="J174" s="335">
        <f>J175+J194+J192</f>
        <v>0</v>
      </c>
      <c r="K174" s="337"/>
      <c r="L174" s="335">
        <v>0</v>
      </c>
      <c r="M174" s="367">
        <f>M175+M194+M192</f>
        <v>0</v>
      </c>
      <c r="N174" s="335">
        <f>N175+N194+N192</f>
        <v>0</v>
      </c>
      <c r="O174" s="367">
        <f>O175+O194+O192</f>
        <v>0</v>
      </c>
      <c r="P174" s="367">
        <f t="shared" si="29"/>
        <v>0</v>
      </c>
      <c r="Q174" s="339"/>
      <c r="R174" s="260"/>
    </row>
    <row r="175" spans="1:18" ht="26.25" x14ac:dyDescent="0.2">
      <c r="A175" s="276"/>
      <c r="B175" s="268"/>
      <c r="C175" s="269"/>
      <c r="D175" s="269"/>
      <c r="E175" s="269" t="s">
        <v>32</v>
      </c>
      <c r="F175" s="269"/>
      <c r="G175" s="313" t="s">
        <v>112</v>
      </c>
      <c r="H175" s="335">
        <v>0</v>
      </c>
      <c r="I175" s="336"/>
      <c r="J175" s="335">
        <f>SUM(J176:J191)</f>
        <v>0</v>
      </c>
      <c r="K175" s="337"/>
      <c r="L175" s="335">
        <v>0</v>
      </c>
      <c r="M175" s="314">
        <f>SUM(M176:M191)</f>
        <v>0</v>
      </c>
      <c r="N175" s="335">
        <f>SUM(N176:N191)</f>
        <v>0</v>
      </c>
      <c r="O175" s="338">
        <f>SUM(O176:O191)</f>
        <v>0</v>
      </c>
      <c r="P175" s="338">
        <f t="shared" si="29"/>
        <v>0</v>
      </c>
      <c r="Q175" s="339"/>
      <c r="R175" s="260"/>
    </row>
    <row r="176" spans="1:18" ht="26.25" x14ac:dyDescent="0.2">
      <c r="A176" s="282"/>
      <c r="B176" s="340"/>
      <c r="C176" s="283"/>
      <c r="D176" s="283"/>
      <c r="E176" s="283"/>
      <c r="F176" s="283" t="s">
        <v>32</v>
      </c>
      <c r="G176" s="341" t="s">
        <v>347</v>
      </c>
      <c r="H176" s="342"/>
      <c r="I176" s="343"/>
      <c r="J176" s="342">
        <f>H176-I176</f>
        <v>0</v>
      </c>
      <c r="K176" s="337"/>
      <c r="L176" s="342"/>
      <c r="M176" s="344"/>
      <c r="N176" s="342"/>
      <c r="O176" s="285">
        <f>M176+N176</f>
        <v>0</v>
      </c>
      <c r="P176" s="285">
        <f t="shared" si="29"/>
        <v>0</v>
      </c>
      <c r="Q176" s="339"/>
      <c r="R176" s="260"/>
    </row>
    <row r="177" spans="1:18" ht="26.25" x14ac:dyDescent="0.2">
      <c r="A177" s="282"/>
      <c r="B177" s="340"/>
      <c r="C177" s="283"/>
      <c r="D177" s="283"/>
      <c r="E177" s="283"/>
      <c r="F177" s="283" t="s">
        <v>114</v>
      </c>
      <c r="G177" s="341" t="s">
        <v>348</v>
      </c>
      <c r="H177" s="342"/>
      <c r="I177" s="343"/>
      <c r="J177" s="342">
        <f>H177-I177</f>
        <v>0</v>
      </c>
      <c r="K177" s="337"/>
      <c r="L177" s="342"/>
      <c r="M177" s="344"/>
      <c r="N177" s="342"/>
      <c r="O177" s="285">
        <f>M177+N177</f>
        <v>0</v>
      </c>
      <c r="P177" s="285">
        <f t="shared" si="29"/>
        <v>0</v>
      </c>
      <c r="Q177" s="339"/>
      <c r="R177" s="260"/>
    </row>
    <row r="178" spans="1:18" ht="26.25" x14ac:dyDescent="0.2">
      <c r="A178" s="282"/>
      <c r="B178" s="340"/>
      <c r="C178" s="283"/>
      <c r="D178" s="283"/>
      <c r="E178" s="283"/>
      <c r="F178" s="283" t="s">
        <v>43</v>
      </c>
      <c r="G178" s="341" t="s">
        <v>279</v>
      </c>
      <c r="H178" s="342"/>
      <c r="I178" s="343"/>
      <c r="J178" s="342">
        <f>H178-I178</f>
        <v>0</v>
      </c>
      <c r="K178" s="337"/>
      <c r="L178" s="342"/>
      <c r="M178" s="344"/>
      <c r="N178" s="342"/>
      <c r="O178" s="285">
        <f>M178+N178</f>
        <v>0</v>
      </c>
      <c r="P178" s="285">
        <f t="shared" si="29"/>
        <v>0</v>
      </c>
      <c r="Q178" s="339"/>
      <c r="R178" s="260"/>
    </row>
    <row r="179" spans="1:18" ht="26.25" x14ac:dyDescent="0.2">
      <c r="A179" s="282"/>
      <c r="B179" s="340"/>
      <c r="C179" s="283"/>
      <c r="D179" s="283"/>
      <c r="E179" s="283"/>
      <c r="F179" s="283" t="s">
        <v>22</v>
      </c>
      <c r="G179" s="341" t="s">
        <v>280</v>
      </c>
      <c r="H179" s="342"/>
      <c r="I179" s="343"/>
      <c r="J179" s="342">
        <v>0</v>
      </c>
      <c r="K179" s="337"/>
      <c r="L179" s="342"/>
      <c r="M179" s="344"/>
      <c r="N179" s="342"/>
      <c r="O179" s="285">
        <v>0</v>
      </c>
      <c r="P179" s="285">
        <v>0</v>
      </c>
      <c r="Q179" s="339"/>
      <c r="R179" s="260"/>
    </row>
    <row r="180" spans="1:18" ht="26.25" x14ac:dyDescent="0.2">
      <c r="A180" s="282"/>
      <c r="B180" s="340"/>
      <c r="C180" s="283"/>
      <c r="D180" s="283"/>
      <c r="E180" s="283"/>
      <c r="F180" s="283" t="s">
        <v>33</v>
      </c>
      <c r="G180" s="341" t="s">
        <v>281</v>
      </c>
      <c r="H180" s="342"/>
      <c r="I180" s="343"/>
      <c r="J180" s="342">
        <f t="shared" ref="J180:J200" si="36">H180-I180</f>
        <v>0</v>
      </c>
      <c r="K180" s="337"/>
      <c r="L180" s="342"/>
      <c r="M180" s="344"/>
      <c r="N180" s="342"/>
      <c r="O180" s="285">
        <f t="shared" ref="O180:O191" si="37">M180+N180</f>
        <v>0</v>
      </c>
      <c r="P180" s="285">
        <f t="shared" ref="P180:P225" si="38">L180-O180</f>
        <v>0</v>
      </c>
      <c r="Q180" s="339"/>
      <c r="R180" s="260"/>
    </row>
    <row r="181" spans="1:18" ht="26.25" x14ac:dyDescent="0.2">
      <c r="A181" s="282"/>
      <c r="B181" s="340"/>
      <c r="C181" s="283"/>
      <c r="D181" s="283"/>
      <c r="E181" s="283"/>
      <c r="F181" s="283" t="s">
        <v>124</v>
      </c>
      <c r="G181" s="341" t="s">
        <v>282</v>
      </c>
      <c r="H181" s="342"/>
      <c r="I181" s="343"/>
      <c r="J181" s="342">
        <f t="shared" si="36"/>
        <v>0</v>
      </c>
      <c r="K181" s="337"/>
      <c r="L181" s="342"/>
      <c r="M181" s="344"/>
      <c r="N181" s="342"/>
      <c r="O181" s="285">
        <f t="shared" si="37"/>
        <v>0</v>
      </c>
      <c r="P181" s="285">
        <f t="shared" si="38"/>
        <v>0</v>
      </c>
      <c r="Q181" s="339"/>
      <c r="R181" s="260"/>
    </row>
    <row r="182" spans="1:18" ht="26.25" x14ac:dyDescent="0.2">
      <c r="A182" s="282"/>
      <c r="B182" s="340"/>
      <c r="C182" s="283"/>
      <c r="D182" s="283"/>
      <c r="E182" s="283"/>
      <c r="F182" s="283" t="s">
        <v>115</v>
      </c>
      <c r="G182" s="341" t="s">
        <v>283</v>
      </c>
      <c r="H182" s="342"/>
      <c r="I182" s="343"/>
      <c r="J182" s="342">
        <f t="shared" si="36"/>
        <v>0</v>
      </c>
      <c r="K182" s="337"/>
      <c r="L182" s="342"/>
      <c r="M182" s="344"/>
      <c r="N182" s="342"/>
      <c r="O182" s="285">
        <f t="shared" si="37"/>
        <v>0</v>
      </c>
      <c r="P182" s="285">
        <f t="shared" si="38"/>
        <v>0</v>
      </c>
      <c r="Q182" s="339"/>
      <c r="R182" s="260"/>
    </row>
    <row r="183" spans="1:18" ht="26.25" x14ac:dyDescent="0.2">
      <c r="A183" s="282"/>
      <c r="B183" s="340"/>
      <c r="C183" s="283"/>
      <c r="D183" s="283"/>
      <c r="E183" s="283"/>
      <c r="F183" s="283" t="s">
        <v>38</v>
      </c>
      <c r="G183" s="341" t="s">
        <v>296</v>
      </c>
      <c r="H183" s="342"/>
      <c r="I183" s="343"/>
      <c r="J183" s="342">
        <f t="shared" si="36"/>
        <v>0</v>
      </c>
      <c r="K183" s="337"/>
      <c r="L183" s="342"/>
      <c r="M183" s="344"/>
      <c r="N183" s="342"/>
      <c r="O183" s="285">
        <f t="shared" si="37"/>
        <v>0</v>
      </c>
      <c r="P183" s="285">
        <f t="shared" si="38"/>
        <v>0</v>
      </c>
      <c r="Q183" s="339"/>
      <c r="R183" s="260"/>
    </row>
    <row r="184" spans="1:18" ht="26.25" x14ac:dyDescent="0.2">
      <c r="A184" s="282"/>
      <c r="B184" s="340"/>
      <c r="C184" s="283"/>
      <c r="D184" s="283"/>
      <c r="E184" s="283"/>
      <c r="F184" s="283">
        <v>10</v>
      </c>
      <c r="G184" s="341" t="s">
        <v>349</v>
      </c>
      <c r="H184" s="342"/>
      <c r="I184" s="343"/>
      <c r="J184" s="342">
        <f t="shared" si="36"/>
        <v>0</v>
      </c>
      <c r="K184" s="337"/>
      <c r="L184" s="342"/>
      <c r="M184" s="344"/>
      <c r="N184" s="342"/>
      <c r="O184" s="285">
        <f t="shared" si="37"/>
        <v>0</v>
      </c>
      <c r="P184" s="285">
        <f t="shared" si="38"/>
        <v>0</v>
      </c>
      <c r="Q184" s="339"/>
      <c r="R184" s="260"/>
    </row>
    <row r="185" spans="1:18" ht="26.25" x14ac:dyDescent="0.2">
      <c r="A185" s="282"/>
      <c r="B185" s="340"/>
      <c r="C185" s="283"/>
      <c r="D185" s="283"/>
      <c r="E185" s="283"/>
      <c r="F185" s="283">
        <v>11</v>
      </c>
      <c r="G185" s="341" t="s">
        <v>286</v>
      </c>
      <c r="H185" s="342"/>
      <c r="I185" s="343"/>
      <c r="J185" s="342">
        <f t="shared" si="36"/>
        <v>0</v>
      </c>
      <c r="K185" s="337"/>
      <c r="L185" s="342"/>
      <c r="M185" s="344"/>
      <c r="N185" s="342"/>
      <c r="O185" s="285">
        <f t="shared" si="37"/>
        <v>0</v>
      </c>
      <c r="P185" s="285">
        <f t="shared" si="38"/>
        <v>0</v>
      </c>
      <c r="Q185" s="339"/>
      <c r="R185" s="260"/>
    </row>
    <row r="186" spans="1:18" ht="26.25" x14ac:dyDescent="0.2">
      <c r="A186" s="282"/>
      <c r="B186" s="340"/>
      <c r="C186" s="283"/>
      <c r="D186" s="283"/>
      <c r="E186" s="283"/>
      <c r="F186" s="283">
        <v>12</v>
      </c>
      <c r="G186" s="341" t="s">
        <v>297</v>
      </c>
      <c r="H186" s="342"/>
      <c r="I186" s="343"/>
      <c r="J186" s="342">
        <f t="shared" si="36"/>
        <v>0</v>
      </c>
      <c r="K186" s="337"/>
      <c r="L186" s="342"/>
      <c r="M186" s="344"/>
      <c r="N186" s="342"/>
      <c r="O186" s="285">
        <f t="shared" si="37"/>
        <v>0</v>
      </c>
      <c r="P186" s="285">
        <f t="shared" si="38"/>
        <v>0</v>
      </c>
      <c r="Q186" s="339"/>
      <c r="R186" s="260"/>
    </row>
    <row r="187" spans="1:18" ht="26.25" x14ac:dyDescent="0.2">
      <c r="A187" s="282"/>
      <c r="B187" s="340"/>
      <c r="C187" s="283"/>
      <c r="D187" s="283"/>
      <c r="E187" s="283"/>
      <c r="F187" s="283">
        <v>13</v>
      </c>
      <c r="G187" s="341" t="s">
        <v>298</v>
      </c>
      <c r="H187" s="342">
        <v>0</v>
      </c>
      <c r="I187" s="343"/>
      <c r="J187" s="342">
        <f t="shared" si="36"/>
        <v>0</v>
      </c>
      <c r="K187" s="337"/>
      <c r="L187" s="342">
        <v>0</v>
      </c>
      <c r="M187" s="344"/>
      <c r="N187" s="342"/>
      <c r="O187" s="285">
        <f t="shared" si="37"/>
        <v>0</v>
      </c>
      <c r="P187" s="285">
        <f t="shared" si="38"/>
        <v>0</v>
      </c>
      <c r="Q187" s="339"/>
      <c r="R187" s="260"/>
    </row>
    <row r="188" spans="1:18" ht="26.25" x14ac:dyDescent="0.2">
      <c r="A188" s="282"/>
      <c r="B188" s="340"/>
      <c r="C188" s="283"/>
      <c r="D188" s="283"/>
      <c r="E188" s="283"/>
      <c r="F188" s="283">
        <v>14</v>
      </c>
      <c r="G188" s="341" t="s">
        <v>272</v>
      </c>
      <c r="H188" s="342"/>
      <c r="I188" s="343"/>
      <c r="J188" s="342">
        <f t="shared" si="36"/>
        <v>0</v>
      </c>
      <c r="K188" s="337"/>
      <c r="L188" s="342"/>
      <c r="M188" s="344"/>
      <c r="N188" s="342"/>
      <c r="O188" s="285">
        <f t="shared" si="37"/>
        <v>0</v>
      </c>
      <c r="P188" s="285">
        <f t="shared" si="38"/>
        <v>0</v>
      </c>
      <c r="Q188" s="339"/>
      <c r="R188" s="260"/>
    </row>
    <row r="189" spans="1:18" ht="26.25" x14ac:dyDescent="0.2">
      <c r="A189" s="282"/>
      <c r="B189" s="340"/>
      <c r="C189" s="283"/>
      <c r="D189" s="283"/>
      <c r="E189" s="283"/>
      <c r="F189" s="283">
        <v>15</v>
      </c>
      <c r="G189" s="341" t="s">
        <v>299</v>
      </c>
      <c r="H189" s="342"/>
      <c r="I189" s="343"/>
      <c r="J189" s="342">
        <f t="shared" si="36"/>
        <v>0</v>
      </c>
      <c r="K189" s="337"/>
      <c r="L189" s="342"/>
      <c r="M189" s="344"/>
      <c r="N189" s="342"/>
      <c r="O189" s="285">
        <f t="shared" si="37"/>
        <v>0</v>
      </c>
      <c r="P189" s="285">
        <f t="shared" si="38"/>
        <v>0</v>
      </c>
      <c r="Q189" s="339"/>
      <c r="R189" s="260"/>
    </row>
    <row r="190" spans="1:18" ht="26.25" x14ac:dyDescent="0.2">
      <c r="A190" s="282"/>
      <c r="B190" s="340"/>
      <c r="C190" s="283"/>
      <c r="D190" s="283"/>
      <c r="E190" s="283"/>
      <c r="F190" s="283">
        <v>17</v>
      </c>
      <c r="G190" s="341" t="s">
        <v>274</v>
      </c>
      <c r="H190" s="342"/>
      <c r="I190" s="343"/>
      <c r="J190" s="342">
        <f t="shared" si="36"/>
        <v>0</v>
      </c>
      <c r="K190" s="337"/>
      <c r="L190" s="342"/>
      <c r="M190" s="344"/>
      <c r="N190" s="342"/>
      <c r="O190" s="285">
        <f t="shared" si="37"/>
        <v>0</v>
      </c>
      <c r="P190" s="285">
        <f t="shared" si="38"/>
        <v>0</v>
      </c>
      <c r="Q190" s="339"/>
      <c r="R190" s="260"/>
    </row>
    <row r="191" spans="1:18" ht="26.25" x14ac:dyDescent="0.2">
      <c r="A191" s="282"/>
      <c r="B191" s="340"/>
      <c r="C191" s="283"/>
      <c r="D191" s="283"/>
      <c r="E191" s="283"/>
      <c r="F191" s="283" t="s">
        <v>90</v>
      </c>
      <c r="G191" s="341" t="s">
        <v>273</v>
      </c>
      <c r="H191" s="342">
        <v>0</v>
      </c>
      <c r="I191" s="343"/>
      <c r="J191" s="342">
        <f t="shared" si="36"/>
        <v>0</v>
      </c>
      <c r="K191" s="337"/>
      <c r="L191" s="342">
        <v>0</v>
      </c>
      <c r="M191" s="344"/>
      <c r="N191" s="342"/>
      <c r="O191" s="285">
        <f t="shared" si="37"/>
        <v>0</v>
      </c>
      <c r="P191" s="285">
        <f t="shared" si="38"/>
        <v>0</v>
      </c>
      <c r="Q191" s="339"/>
      <c r="R191" s="260"/>
    </row>
    <row r="192" spans="1:18" ht="26.25" x14ac:dyDescent="0.2">
      <c r="A192" s="282"/>
      <c r="B192" s="340"/>
      <c r="C192" s="283"/>
      <c r="D192" s="283"/>
      <c r="E192" s="283" t="s">
        <v>30</v>
      </c>
      <c r="F192" s="283"/>
      <c r="G192" s="313" t="s">
        <v>116</v>
      </c>
      <c r="H192" s="342">
        <v>0</v>
      </c>
      <c r="I192" s="343"/>
      <c r="J192" s="342">
        <f t="shared" si="36"/>
        <v>0</v>
      </c>
      <c r="K192" s="337"/>
      <c r="L192" s="342">
        <v>0</v>
      </c>
      <c r="M192" s="344">
        <f>M193</f>
        <v>0</v>
      </c>
      <c r="N192" s="342">
        <f>N193</f>
        <v>0</v>
      </c>
      <c r="O192" s="285">
        <f>O193</f>
        <v>0</v>
      </c>
      <c r="P192" s="285">
        <f t="shared" si="38"/>
        <v>0</v>
      </c>
      <c r="Q192" s="339"/>
      <c r="R192" s="260"/>
    </row>
    <row r="193" spans="1:18" ht="26.25" x14ac:dyDescent="0.2">
      <c r="A193" s="282"/>
      <c r="B193" s="340"/>
      <c r="C193" s="283"/>
      <c r="D193" s="283"/>
      <c r="E193" s="283"/>
      <c r="F193" s="283" t="s">
        <v>33</v>
      </c>
      <c r="G193" s="341" t="s">
        <v>117</v>
      </c>
      <c r="H193" s="342">
        <v>0</v>
      </c>
      <c r="I193" s="343"/>
      <c r="J193" s="342">
        <f t="shared" si="36"/>
        <v>0</v>
      </c>
      <c r="K193" s="337"/>
      <c r="L193" s="342">
        <v>0</v>
      </c>
      <c r="M193" s="344"/>
      <c r="N193" s="342"/>
      <c r="O193" s="285">
        <f>M193+N193</f>
        <v>0</v>
      </c>
      <c r="P193" s="285">
        <f t="shared" si="38"/>
        <v>0</v>
      </c>
      <c r="Q193" s="339"/>
      <c r="R193" s="260"/>
    </row>
    <row r="194" spans="1:18" ht="26.25" x14ac:dyDescent="0.2">
      <c r="A194" s="276"/>
      <c r="B194" s="268"/>
      <c r="C194" s="269"/>
      <c r="D194" s="269"/>
      <c r="E194" s="269" t="s">
        <v>43</v>
      </c>
      <c r="F194" s="269"/>
      <c r="G194" s="313" t="s">
        <v>350</v>
      </c>
      <c r="H194" s="335">
        <v>0</v>
      </c>
      <c r="I194" s="336"/>
      <c r="J194" s="342">
        <f t="shared" si="36"/>
        <v>0</v>
      </c>
      <c r="K194" s="337"/>
      <c r="L194" s="335">
        <v>0</v>
      </c>
      <c r="M194" s="314">
        <f>M195+M196+M197+M198+M199+M200</f>
        <v>0</v>
      </c>
      <c r="N194" s="335">
        <f>N195+N196+N197+N198+N199+N200</f>
        <v>0</v>
      </c>
      <c r="O194" s="338">
        <f>O195+O196+O197+O198+O199+O200</f>
        <v>0</v>
      </c>
      <c r="P194" s="338">
        <f t="shared" si="38"/>
        <v>0</v>
      </c>
      <c r="Q194" s="339"/>
      <c r="R194" s="260"/>
    </row>
    <row r="195" spans="1:18" ht="26.25" x14ac:dyDescent="0.2">
      <c r="A195" s="282"/>
      <c r="B195" s="340"/>
      <c r="C195" s="283"/>
      <c r="D195" s="283"/>
      <c r="E195" s="283"/>
      <c r="F195" s="283" t="s">
        <v>32</v>
      </c>
      <c r="G195" s="341" t="s">
        <v>119</v>
      </c>
      <c r="H195" s="342"/>
      <c r="I195" s="343"/>
      <c r="J195" s="342">
        <f t="shared" si="36"/>
        <v>0</v>
      </c>
      <c r="K195" s="337"/>
      <c r="L195" s="342"/>
      <c r="M195" s="344"/>
      <c r="N195" s="342"/>
      <c r="O195" s="285">
        <f t="shared" ref="O195:O200" si="39">M195+N195</f>
        <v>0</v>
      </c>
      <c r="P195" s="285">
        <f t="shared" si="38"/>
        <v>0</v>
      </c>
      <c r="Q195" s="339"/>
      <c r="R195" s="260"/>
    </row>
    <row r="196" spans="1:18" ht="26.25" x14ac:dyDescent="0.2">
      <c r="A196" s="282"/>
      <c r="B196" s="340"/>
      <c r="C196" s="283"/>
      <c r="D196" s="283"/>
      <c r="E196" s="283"/>
      <c r="F196" s="283" t="s">
        <v>30</v>
      </c>
      <c r="G196" s="341" t="s">
        <v>351</v>
      </c>
      <c r="H196" s="342"/>
      <c r="I196" s="343"/>
      <c r="J196" s="342">
        <f t="shared" si="36"/>
        <v>0</v>
      </c>
      <c r="K196" s="337"/>
      <c r="L196" s="342"/>
      <c r="M196" s="344"/>
      <c r="N196" s="342"/>
      <c r="O196" s="285">
        <f t="shared" si="39"/>
        <v>0</v>
      </c>
      <c r="P196" s="285">
        <f t="shared" si="38"/>
        <v>0</v>
      </c>
      <c r="Q196" s="339"/>
      <c r="R196" s="260"/>
    </row>
    <row r="197" spans="1:18" ht="26.25" x14ac:dyDescent="0.2">
      <c r="A197" s="282"/>
      <c r="B197" s="340"/>
      <c r="C197" s="283"/>
      <c r="D197" s="283"/>
      <c r="E197" s="283"/>
      <c r="F197" s="283" t="s">
        <v>43</v>
      </c>
      <c r="G197" s="341" t="s">
        <v>352</v>
      </c>
      <c r="H197" s="342"/>
      <c r="I197" s="343"/>
      <c r="J197" s="342">
        <f t="shared" si="36"/>
        <v>0</v>
      </c>
      <c r="K197" s="337"/>
      <c r="L197" s="342"/>
      <c r="M197" s="344"/>
      <c r="N197" s="342"/>
      <c r="O197" s="285">
        <f t="shared" si="39"/>
        <v>0</v>
      </c>
      <c r="P197" s="285">
        <f t="shared" si="38"/>
        <v>0</v>
      </c>
      <c r="Q197" s="339"/>
      <c r="R197" s="260"/>
    </row>
    <row r="198" spans="1:18" ht="51" x14ac:dyDescent="0.2">
      <c r="A198" s="282"/>
      <c r="B198" s="340"/>
      <c r="C198" s="283"/>
      <c r="D198" s="283"/>
      <c r="E198" s="283"/>
      <c r="F198" s="283" t="s">
        <v>22</v>
      </c>
      <c r="G198" s="341" t="s">
        <v>122</v>
      </c>
      <c r="H198" s="342"/>
      <c r="I198" s="343"/>
      <c r="J198" s="342">
        <f t="shared" si="36"/>
        <v>0</v>
      </c>
      <c r="K198" s="337"/>
      <c r="L198" s="342"/>
      <c r="M198" s="344"/>
      <c r="N198" s="342"/>
      <c r="O198" s="285">
        <f t="shared" si="39"/>
        <v>0</v>
      </c>
      <c r="P198" s="285">
        <f t="shared" si="38"/>
        <v>0</v>
      </c>
      <c r="Q198" s="339"/>
      <c r="R198" s="260"/>
    </row>
    <row r="199" spans="1:18" ht="26.25" x14ac:dyDescent="0.2">
      <c r="A199" s="282"/>
      <c r="B199" s="340"/>
      <c r="C199" s="283"/>
      <c r="D199" s="283"/>
      <c r="E199" s="283"/>
      <c r="F199" s="283" t="s">
        <v>33</v>
      </c>
      <c r="G199" s="341" t="s">
        <v>123</v>
      </c>
      <c r="H199" s="342"/>
      <c r="I199" s="343"/>
      <c r="J199" s="342">
        <f t="shared" si="36"/>
        <v>0</v>
      </c>
      <c r="K199" s="337"/>
      <c r="L199" s="342"/>
      <c r="M199" s="344"/>
      <c r="N199" s="342"/>
      <c r="O199" s="285">
        <f t="shared" si="39"/>
        <v>0</v>
      </c>
      <c r="P199" s="285">
        <f t="shared" si="38"/>
        <v>0</v>
      </c>
      <c r="Q199" s="339"/>
      <c r="R199" s="260"/>
    </row>
    <row r="200" spans="1:18" ht="26.25" x14ac:dyDescent="0.2">
      <c r="A200" s="282"/>
      <c r="B200" s="340"/>
      <c r="C200" s="283"/>
      <c r="D200" s="283"/>
      <c r="E200" s="283"/>
      <c r="F200" s="283" t="s">
        <v>124</v>
      </c>
      <c r="G200" s="341" t="s">
        <v>125</v>
      </c>
      <c r="H200" s="342"/>
      <c r="I200" s="343"/>
      <c r="J200" s="342">
        <f t="shared" si="36"/>
        <v>0</v>
      </c>
      <c r="K200" s="337"/>
      <c r="L200" s="342"/>
      <c r="M200" s="344"/>
      <c r="N200" s="342"/>
      <c r="O200" s="285">
        <f t="shared" si="39"/>
        <v>0</v>
      </c>
      <c r="P200" s="285">
        <f t="shared" si="38"/>
        <v>0</v>
      </c>
      <c r="Q200" s="339"/>
      <c r="R200" s="260"/>
    </row>
    <row r="201" spans="1:18" ht="26.25" x14ac:dyDescent="0.2">
      <c r="A201" s="276"/>
      <c r="B201" s="268"/>
      <c r="C201" s="269"/>
      <c r="D201" s="269" t="s">
        <v>89</v>
      </c>
      <c r="E201" s="269"/>
      <c r="F201" s="269"/>
      <c r="G201" s="334" t="s">
        <v>66</v>
      </c>
      <c r="H201" s="335">
        <f>H202+H213+H214+H218+H221+H222+H223+H224</f>
        <v>12000</v>
      </c>
      <c r="I201" s="336">
        <f>I202</f>
        <v>3216.8900000000003</v>
      </c>
      <c r="J201" s="335">
        <f>J202+J213+J214+J218+J221+J222+J223+J224</f>
        <v>8783.11</v>
      </c>
      <c r="K201" s="337">
        <f>ROUND(I201/H201*100,2)</f>
        <v>26.81</v>
      </c>
      <c r="L201" s="335">
        <f>L202+L213+L214+L218+L221+L222+L223+L224</f>
        <v>7300</v>
      </c>
      <c r="M201" s="358">
        <f>M202+M213+M214+M218+M221+M222+M223+M224</f>
        <v>3170.32</v>
      </c>
      <c r="N201" s="335">
        <f>N202+N213+N214+N218+N221+N222+N223+N224</f>
        <v>46.57</v>
      </c>
      <c r="O201" s="358">
        <f>O202+O213+O214+O218+O221+O222+O223+O224</f>
        <v>3216.8900000000003</v>
      </c>
      <c r="P201" s="338">
        <f t="shared" si="38"/>
        <v>4083.1099999999997</v>
      </c>
      <c r="Q201" s="339">
        <f>ROUND(O201/L201*100,2)</f>
        <v>44.07</v>
      </c>
      <c r="R201" s="260"/>
    </row>
    <row r="202" spans="1:18" ht="26.25" x14ac:dyDescent="0.2">
      <c r="A202" s="276"/>
      <c r="B202" s="268"/>
      <c r="C202" s="269"/>
      <c r="D202" s="269"/>
      <c r="E202" s="269" t="s">
        <v>32</v>
      </c>
      <c r="F202" s="269"/>
      <c r="G202" s="313" t="s">
        <v>144</v>
      </c>
      <c r="H202" s="335">
        <f>SUM(H203:H212)</f>
        <v>12000</v>
      </c>
      <c r="I202" s="336">
        <f>I203+I204+I205+I206+I207+I208+I209+I210+I211+I212</f>
        <v>3216.8900000000003</v>
      </c>
      <c r="J202" s="335">
        <f>SUM(J203:J212)</f>
        <v>8783.11</v>
      </c>
      <c r="K202" s="337">
        <f>ROUND(I202/H202*100,2)</f>
        <v>26.81</v>
      </c>
      <c r="L202" s="335">
        <f>SUM(L203:L212)</f>
        <v>7300</v>
      </c>
      <c r="M202" s="314">
        <f>SUM(M203:M212)</f>
        <v>3170.32</v>
      </c>
      <c r="N202" s="335">
        <f>SUM(N203:N212)</f>
        <v>46.57</v>
      </c>
      <c r="O202" s="338">
        <f>SUM(O203:O212)</f>
        <v>3216.8900000000003</v>
      </c>
      <c r="P202" s="338">
        <f t="shared" si="38"/>
        <v>4083.1099999999997</v>
      </c>
      <c r="Q202" s="339">
        <f>ROUND(O202/L202*100,2)</f>
        <v>44.07</v>
      </c>
      <c r="R202" s="260"/>
    </row>
    <row r="203" spans="1:18" ht="26.25" x14ac:dyDescent="0.2">
      <c r="A203" s="282"/>
      <c r="B203" s="340"/>
      <c r="C203" s="283"/>
      <c r="D203" s="283"/>
      <c r="E203" s="283"/>
      <c r="F203" s="283" t="s">
        <v>32</v>
      </c>
      <c r="G203" s="341" t="s">
        <v>169</v>
      </c>
      <c r="H203" s="342">
        <v>0</v>
      </c>
      <c r="I203" s="343"/>
      <c r="J203" s="342">
        <f t="shared" ref="J203:J225" si="40">H203-I203</f>
        <v>0</v>
      </c>
      <c r="K203" s="337"/>
      <c r="L203" s="342">
        <v>0</v>
      </c>
      <c r="M203" s="344"/>
      <c r="N203" s="342"/>
      <c r="O203" s="285">
        <f t="shared" ref="O203:O213" si="41">M203+N203</f>
        <v>0</v>
      </c>
      <c r="P203" s="285">
        <f t="shared" si="38"/>
        <v>0</v>
      </c>
      <c r="Q203" s="339"/>
      <c r="R203" s="260"/>
    </row>
    <row r="204" spans="1:18" ht="26.25" x14ac:dyDescent="0.2">
      <c r="A204" s="282"/>
      <c r="B204" s="340"/>
      <c r="C204" s="283"/>
      <c r="D204" s="283"/>
      <c r="E204" s="283"/>
      <c r="F204" s="283" t="s">
        <v>30</v>
      </c>
      <c r="G204" s="341" t="s">
        <v>301</v>
      </c>
      <c r="H204" s="342">
        <v>0</v>
      </c>
      <c r="I204" s="343"/>
      <c r="J204" s="342">
        <f t="shared" si="40"/>
        <v>0</v>
      </c>
      <c r="K204" s="337"/>
      <c r="L204" s="342">
        <v>0</v>
      </c>
      <c r="M204" s="344"/>
      <c r="N204" s="342"/>
      <c r="O204" s="285">
        <f t="shared" si="41"/>
        <v>0</v>
      </c>
      <c r="P204" s="285">
        <f t="shared" si="38"/>
        <v>0</v>
      </c>
      <c r="Q204" s="339"/>
      <c r="R204" s="260"/>
    </row>
    <row r="205" spans="1:18" ht="26.25" x14ac:dyDescent="0.2">
      <c r="A205" s="282"/>
      <c r="B205" s="340"/>
      <c r="C205" s="283"/>
      <c r="D205" s="283"/>
      <c r="E205" s="283"/>
      <c r="F205" s="283" t="s">
        <v>43</v>
      </c>
      <c r="G205" s="341" t="s">
        <v>145</v>
      </c>
      <c r="H205" s="342">
        <v>3000</v>
      </c>
      <c r="I205" s="343">
        <f>O205</f>
        <v>476.15</v>
      </c>
      <c r="J205" s="342">
        <f t="shared" si="40"/>
        <v>2523.85</v>
      </c>
      <c r="K205" s="337">
        <f>ROUND(I205/H205*100,2)</f>
        <v>15.87</v>
      </c>
      <c r="L205" s="342">
        <v>2300</v>
      </c>
      <c r="M205" s="344">
        <v>461.15</v>
      </c>
      <c r="N205" s="342">
        <v>15</v>
      </c>
      <c r="O205" s="285">
        <f t="shared" si="41"/>
        <v>476.15</v>
      </c>
      <c r="P205" s="285">
        <f t="shared" si="38"/>
        <v>1823.85</v>
      </c>
      <c r="Q205" s="339">
        <f>ROUND(O205/L205*100,2)</f>
        <v>20.7</v>
      </c>
      <c r="R205" s="260"/>
    </row>
    <row r="206" spans="1:18" ht="26.25" x14ac:dyDescent="0.2">
      <c r="A206" s="282"/>
      <c r="B206" s="340"/>
      <c r="C206" s="283"/>
      <c r="D206" s="283"/>
      <c r="E206" s="283"/>
      <c r="F206" s="283" t="s">
        <v>22</v>
      </c>
      <c r="G206" s="341" t="s">
        <v>146</v>
      </c>
      <c r="H206" s="342">
        <v>5000</v>
      </c>
      <c r="I206" s="343">
        <f>O206</f>
        <v>2585.96</v>
      </c>
      <c r="J206" s="342">
        <f t="shared" si="40"/>
        <v>2414.04</v>
      </c>
      <c r="K206" s="337"/>
      <c r="L206" s="342">
        <v>3300</v>
      </c>
      <c r="M206" s="344">
        <v>2585.96</v>
      </c>
      <c r="N206" s="342">
        <v>0</v>
      </c>
      <c r="O206" s="285">
        <f t="shared" si="41"/>
        <v>2585.96</v>
      </c>
      <c r="P206" s="285">
        <f t="shared" si="38"/>
        <v>714.04</v>
      </c>
      <c r="Q206" s="339"/>
      <c r="R206" s="260"/>
    </row>
    <row r="207" spans="1:18" ht="26.25" x14ac:dyDescent="0.2">
      <c r="A207" s="282"/>
      <c r="B207" s="340"/>
      <c r="C207" s="283"/>
      <c r="D207" s="283"/>
      <c r="E207" s="283"/>
      <c r="F207" s="283" t="s">
        <v>114</v>
      </c>
      <c r="G207" s="341" t="s">
        <v>353</v>
      </c>
      <c r="H207" s="342"/>
      <c r="I207" s="343"/>
      <c r="J207" s="342">
        <f t="shared" si="40"/>
        <v>0</v>
      </c>
      <c r="K207" s="337"/>
      <c r="L207" s="342"/>
      <c r="M207" s="344"/>
      <c r="N207" s="342"/>
      <c r="O207" s="285">
        <f t="shared" si="41"/>
        <v>0</v>
      </c>
      <c r="P207" s="285">
        <f t="shared" si="38"/>
        <v>0</v>
      </c>
      <c r="Q207" s="339"/>
      <c r="R207" s="260"/>
    </row>
    <row r="208" spans="1:18" ht="26.25" x14ac:dyDescent="0.2">
      <c r="A208" s="282"/>
      <c r="B208" s="340"/>
      <c r="C208" s="283"/>
      <c r="D208" s="283"/>
      <c r="E208" s="283"/>
      <c r="F208" s="283" t="s">
        <v>33</v>
      </c>
      <c r="G208" s="341" t="s">
        <v>354</v>
      </c>
      <c r="H208" s="342">
        <v>0</v>
      </c>
      <c r="I208" s="343"/>
      <c r="J208" s="342">
        <f t="shared" si="40"/>
        <v>0</v>
      </c>
      <c r="K208" s="337"/>
      <c r="L208" s="342">
        <v>0</v>
      </c>
      <c r="M208" s="344"/>
      <c r="N208" s="342"/>
      <c r="O208" s="285">
        <f t="shared" si="41"/>
        <v>0</v>
      </c>
      <c r="P208" s="285">
        <f t="shared" si="38"/>
        <v>0</v>
      </c>
      <c r="Q208" s="339"/>
      <c r="R208" s="260"/>
    </row>
    <row r="209" spans="1:18" ht="26.25" x14ac:dyDescent="0.2">
      <c r="A209" s="282"/>
      <c r="B209" s="340"/>
      <c r="C209" s="283"/>
      <c r="D209" s="283"/>
      <c r="E209" s="283"/>
      <c r="F209" s="283" t="s">
        <v>124</v>
      </c>
      <c r="G209" s="341" t="s">
        <v>355</v>
      </c>
      <c r="H209" s="342"/>
      <c r="I209" s="343"/>
      <c r="J209" s="342">
        <f t="shared" si="40"/>
        <v>0</v>
      </c>
      <c r="K209" s="337"/>
      <c r="L209" s="342"/>
      <c r="M209" s="344"/>
      <c r="N209" s="342"/>
      <c r="O209" s="285">
        <f t="shared" si="41"/>
        <v>0</v>
      </c>
      <c r="P209" s="285">
        <f t="shared" si="38"/>
        <v>0</v>
      </c>
      <c r="Q209" s="339"/>
      <c r="R209" s="260"/>
    </row>
    <row r="210" spans="1:18" ht="26.25" x14ac:dyDescent="0.2">
      <c r="A210" s="282"/>
      <c r="B210" s="340"/>
      <c r="C210" s="283"/>
      <c r="D210" s="283"/>
      <c r="E210" s="283"/>
      <c r="F210" s="283" t="s">
        <v>115</v>
      </c>
      <c r="G210" s="341" t="s">
        <v>356</v>
      </c>
      <c r="H210" s="342">
        <v>1000</v>
      </c>
      <c r="I210" s="343">
        <f>O210</f>
        <v>154.78</v>
      </c>
      <c r="J210" s="342">
        <f t="shared" si="40"/>
        <v>845.22</v>
      </c>
      <c r="K210" s="337">
        <f>ROUND(I210/H210*100,2)</f>
        <v>15.48</v>
      </c>
      <c r="L210" s="342">
        <v>200</v>
      </c>
      <c r="M210" s="344">
        <v>123.21</v>
      </c>
      <c r="N210" s="342">
        <v>31.57</v>
      </c>
      <c r="O210" s="285">
        <f t="shared" si="41"/>
        <v>154.78</v>
      </c>
      <c r="P210" s="285">
        <f t="shared" si="38"/>
        <v>45.22</v>
      </c>
      <c r="Q210" s="339">
        <f>ROUND(O210/L210*100,2)</f>
        <v>77.39</v>
      </c>
      <c r="R210" s="260"/>
    </row>
    <row r="211" spans="1:18" ht="26.25" x14ac:dyDescent="0.2">
      <c r="A211" s="282"/>
      <c r="B211" s="340"/>
      <c r="C211" s="283"/>
      <c r="D211" s="283"/>
      <c r="E211" s="283"/>
      <c r="F211" s="283" t="s">
        <v>38</v>
      </c>
      <c r="G211" s="341" t="s">
        <v>147</v>
      </c>
      <c r="H211" s="342"/>
      <c r="I211" s="343"/>
      <c r="J211" s="342">
        <f t="shared" si="40"/>
        <v>0</v>
      </c>
      <c r="K211" s="337" t="e">
        <f>ROUND(I211/H211*100,2)</f>
        <v>#DIV/0!</v>
      </c>
      <c r="L211" s="342"/>
      <c r="M211" s="344"/>
      <c r="N211" s="342"/>
      <c r="O211" s="285">
        <f t="shared" si="41"/>
        <v>0</v>
      </c>
      <c r="P211" s="285">
        <f t="shared" si="38"/>
        <v>0</v>
      </c>
      <c r="Q211" s="339" t="e">
        <f>ROUND(O211/L211*100,2)</f>
        <v>#DIV/0!</v>
      </c>
      <c r="R211" s="260"/>
    </row>
    <row r="212" spans="1:18" ht="26.25" x14ac:dyDescent="0.2">
      <c r="A212" s="282"/>
      <c r="B212" s="340"/>
      <c r="C212" s="283"/>
      <c r="D212" s="283"/>
      <c r="E212" s="283"/>
      <c r="F212" s="283" t="s">
        <v>90</v>
      </c>
      <c r="G212" s="341" t="s">
        <v>148</v>
      </c>
      <c r="H212" s="342">
        <v>3000</v>
      </c>
      <c r="I212" s="343"/>
      <c r="J212" s="342">
        <f t="shared" si="40"/>
        <v>3000</v>
      </c>
      <c r="K212" s="337">
        <f>ROUND(I212/H212*100,2)</f>
        <v>0</v>
      </c>
      <c r="L212" s="342">
        <v>1500</v>
      </c>
      <c r="M212" s="344"/>
      <c r="N212" s="342"/>
      <c r="O212" s="285">
        <f t="shared" si="41"/>
        <v>0</v>
      </c>
      <c r="P212" s="285">
        <f t="shared" si="38"/>
        <v>1500</v>
      </c>
      <c r="Q212" s="339">
        <f>ROUND(O212/L212*100,2)</f>
        <v>0</v>
      </c>
      <c r="R212" s="260"/>
    </row>
    <row r="213" spans="1:18" ht="26.25" x14ac:dyDescent="0.2">
      <c r="A213" s="282"/>
      <c r="B213" s="340"/>
      <c r="C213" s="283"/>
      <c r="D213" s="283"/>
      <c r="E213" s="283" t="s">
        <v>30</v>
      </c>
      <c r="F213" s="283"/>
      <c r="G213" s="341" t="s">
        <v>149</v>
      </c>
      <c r="H213" s="342">
        <v>0</v>
      </c>
      <c r="I213" s="343"/>
      <c r="J213" s="342">
        <f t="shared" si="40"/>
        <v>0</v>
      </c>
      <c r="K213" s="337"/>
      <c r="L213" s="342">
        <v>0</v>
      </c>
      <c r="M213" s="344"/>
      <c r="N213" s="342"/>
      <c r="O213" s="285">
        <f t="shared" si="41"/>
        <v>0</v>
      </c>
      <c r="P213" s="285">
        <f t="shared" si="38"/>
        <v>0</v>
      </c>
      <c r="Q213" s="339"/>
      <c r="R213" s="260"/>
    </row>
    <row r="214" spans="1:18" ht="26.25" x14ac:dyDescent="0.2">
      <c r="A214" s="276"/>
      <c r="B214" s="268"/>
      <c r="C214" s="269"/>
      <c r="D214" s="269"/>
      <c r="E214" s="269" t="s">
        <v>114</v>
      </c>
      <c r="F214" s="269"/>
      <c r="G214" s="334" t="s">
        <v>150</v>
      </c>
      <c r="H214" s="335">
        <v>0</v>
      </c>
      <c r="I214" s="336"/>
      <c r="J214" s="342">
        <f t="shared" si="40"/>
        <v>0</v>
      </c>
      <c r="K214" s="337"/>
      <c r="L214" s="335">
        <v>0</v>
      </c>
      <c r="M214" s="314">
        <f>SUM(M215:M217)</f>
        <v>0</v>
      </c>
      <c r="N214" s="335">
        <f>SUM(N215:N217)</f>
        <v>0</v>
      </c>
      <c r="O214" s="338">
        <f>SUM(O215:O217)</f>
        <v>0</v>
      </c>
      <c r="P214" s="338">
        <f t="shared" si="38"/>
        <v>0</v>
      </c>
      <c r="Q214" s="339"/>
      <c r="R214" s="260"/>
    </row>
    <row r="215" spans="1:18" ht="26.25" x14ac:dyDescent="0.2">
      <c r="A215" s="282"/>
      <c r="B215" s="340"/>
      <c r="C215" s="283"/>
      <c r="D215" s="283"/>
      <c r="E215" s="283"/>
      <c r="F215" s="283" t="s">
        <v>32</v>
      </c>
      <c r="G215" s="341" t="s">
        <v>307</v>
      </c>
      <c r="H215" s="342"/>
      <c r="I215" s="343"/>
      <c r="J215" s="342">
        <f t="shared" si="40"/>
        <v>0</v>
      </c>
      <c r="K215" s="337"/>
      <c r="L215" s="342"/>
      <c r="M215" s="344"/>
      <c r="N215" s="342"/>
      <c r="O215" s="285">
        <f>M215+N215</f>
        <v>0</v>
      </c>
      <c r="P215" s="285">
        <f t="shared" si="38"/>
        <v>0</v>
      </c>
      <c r="Q215" s="339"/>
      <c r="R215" s="260"/>
    </row>
    <row r="216" spans="1:18" ht="26.25" x14ac:dyDescent="0.2">
      <c r="A216" s="282"/>
      <c r="B216" s="340"/>
      <c r="C216" s="283"/>
      <c r="D216" s="283"/>
      <c r="E216" s="283"/>
      <c r="F216" s="283" t="s">
        <v>43</v>
      </c>
      <c r="G216" s="341" t="s">
        <v>357</v>
      </c>
      <c r="H216" s="342">
        <v>0</v>
      </c>
      <c r="I216" s="343"/>
      <c r="J216" s="342">
        <f t="shared" si="40"/>
        <v>0</v>
      </c>
      <c r="K216" s="337"/>
      <c r="L216" s="342">
        <v>0</v>
      </c>
      <c r="M216" s="344"/>
      <c r="N216" s="342"/>
      <c r="O216" s="285">
        <f>M216+N216</f>
        <v>0</v>
      </c>
      <c r="P216" s="285">
        <f t="shared" si="38"/>
        <v>0</v>
      </c>
      <c r="Q216" s="339"/>
      <c r="R216" s="260"/>
    </row>
    <row r="217" spans="1:18" ht="26.25" x14ac:dyDescent="0.2">
      <c r="A217" s="282"/>
      <c r="B217" s="340"/>
      <c r="C217" s="283"/>
      <c r="D217" s="283"/>
      <c r="E217" s="283"/>
      <c r="F217" s="283" t="s">
        <v>90</v>
      </c>
      <c r="G217" s="341" t="s">
        <v>151</v>
      </c>
      <c r="H217" s="342">
        <v>0</v>
      </c>
      <c r="I217" s="343"/>
      <c r="J217" s="342">
        <f t="shared" si="40"/>
        <v>0</v>
      </c>
      <c r="K217" s="337"/>
      <c r="L217" s="342">
        <v>0</v>
      </c>
      <c r="M217" s="344"/>
      <c r="N217" s="342"/>
      <c r="O217" s="285">
        <f>M217+N217</f>
        <v>0</v>
      </c>
      <c r="P217" s="285">
        <f t="shared" si="38"/>
        <v>0</v>
      </c>
      <c r="Q217" s="339"/>
      <c r="R217" s="260"/>
    </row>
    <row r="218" spans="1:18" ht="26.25" x14ac:dyDescent="0.2">
      <c r="A218" s="276"/>
      <c r="B218" s="268"/>
      <c r="C218" s="269"/>
      <c r="D218" s="269"/>
      <c r="E218" s="269" t="s">
        <v>33</v>
      </c>
      <c r="F218" s="269"/>
      <c r="G218" s="334" t="s">
        <v>358</v>
      </c>
      <c r="H218" s="335">
        <v>0</v>
      </c>
      <c r="I218" s="336"/>
      <c r="J218" s="342">
        <f t="shared" si="40"/>
        <v>0</v>
      </c>
      <c r="K218" s="337"/>
      <c r="L218" s="335">
        <v>0</v>
      </c>
      <c r="M218" s="314">
        <f>M219+M220</f>
        <v>0</v>
      </c>
      <c r="N218" s="335">
        <f>N219+N220</f>
        <v>0</v>
      </c>
      <c r="O218" s="338">
        <f>O219+O220</f>
        <v>0</v>
      </c>
      <c r="P218" s="338">
        <f t="shared" si="38"/>
        <v>0</v>
      </c>
      <c r="Q218" s="339"/>
      <c r="R218" s="260"/>
    </row>
    <row r="219" spans="1:18" ht="26.25" x14ac:dyDescent="0.2">
      <c r="A219" s="282"/>
      <c r="B219" s="340"/>
      <c r="C219" s="283"/>
      <c r="D219" s="283"/>
      <c r="E219" s="283"/>
      <c r="F219" s="283" t="s">
        <v>32</v>
      </c>
      <c r="G219" s="341" t="s">
        <v>177</v>
      </c>
      <c r="H219" s="342">
        <v>0</v>
      </c>
      <c r="I219" s="343"/>
      <c r="J219" s="342">
        <f t="shared" si="40"/>
        <v>0</v>
      </c>
      <c r="K219" s="337"/>
      <c r="L219" s="342">
        <v>0</v>
      </c>
      <c r="M219" s="344"/>
      <c r="N219" s="342"/>
      <c r="O219" s="285">
        <f>M219+N219</f>
        <v>0</v>
      </c>
      <c r="P219" s="285">
        <f t="shared" si="38"/>
        <v>0</v>
      </c>
      <c r="Q219" s="339"/>
      <c r="R219" s="260"/>
    </row>
    <row r="220" spans="1:18" ht="26.25" x14ac:dyDescent="0.2">
      <c r="A220" s="282"/>
      <c r="B220" s="340"/>
      <c r="C220" s="283"/>
      <c r="D220" s="283"/>
      <c r="E220" s="283"/>
      <c r="F220" s="283" t="s">
        <v>30</v>
      </c>
      <c r="G220" s="341" t="s">
        <v>269</v>
      </c>
      <c r="H220" s="342"/>
      <c r="I220" s="343"/>
      <c r="J220" s="342">
        <f t="shared" si="40"/>
        <v>0</v>
      </c>
      <c r="K220" s="337"/>
      <c r="L220" s="342"/>
      <c r="M220" s="344"/>
      <c r="N220" s="342"/>
      <c r="O220" s="285">
        <f>M220+N220</f>
        <v>0</v>
      </c>
      <c r="P220" s="285">
        <f t="shared" si="38"/>
        <v>0</v>
      </c>
      <c r="Q220" s="339"/>
      <c r="R220" s="260"/>
    </row>
    <row r="221" spans="1:18" ht="26.25" x14ac:dyDescent="0.2">
      <c r="A221" s="282"/>
      <c r="B221" s="340"/>
      <c r="C221" s="283"/>
      <c r="D221" s="283"/>
      <c r="E221" s="283">
        <v>11</v>
      </c>
      <c r="F221" s="283"/>
      <c r="G221" s="341" t="s">
        <v>359</v>
      </c>
      <c r="H221" s="342">
        <v>0</v>
      </c>
      <c r="I221" s="343"/>
      <c r="J221" s="342">
        <f t="shared" si="40"/>
        <v>0</v>
      </c>
      <c r="K221" s="337"/>
      <c r="L221" s="342">
        <v>0</v>
      </c>
      <c r="M221" s="344"/>
      <c r="N221" s="342"/>
      <c r="O221" s="285">
        <f>M221+N221</f>
        <v>0</v>
      </c>
      <c r="P221" s="285">
        <f t="shared" si="38"/>
        <v>0</v>
      </c>
      <c r="Q221" s="339"/>
      <c r="R221" s="260"/>
    </row>
    <row r="222" spans="1:18" ht="26.25" x14ac:dyDescent="0.2">
      <c r="A222" s="282"/>
      <c r="B222" s="340"/>
      <c r="C222" s="283"/>
      <c r="D222" s="283"/>
      <c r="E222" s="283">
        <v>13</v>
      </c>
      <c r="F222" s="283"/>
      <c r="G222" s="341" t="s">
        <v>179</v>
      </c>
      <c r="H222" s="342">
        <v>0</v>
      </c>
      <c r="I222" s="343"/>
      <c r="J222" s="342">
        <f t="shared" si="40"/>
        <v>0</v>
      </c>
      <c r="K222" s="337"/>
      <c r="L222" s="342">
        <v>0</v>
      </c>
      <c r="M222" s="344"/>
      <c r="N222" s="342"/>
      <c r="O222" s="285">
        <f>M222+N222</f>
        <v>0</v>
      </c>
      <c r="P222" s="285">
        <f t="shared" si="38"/>
        <v>0</v>
      </c>
      <c r="Q222" s="339"/>
      <c r="R222" s="260"/>
    </row>
    <row r="223" spans="1:18" ht="26.25" x14ac:dyDescent="0.2">
      <c r="A223" s="282"/>
      <c r="B223" s="340"/>
      <c r="C223" s="283"/>
      <c r="D223" s="283"/>
      <c r="E223" s="283">
        <v>14</v>
      </c>
      <c r="F223" s="283"/>
      <c r="G223" s="341" t="s">
        <v>360</v>
      </c>
      <c r="H223" s="342">
        <v>0</v>
      </c>
      <c r="I223" s="343"/>
      <c r="J223" s="342">
        <f t="shared" si="40"/>
        <v>0</v>
      </c>
      <c r="K223" s="337"/>
      <c r="L223" s="342">
        <v>0</v>
      </c>
      <c r="M223" s="344"/>
      <c r="N223" s="342"/>
      <c r="O223" s="285">
        <f>M223+N223</f>
        <v>0</v>
      </c>
      <c r="P223" s="285">
        <f t="shared" si="38"/>
        <v>0</v>
      </c>
      <c r="Q223" s="339"/>
      <c r="R223" s="260"/>
    </row>
    <row r="224" spans="1:18" ht="26.25" x14ac:dyDescent="0.2">
      <c r="A224" s="276"/>
      <c r="B224" s="268"/>
      <c r="C224" s="269"/>
      <c r="D224" s="269"/>
      <c r="E224" s="269" t="s">
        <v>90</v>
      </c>
      <c r="F224" s="269"/>
      <c r="G224" s="334" t="s">
        <v>152</v>
      </c>
      <c r="H224" s="335">
        <f>H225+H226+H227+H228+H229</f>
        <v>0</v>
      </c>
      <c r="I224" s="336"/>
      <c r="J224" s="342">
        <f t="shared" si="40"/>
        <v>0</v>
      </c>
      <c r="K224" s="337"/>
      <c r="L224" s="335">
        <f>L225+L226+L227+L228+L229</f>
        <v>0</v>
      </c>
      <c r="M224" s="314">
        <f>M225+M226+M227+M228+M229</f>
        <v>0</v>
      </c>
      <c r="N224" s="335">
        <f>N225+N226+N227+N228+N229</f>
        <v>0</v>
      </c>
      <c r="O224" s="338">
        <f>O225+O226+O227+O228+O229</f>
        <v>0</v>
      </c>
      <c r="P224" s="338">
        <f t="shared" si="38"/>
        <v>0</v>
      </c>
      <c r="Q224" s="339"/>
      <c r="R224" s="260"/>
    </row>
    <row r="225" spans="1:18" ht="26.25" x14ac:dyDescent="0.2">
      <c r="A225" s="282"/>
      <c r="B225" s="340"/>
      <c r="C225" s="283"/>
      <c r="D225" s="283"/>
      <c r="E225" s="283"/>
      <c r="F225" s="283" t="s">
        <v>30</v>
      </c>
      <c r="G225" s="341" t="s">
        <v>290</v>
      </c>
      <c r="H225" s="342"/>
      <c r="I225" s="343"/>
      <c r="J225" s="342">
        <f t="shared" si="40"/>
        <v>0</v>
      </c>
      <c r="K225" s="337"/>
      <c r="L225" s="342"/>
      <c r="M225" s="344"/>
      <c r="N225" s="342"/>
      <c r="O225" s="285">
        <f>M225+N225</f>
        <v>0</v>
      </c>
      <c r="P225" s="285">
        <f t="shared" si="38"/>
        <v>0</v>
      </c>
      <c r="Q225" s="339"/>
      <c r="R225" s="260"/>
    </row>
    <row r="226" spans="1:18" ht="26.25" x14ac:dyDescent="0.2">
      <c r="A226" s="282"/>
      <c r="B226" s="340"/>
      <c r="C226" s="283"/>
      <c r="D226" s="283"/>
      <c r="E226" s="283"/>
      <c r="F226" s="283" t="s">
        <v>43</v>
      </c>
      <c r="G226" s="341" t="s">
        <v>325</v>
      </c>
      <c r="H226" s="342">
        <v>0</v>
      </c>
      <c r="I226" s="343"/>
      <c r="J226" s="342"/>
      <c r="K226" s="337"/>
      <c r="L226" s="342">
        <v>0</v>
      </c>
      <c r="M226" s="344"/>
      <c r="N226" s="342"/>
      <c r="O226" s="285"/>
      <c r="P226" s="285"/>
      <c r="Q226" s="339"/>
      <c r="R226" s="260"/>
    </row>
    <row r="227" spans="1:18" ht="26.25" x14ac:dyDescent="0.2">
      <c r="A227" s="282"/>
      <c r="B227" s="340"/>
      <c r="C227" s="283"/>
      <c r="D227" s="283"/>
      <c r="E227" s="283"/>
      <c r="F227" s="283" t="s">
        <v>22</v>
      </c>
      <c r="G227" s="341" t="s">
        <v>153</v>
      </c>
      <c r="H227" s="342"/>
      <c r="I227" s="343"/>
      <c r="J227" s="342">
        <f t="shared" ref="J227:J256" si="42">H227-I227</f>
        <v>0</v>
      </c>
      <c r="K227" s="337"/>
      <c r="L227" s="342"/>
      <c r="M227" s="344"/>
      <c r="N227" s="342"/>
      <c r="O227" s="285">
        <f>M227+N227</f>
        <v>0</v>
      </c>
      <c r="P227" s="285">
        <f t="shared" ref="P227:P290" si="43">L227-O227</f>
        <v>0</v>
      </c>
      <c r="Q227" s="339"/>
      <c r="R227" s="260"/>
    </row>
    <row r="228" spans="1:18" ht="26.25" x14ac:dyDescent="0.2">
      <c r="A228" s="282"/>
      <c r="B228" s="340"/>
      <c r="C228" s="283"/>
      <c r="D228" s="283"/>
      <c r="E228" s="283"/>
      <c r="F228" s="283" t="s">
        <v>33</v>
      </c>
      <c r="G228" s="341" t="s">
        <v>289</v>
      </c>
      <c r="H228" s="342"/>
      <c r="I228" s="343"/>
      <c r="J228" s="342">
        <f t="shared" si="42"/>
        <v>0</v>
      </c>
      <c r="K228" s="337"/>
      <c r="L228" s="342"/>
      <c r="M228" s="344"/>
      <c r="N228" s="342"/>
      <c r="O228" s="285">
        <f>M228+N228</f>
        <v>0</v>
      </c>
      <c r="P228" s="285">
        <f t="shared" si="43"/>
        <v>0</v>
      </c>
      <c r="Q228" s="339"/>
      <c r="R228" s="260"/>
    </row>
    <row r="229" spans="1:18" ht="26.25" x14ac:dyDescent="0.2">
      <c r="A229" s="282"/>
      <c r="B229" s="340"/>
      <c r="C229" s="283"/>
      <c r="D229" s="283"/>
      <c r="E229" s="283"/>
      <c r="F229" s="283" t="s">
        <v>90</v>
      </c>
      <c r="G229" s="341" t="s">
        <v>154</v>
      </c>
      <c r="H229" s="342"/>
      <c r="I229" s="343"/>
      <c r="J229" s="342">
        <f t="shared" si="42"/>
        <v>0</v>
      </c>
      <c r="K229" s="337"/>
      <c r="L229" s="342"/>
      <c r="M229" s="344"/>
      <c r="N229" s="342"/>
      <c r="O229" s="285">
        <f>M229+N229</f>
        <v>0</v>
      </c>
      <c r="P229" s="285">
        <f t="shared" si="43"/>
        <v>0</v>
      </c>
      <c r="Q229" s="339"/>
      <c r="R229" s="260"/>
    </row>
    <row r="230" spans="1:18" ht="26.25" x14ac:dyDescent="0.2">
      <c r="A230" s="276"/>
      <c r="B230" s="268"/>
      <c r="C230" s="269"/>
      <c r="D230" s="269" t="s">
        <v>91</v>
      </c>
      <c r="E230" s="269"/>
      <c r="F230" s="269"/>
      <c r="G230" s="334" t="s">
        <v>70</v>
      </c>
      <c r="H230" s="335">
        <f>H231</f>
        <v>0</v>
      </c>
      <c r="I230" s="336"/>
      <c r="J230" s="342">
        <f t="shared" si="42"/>
        <v>0</v>
      </c>
      <c r="K230" s="337" t="e">
        <f>ROUND(I230/H230*100,2)</f>
        <v>#DIV/0!</v>
      </c>
      <c r="L230" s="335">
        <f>L231</f>
        <v>0</v>
      </c>
      <c r="M230" s="314">
        <f>M231</f>
        <v>0</v>
      </c>
      <c r="N230" s="335">
        <f>N231</f>
        <v>0</v>
      </c>
      <c r="O230" s="338">
        <f>O231</f>
        <v>0</v>
      </c>
      <c r="P230" s="338">
        <f t="shared" si="43"/>
        <v>0</v>
      </c>
      <c r="Q230" s="339" t="e">
        <f>ROUND(O230/L230*100,2)</f>
        <v>#DIV/0!</v>
      </c>
      <c r="R230" s="260"/>
    </row>
    <row r="231" spans="1:18" ht="26.25" x14ac:dyDescent="0.2">
      <c r="A231" s="282"/>
      <c r="B231" s="340"/>
      <c r="C231" s="283"/>
      <c r="D231" s="283"/>
      <c r="E231" s="283" t="s">
        <v>38</v>
      </c>
      <c r="F231" s="283"/>
      <c r="G231" s="341" t="s">
        <v>288</v>
      </c>
      <c r="H231" s="342"/>
      <c r="I231" s="343"/>
      <c r="J231" s="342">
        <f t="shared" si="42"/>
        <v>0</v>
      </c>
      <c r="K231" s="337" t="e">
        <f>ROUND(I231/H231*100,2)</f>
        <v>#DIV/0!</v>
      </c>
      <c r="L231" s="342"/>
      <c r="M231" s="344"/>
      <c r="N231" s="342"/>
      <c r="O231" s="285">
        <f>M231+N231</f>
        <v>0</v>
      </c>
      <c r="P231" s="285">
        <f t="shared" si="43"/>
        <v>0</v>
      </c>
      <c r="Q231" s="339" t="e">
        <f>ROUND(O231/L231*100,2)</f>
        <v>#DIV/0!</v>
      </c>
      <c r="R231" s="260"/>
    </row>
    <row r="232" spans="1:18" ht="51" x14ac:dyDescent="0.2">
      <c r="A232" s="276"/>
      <c r="B232" s="268"/>
      <c r="C232" s="269"/>
      <c r="D232" s="269">
        <v>51</v>
      </c>
      <c r="E232" s="269"/>
      <c r="F232" s="269"/>
      <c r="G232" s="334" t="s">
        <v>362</v>
      </c>
      <c r="H232" s="335">
        <v>0</v>
      </c>
      <c r="I232" s="336"/>
      <c r="J232" s="342">
        <f t="shared" si="42"/>
        <v>0</v>
      </c>
      <c r="K232" s="337"/>
      <c r="L232" s="335">
        <v>0</v>
      </c>
      <c r="M232" s="314">
        <f t="shared" ref="M232:O233" si="44">M233</f>
        <v>0</v>
      </c>
      <c r="N232" s="335">
        <f t="shared" si="44"/>
        <v>0</v>
      </c>
      <c r="O232" s="338">
        <f t="shared" si="44"/>
        <v>0</v>
      </c>
      <c r="P232" s="338">
        <f t="shared" si="43"/>
        <v>0</v>
      </c>
      <c r="Q232" s="339"/>
      <c r="R232" s="260"/>
    </row>
    <row r="233" spans="1:18" ht="26.25" x14ac:dyDescent="0.2">
      <c r="A233" s="276"/>
      <c r="B233" s="268"/>
      <c r="C233" s="269"/>
      <c r="D233" s="269"/>
      <c r="E233" s="269" t="s">
        <v>32</v>
      </c>
      <c r="F233" s="269"/>
      <c r="G233" s="313" t="s">
        <v>361</v>
      </c>
      <c r="H233" s="335">
        <v>0</v>
      </c>
      <c r="I233" s="336"/>
      <c r="J233" s="342">
        <f t="shared" si="42"/>
        <v>0</v>
      </c>
      <c r="K233" s="337"/>
      <c r="L233" s="335">
        <v>0</v>
      </c>
      <c r="M233" s="314">
        <f t="shared" si="44"/>
        <v>0</v>
      </c>
      <c r="N233" s="335">
        <f t="shared" si="44"/>
        <v>0</v>
      </c>
      <c r="O233" s="338">
        <f t="shared" si="44"/>
        <v>0</v>
      </c>
      <c r="P233" s="338">
        <f t="shared" si="43"/>
        <v>0</v>
      </c>
      <c r="Q233" s="339"/>
      <c r="R233" s="260"/>
    </row>
    <row r="234" spans="1:18" ht="26.25" x14ac:dyDescent="0.2">
      <c r="A234" s="282"/>
      <c r="B234" s="340"/>
      <c r="C234" s="283"/>
      <c r="D234" s="283"/>
      <c r="E234" s="283"/>
      <c r="F234" s="283" t="s">
        <v>32</v>
      </c>
      <c r="G234" s="341" t="s">
        <v>93</v>
      </c>
      <c r="H234" s="342"/>
      <c r="I234" s="343"/>
      <c r="J234" s="342">
        <f t="shared" si="42"/>
        <v>0</v>
      </c>
      <c r="K234" s="337"/>
      <c r="L234" s="342"/>
      <c r="M234" s="344"/>
      <c r="N234" s="342"/>
      <c r="O234" s="285">
        <f>M234+N234</f>
        <v>0</v>
      </c>
      <c r="P234" s="285">
        <f t="shared" si="43"/>
        <v>0</v>
      </c>
      <c r="Q234" s="339"/>
      <c r="R234" s="260"/>
    </row>
    <row r="235" spans="1:18" ht="51" x14ac:dyDescent="0.2">
      <c r="A235" s="282"/>
      <c r="B235" s="340"/>
      <c r="C235" s="283"/>
      <c r="D235" s="269">
        <v>56</v>
      </c>
      <c r="E235" s="269"/>
      <c r="F235" s="269"/>
      <c r="G235" s="313" t="s">
        <v>331</v>
      </c>
      <c r="H235" s="342">
        <v>0</v>
      </c>
      <c r="I235" s="343"/>
      <c r="J235" s="342">
        <f t="shared" si="42"/>
        <v>0</v>
      </c>
      <c r="K235" s="337"/>
      <c r="L235" s="342">
        <v>0</v>
      </c>
      <c r="M235" s="344">
        <f>M236</f>
        <v>0</v>
      </c>
      <c r="N235" s="342">
        <f>N236</f>
        <v>0</v>
      </c>
      <c r="O235" s="285">
        <f>M235+N235</f>
        <v>0</v>
      </c>
      <c r="P235" s="285">
        <f t="shared" si="43"/>
        <v>0</v>
      </c>
      <c r="Q235" s="339" t="e">
        <f>ROUND(O235/L235*100,2)</f>
        <v>#DIV/0!</v>
      </c>
      <c r="R235" s="260"/>
    </row>
    <row r="236" spans="1:18" ht="51" x14ac:dyDescent="0.2">
      <c r="A236" s="282"/>
      <c r="B236" s="340"/>
      <c r="C236" s="283"/>
      <c r="D236" s="283"/>
      <c r="E236" s="283">
        <v>49</v>
      </c>
      <c r="F236" s="283"/>
      <c r="G236" s="341" t="s">
        <v>264</v>
      </c>
      <c r="H236" s="342">
        <v>0</v>
      </c>
      <c r="I236" s="343"/>
      <c r="J236" s="342">
        <f t="shared" si="42"/>
        <v>0</v>
      </c>
      <c r="K236" s="337"/>
      <c r="L236" s="342">
        <v>0</v>
      </c>
      <c r="M236" s="344">
        <f>M237+M238</f>
        <v>0</v>
      </c>
      <c r="N236" s="342">
        <f>N237+N238</f>
        <v>0</v>
      </c>
      <c r="O236" s="285">
        <f>M236+N236</f>
        <v>0</v>
      </c>
      <c r="P236" s="285">
        <f t="shared" si="43"/>
        <v>0</v>
      </c>
      <c r="Q236" s="339" t="e">
        <f>ROUND(O236/L236*100,2)</f>
        <v>#DIV/0!</v>
      </c>
      <c r="R236" s="260"/>
    </row>
    <row r="237" spans="1:18" ht="26.25" x14ac:dyDescent="0.2">
      <c r="A237" s="282"/>
      <c r="B237" s="340"/>
      <c r="C237" s="283"/>
      <c r="D237" s="283"/>
      <c r="E237" s="283"/>
      <c r="F237" s="283" t="s">
        <v>54</v>
      </c>
      <c r="G237" s="341" t="s">
        <v>155</v>
      </c>
      <c r="H237" s="342"/>
      <c r="I237" s="343"/>
      <c r="J237" s="342">
        <f t="shared" si="42"/>
        <v>0</v>
      </c>
      <c r="K237" s="337"/>
      <c r="L237" s="342"/>
      <c r="M237" s="344"/>
      <c r="N237" s="342"/>
      <c r="O237" s="285">
        <f>M237+N237</f>
        <v>0</v>
      </c>
      <c r="P237" s="285">
        <f t="shared" si="43"/>
        <v>0</v>
      </c>
      <c r="Q237" s="339" t="e">
        <f>ROUND(O237/L237*100,2)</f>
        <v>#DIV/0!</v>
      </c>
      <c r="R237" s="260"/>
    </row>
    <row r="238" spans="1:18" ht="26.25" x14ac:dyDescent="0.2">
      <c r="A238" s="282"/>
      <c r="B238" s="340"/>
      <c r="C238" s="283"/>
      <c r="D238" s="283"/>
      <c r="E238" s="283"/>
      <c r="F238" s="283" t="s">
        <v>55</v>
      </c>
      <c r="G238" s="341" t="s">
        <v>156</v>
      </c>
      <c r="H238" s="342"/>
      <c r="I238" s="343"/>
      <c r="J238" s="342">
        <f t="shared" si="42"/>
        <v>0</v>
      </c>
      <c r="K238" s="337"/>
      <c r="L238" s="342"/>
      <c r="M238" s="344"/>
      <c r="N238" s="342"/>
      <c r="O238" s="285">
        <f>M238+N238</f>
        <v>0</v>
      </c>
      <c r="P238" s="285">
        <f t="shared" si="43"/>
        <v>0</v>
      </c>
      <c r="Q238" s="339" t="e">
        <f>ROUND(O238/L238*100,2)</f>
        <v>#DIV/0!</v>
      </c>
      <c r="R238" s="260"/>
    </row>
    <row r="239" spans="1:18" ht="26.25" x14ac:dyDescent="0.2">
      <c r="A239" s="276"/>
      <c r="B239" s="268"/>
      <c r="C239" s="269"/>
      <c r="D239" s="269">
        <v>57</v>
      </c>
      <c r="E239" s="269"/>
      <c r="F239" s="269"/>
      <c r="G239" s="334" t="s">
        <v>78</v>
      </c>
      <c r="H239" s="335">
        <f>H241</f>
        <v>12000</v>
      </c>
      <c r="I239" s="336">
        <f>I241</f>
        <v>4200</v>
      </c>
      <c r="J239" s="342">
        <f t="shared" si="42"/>
        <v>7800</v>
      </c>
      <c r="K239" s="337">
        <f>ROUND(I239/H239*100,2)</f>
        <v>35</v>
      </c>
      <c r="L239" s="335">
        <f>L241</f>
        <v>12000</v>
      </c>
      <c r="M239" s="368">
        <f>M241</f>
        <v>4200</v>
      </c>
      <c r="N239" s="335">
        <f>N241</f>
        <v>0</v>
      </c>
      <c r="O239" s="369">
        <f>O241</f>
        <v>4200</v>
      </c>
      <c r="P239" s="338">
        <f t="shared" si="43"/>
        <v>7800</v>
      </c>
      <c r="Q239" s="339">
        <f>ROUND(O239/L239*100,2)</f>
        <v>35</v>
      </c>
      <c r="R239" s="260"/>
    </row>
    <row r="240" spans="1:18" ht="26.25" x14ac:dyDescent="0.2">
      <c r="A240" s="276"/>
      <c r="B240" s="268"/>
      <c r="C240" s="269"/>
      <c r="D240" s="269"/>
      <c r="E240" s="269"/>
      <c r="F240" s="269"/>
      <c r="G240" s="313" t="s">
        <v>99</v>
      </c>
      <c r="H240" s="370"/>
      <c r="I240" s="371"/>
      <c r="J240" s="342">
        <f t="shared" si="42"/>
        <v>0</v>
      </c>
      <c r="K240" s="337"/>
      <c r="L240" s="370"/>
      <c r="M240" s="372"/>
      <c r="N240" s="370"/>
      <c r="O240" s="285"/>
      <c r="P240" s="285">
        <f t="shared" si="43"/>
        <v>0</v>
      </c>
      <c r="Q240" s="339"/>
      <c r="R240" s="260"/>
    </row>
    <row r="241" spans="1:18" ht="26.25" x14ac:dyDescent="0.2">
      <c r="A241" s="276"/>
      <c r="B241" s="268"/>
      <c r="C241" s="269"/>
      <c r="D241" s="269"/>
      <c r="E241" s="269" t="s">
        <v>30</v>
      </c>
      <c r="F241" s="269"/>
      <c r="G241" s="313" t="s">
        <v>100</v>
      </c>
      <c r="H241" s="335">
        <f>H243+H242</f>
        <v>12000</v>
      </c>
      <c r="I241" s="336">
        <f>I242+I243</f>
        <v>4200</v>
      </c>
      <c r="J241" s="342">
        <f t="shared" si="42"/>
        <v>7800</v>
      </c>
      <c r="K241" s="337">
        <f>ROUND(I241/H241*100,2)</f>
        <v>35</v>
      </c>
      <c r="L241" s="335">
        <f>L243+L242</f>
        <v>12000</v>
      </c>
      <c r="M241" s="314">
        <f>M243+M242</f>
        <v>4200</v>
      </c>
      <c r="N241" s="335">
        <f>N243+N242</f>
        <v>0</v>
      </c>
      <c r="O241" s="338">
        <f>O243+O242</f>
        <v>4200</v>
      </c>
      <c r="P241" s="338">
        <f t="shared" si="43"/>
        <v>7800</v>
      </c>
      <c r="Q241" s="339">
        <f>ROUND(O241/L241*100,2)</f>
        <v>35</v>
      </c>
      <c r="R241" s="260"/>
    </row>
    <row r="242" spans="1:18" ht="26.25" x14ac:dyDescent="0.2">
      <c r="A242" s="282"/>
      <c r="B242" s="340"/>
      <c r="C242" s="283"/>
      <c r="D242" s="283"/>
      <c r="E242" s="283"/>
      <c r="F242" s="283" t="s">
        <v>32</v>
      </c>
      <c r="G242" s="341" t="s">
        <v>287</v>
      </c>
      <c r="H242" s="342"/>
      <c r="I242" s="343"/>
      <c r="J242" s="342">
        <f t="shared" si="42"/>
        <v>0</v>
      </c>
      <c r="K242" s="337"/>
      <c r="L242" s="342"/>
      <c r="M242" s="344"/>
      <c r="N242" s="342"/>
      <c r="O242" s="285">
        <f>M242+N242</f>
        <v>0</v>
      </c>
      <c r="P242" s="285">
        <f t="shared" si="43"/>
        <v>0</v>
      </c>
      <c r="Q242" s="339"/>
      <c r="R242" s="260"/>
    </row>
    <row r="243" spans="1:18" ht="26.25" x14ac:dyDescent="0.2">
      <c r="A243" s="282"/>
      <c r="B243" s="340"/>
      <c r="C243" s="283"/>
      <c r="D243" s="283"/>
      <c r="E243" s="283"/>
      <c r="F243" s="283" t="s">
        <v>30</v>
      </c>
      <c r="G243" s="341" t="s">
        <v>102</v>
      </c>
      <c r="H243" s="342">
        <v>12000</v>
      </c>
      <c r="I243" s="343">
        <f>O243</f>
        <v>4200</v>
      </c>
      <c r="J243" s="342">
        <f t="shared" si="42"/>
        <v>7800</v>
      </c>
      <c r="K243" s="337">
        <f>ROUND(I243/H243*100,2)</f>
        <v>35</v>
      </c>
      <c r="L243" s="342">
        <v>12000</v>
      </c>
      <c r="M243" s="344">
        <v>4200</v>
      </c>
      <c r="N243" s="342">
        <v>0</v>
      </c>
      <c r="O243" s="285">
        <f>M243+N243</f>
        <v>4200</v>
      </c>
      <c r="P243" s="285">
        <f t="shared" si="43"/>
        <v>7800</v>
      </c>
      <c r="Q243" s="339">
        <f>ROUND(O243/L243*100,2)</f>
        <v>35</v>
      </c>
      <c r="R243" s="260"/>
    </row>
    <row r="244" spans="1:18" ht="26.25" x14ac:dyDescent="0.2">
      <c r="A244" s="276"/>
      <c r="B244" s="268"/>
      <c r="C244" s="269"/>
      <c r="D244" s="269" t="s">
        <v>105</v>
      </c>
      <c r="E244" s="269"/>
      <c r="F244" s="269"/>
      <c r="G244" s="334" t="s">
        <v>83</v>
      </c>
      <c r="H244" s="335">
        <v>0</v>
      </c>
      <c r="I244" s="336"/>
      <c r="J244" s="342">
        <f t="shared" si="42"/>
        <v>0</v>
      </c>
      <c r="K244" s="337"/>
      <c r="L244" s="335">
        <v>0</v>
      </c>
      <c r="M244" s="314">
        <f>M245</f>
        <v>0</v>
      </c>
      <c r="N244" s="335">
        <f>N245</f>
        <v>0</v>
      </c>
      <c r="O244" s="338">
        <f>O245</f>
        <v>0</v>
      </c>
      <c r="P244" s="338">
        <f t="shared" si="43"/>
        <v>0</v>
      </c>
      <c r="Q244" s="339"/>
      <c r="R244" s="260"/>
    </row>
    <row r="245" spans="1:18" ht="26.25" x14ac:dyDescent="0.2">
      <c r="A245" s="276"/>
      <c r="B245" s="268"/>
      <c r="C245" s="269"/>
      <c r="D245" s="269">
        <v>71</v>
      </c>
      <c r="E245" s="269"/>
      <c r="F245" s="269"/>
      <c r="G245" s="334" t="s">
        <v>157</v>
      </c>
      <c r="H245" s="335">
        <v>0</v>
      </c>
      <c r="I245" s="336"/>
      <c r="J245" s="342">
        <f t="shared" si="42"/>
        <v>0</v>
      </c>
      <c r="K245" s="337"/>
      <c r="L245" s="335">
        <v>0</v>
      </c>
      <c r="M245" s="314">
        <f>M246+M251</f>
        <v>0</v>
      </c>
      <c r="N245" s="335">
        <f>N246+N251</f>
        <v>0</v>
      </c>
      <c r="O245" s="338">
        <f>O246+O251</f>
        <v>0</v>
      </c>
      <c r="P245" s="338">
        <f t="shared" si="43"/>
        <v>0</v>
      </c>
      <c r="Q245" s="339"/>
      <c r="R245" s="260"/>
    </row>
    <row r="246" spans="1:18" ht="26.25" x14ac:dyDescent="0.2">
      <c r="A246" s="276"/>
      <c r="B246" s="268"/>
      <c r="C246" s="269"/>
      <c r="D246" s="269"/>
      <c r="E246" s="269" t="s">
        <v>32</v>
      </c>
      <c r="F246" s="269"/>
      <c r="G246" s="313" t="s">
        <v>158</v>
      </c>
      <c r="H246" s="335">
        <v>0</v>
      </c>
      <c r="I246" s="336"/>
      <c r="J246" s="342">
        <f t="shared" si="42"/>
        <v>0</v>
      </c>
      <c r="K246" s="337"/>
      <c r="L246" s="335">
        <v>0</v>
      </c>
      <c r="M246" s="314">
        <f>M247+M248+M249+M250</f>
        <v>0</v>
      </c>
      <c r="N246" s="335">
        <f>N247+N248+N249+N250</f>
        <v>0</v>
      </c>
      <c r="O246" s="338">
        <f>O247+O248+O249+O250</f>
        <v>0</v>
      </c>
      <c r="P246" s="338">
        <f t="shared" si="43"/>
        <v>0</v>
      </c>
      <c r="Q246" s="339"/>
      <c r="R246" s="260"/>
    </row>
    <row r="247" spans="1:18" ht="26.25" x14ac:dyDescent="0.2">
      <c r="A247" s="282"/>
      <c r="B247" s="340"/>
      <c r="C247" s="283"/>
      <c r="D247" s="283"/>
      <c r="E247" s="283"/>
      <c r="F247" s="283" t="s">
        <v>32</v>
      </c>
      <c r="G247" s="341" t="s">
        <v>367</v>
      </c>
      <c r="H247" s="342"/>
      <c r="I247" s="343"/>
      <c r="J247" s="342">
        <f t="shared" si="42"/>
        <v>0</v>
      </c>
      <c r="K247" s="337"/>
      <c r="L247" s="342"/>
      <c r="M247" s="344"/>
      <c r="N247" s="342"/>
      <c r="O247" s="285">
        <f t="shared" ref="O247:O252" si="45">M247+N247</f>
        <v>0</v>
      </c>
      <c r="P247" s="285">
        <f t="shared" si="43"/>
        <v>0</v>
      </c>
      <c r="Q247" s="339"/>
      <c r="R247" s="260"/>
    </row>
    <row r="248" spans="1:18" ht="26.25" x14ac:dyDescent="0.2">
      <c r="A248" s="282"/>
      <c r="B248" s="340"/>
      <c r="C248" s="283"/>
      <c r="D248" s="283"/>
      <c r="E248" s="283"/>
      <c r="F248" s="283" t="s">
        <v>30</v>
      </c>
      <c r="G248" s="341" t="s">
        <v>159</v>
      </c>
      <c r="H248" s="342"/>
      <c r="I248" s="343"/>
      <c r="J248" s="342">
        <f t="shared" si="42"/>
        <v>0</v>
      </c>
      <c r="K248" s="337"/>
      <c r="L248" s="342"/>
      <c r="M248" s="344"/>
      <c r="N248" s="342"/>
      <c r="O248" s="285">
        <f t="shared" si="45"/>
        <v>0</v>
      </c>
      <c r="P248" s="285">
        <f t="shared" si="43"/>
        <v>0</v>
      </c>
      <c r="Q248" s="339"/>
      <c r="R248" s="260"/>
    </row>
    <row r="249" spans="1:18" ht="26.25" x14ac:dyDescent="0.2">
      <c r="A249" s="282"/>
      <c r="B249" s="340"/>
      <c r="C249" s="283"/>
      <c r="D249" s="283"/>
      <c r="E249" s="283"/>
      <c r="F249" s="283" t="s">
        <v>43</v>
      </c>
      <c r="G249" s="341" t="s">
        <v>160</v>
      </c>
      <c r="H249" s="342"/>
      <c r="I249" s="343"/>
      <c r="J249" s="342">
        <f t="shared" si="42"/>
        <v>0</v>
      </c>
      <c r="K249" s="337"/>
      <c r="L249" s="342"/>
      <c r="M249" s="344"/>
      <c r="N249" s="342"/>
      <c r="O249" s="285">
        <f t="shared" si="45"/>
        <v>0</v>
      </c>
      <c r="P249" s="285">
        <f t="shared" si="43"/>
        <v>0</v>
      </c>
      <c r="Q249" s="339"/>
      <c r="R249" s="260"/>
    </row>
    <row r="250" spans="1:18" ht="26.25" x14ac:dyDescent="0.2">
      <c r="A250" s="373"/>
      <c r="B250" s="374"/>
      <c r="C250" s="375"/>
      <c r="D250" s="375"/>
      <c r="E250" s="375"/>
      <c r="F250" s="375" t="s">
        <v>90</v>
      </c>
      <c r="G250" s="376" t="s">
        <v>365</v>
      </c>
      <c r="H250" s="342"/>
      <c r="I250" s="343"/>
      <c r="J250" s="342">
        <f t="shared" si="42"/>
        <v>0</v>
      </c>
      <c r="K250" s="337"/>
      <c r="L250" s="342"/>
      <c r="M250" s="344"/>
      <c r="N250" s="342"/>
      <c r="O250" s="285">
        <f t="shared" si="45"/>
        <v>0</v>
      </c>
      <c r="P250" s="285">
        <f t="shared" si="43"/>
        <v>0</v>
      </c>
      <c r="Q250" s="339"/>
      <c r="R250" s="377"/>
    </row>
    <row r="251" spans="1:18" ht="26.25" x14ac:dyDescent="0.2">
      <c r="A251" s="373"/>
      <c r="B251" s="374"/>
      <c r="C251" s="375"/>
      <c r="D251" s="375"/>
      <c r="E251" s="375" t="s">
        <v>43</v>
      </c>
      <c r="F251" s="375"/>
      <c r="G251" s="376" t="s">
        <v>366</v>
      </c>
      <c r="H251" s="342">
        <v>0</v>
      </c>
      <c r="I251" s="343"/>
      <c r="J251" s="342">
        <f t="shared" si="42"/>
        <v>0</v>
      </c>
      <c r="K251" s="337"/>
      <c r="L251" s="342">
        <v>0</v>
      </c>
      <c r="M251" s="344"/>
      <c r="N251" s="342"/>
      <c r="O251" s="285">
        <f t="shared" si="45"/>
        <v>0</v>
      </c>
      <c r="P251" s="285">
        <f t="shared" si="43"/>
        <v>0</v>
      </c>
      <c r="Q251" s="339"/>
      <c r="R251" s="377"/>
    </row>
    <row r="252" spans="1:18" ht="26.25" x14ac:dyDescent="0.2">
      <c r="A252" s="347"/>
      <c r="B252" s="348"/>
      <c r="C252" s="349"/>
      <c r="D252" s="349">
        <v>85</v>
      </c>
      <c r="E252" s="349"/>
      <c r="F252" s="349"/>
      <c r="G252" s="351" t="s">
        <v>86</v>
      </c>
      <c r="H252" s="352"/>
      <c r="I252" s="353"/>
      <c r="J252" s="352">
        <f t="shared" si="42"/>
        <v>0</v>
      </c>
      <c r="K252" s="354"/>
      <c r="L252" s="352"/>
      <c r="M252" s="355"/>
      <c r="N252" s="352"/>
      <c r="O252" s="356">
        <f t="shared" si="45"/>
        <v>0</v>
      </c>
      <c r="P252" s="356">
        <f t="shared" si="43"/>
        <v>0</v>
      </c>
      <c r="Q252" s="357"/>
      <c r="R252" s="260"/>
    </row>
    <row r="253" spans="1:18" ht="26.25" x14ac:dyDescent="0.2">
      <c r="A253" s="282"/>
      <c r="B253" s="340"/>
      <c r="C253" s="283"/>
      <c r="D253" s="283"/>
      <c r="E253" s="283"/>
      <c r="F253" s="283"/>
      <c r="G253" s="341" t="s">
        <v>161</v>
      </c>
      <c r="H253" s="342"/>
      <c r="I253" s="343"/>
      <c r="J253" s="342">
        <f t="shared" si="42"/>
        <v>0</v>
      </c>
      <c r="K253" s="337"/>
      <c r="L253" s="342"/>
      <c r="M253" s="344"/>
      <c r="N253" s="342"/>
      <c r="O253" s="285"/>
      <c r="P253" s="378">
        <f t="shared" si="43"/>
        <v>0</v>
      </c>
      <c r="Q253" s="339"/>
      <c r="R253" s="260"/>
    </row>
    <row r="254" spans="1:18" ht="26.25" x14ac:dyDescent="0.2">
      <c r="A254" s="276" t="s">
        <v>142</v>
      </c>
      <c r="B254" s="268" t="s">
        <v>124</v>
      </c>
      <c r="C254" s="269"/>
      <c r="D254" s="269"/>
      <c r="E254" s="269"/>
      <c r="F254" s="269"/>
      <c r="G254" s="334" t="s">
        <v>162</v>
      </c>
      <c r="H254" s="335">
        <f>H255</f>
        <v>0</v>
      </c>
      <c r="I254" s="336"/>
      <c r="J254" s="342">
        <f t="shared" si="42"/>
        <v>0</v>
      </c>
      <c r="K254" s="337" t="e">
        <f t="shared" ref="K254:K265" si="46">ROUND(I254/H254*100,2)</f>
        <v>#DIV/0!</v>
      </c>
      <c r="L254" s="335">
        <f>L255</f>
        <v>0</v>
      </c>
      <c r="M254" s="335">
        <f>M255</f>
        <v>0</v>
      </c>
      <c r="N254" s="335">
        <f>N255</f>
        <v>0</v>
      </c>
      <c r="O254" s="335">
        <f>O255</f>
        <v>0</v>
      </c>
      <c r="P254" s="338">
        <f t="shared" si="43"/>
        <v>0</v>
      </c>
      <c r="Q254" s="339" t="e">
        <f t="shared" ref="Q254:Q265" si="47">ROUND(O254/L254*100,2)</f>
        <v>#DIV/0!</v>
      </c>
      <c r="R254" s="260"/>
    </row>
    <row r="255" spans="1:18" ht="51" x14ac:dyDescent="0.2">
      <c r="A255" s="276"/>
      <c r="B255" s="268"/>
      <c r="C255" s="269" t="s">
        <v>32</v>
      </c>
      <c r="D255" s="269"/>
      <c r="E255" s="269"/>
      <c r="F255" s="269"/>
      <c r="G255" s="334" t="s">
        <v>163</v>
      </c>
      <c r="H255" s="335">
        <f>H232</f>
        <v>0</v>
      </c>
      <c r="I255" s="336"/>
      <c r="J255" s="342">
        <f t="shared" si="42"/>
        <v>0</v>
      </c>
      <c r="K255" s="337" t="e">
        <f t="shared" si="46"/>
        <v>#DIV/0!</v>
      </c>
      <c r="L255" s="335">
        <f>L232</f>
        <v>0</v>
      </c>
      <c r="M255" s="335">
        <f>M232</f>
        <v>0</v>
      </c>
      <c r="N255" s="335">
        <f>N232</f>
        <v>0</v>
      </c>
      <c r="O255" s="335">
        <f>O232</f>
        <v>0</v>
      </c>
      <c r="P255" s="338">
        <f t="shared" si="43"/>
        <v>0</v>
      </c>
      <c r="Q255" s="339" t="e">
        <f t="shared" si="47"/>
        <v>#DIV/0!</v>
      </c>
      <c r="R255" s="260"/>
    </row>
    <row r="256" spans="1:18" ht="26.25" x14ac:dyDescent="0.2">
      <c r="A256" s="276"/>
      <c r="B256" s="268" t="s">
        <v>48</v>
      </c>
      <c r="C256" s="269"/>
      <c r="D256" s="269"/>
      <c r="E256" s="269"/>
      <c r="F256" s="269"/>
      <c r="G256" s="334" t="s">
        <v>164</v>
      </c>
      <c r="H256" s="335">
        <f>H172-H255</f>
        <v>24000</v>
      </c>
      <c r="I256" s="336"/>
      <c r="J256" s="335">
        <f t="shared" si="42"/>
        <v>24000</v>
      </c>
      <c r="K256" s="337">
        <f t="shared" si="46"/>
        <v>0</v>
      </c>
      <c r="L256" s="335">
        <f>L172-L255</f>
        <v>19300</v>
      </c>
      <c r="M256" s="335">
        <f>M172-M255</f>
        <v>7370.32</v>
      </c>
      <c r="N256" s="335">
        <f>N172-N255</f>
        <v>46.57</v>
      </c>
      <c r="O256" s="335">
        <f>O172-O255</f>
        <v>7416.89</v>
      </c>
      <c r="P256" s="338">
        <f t="shared" si="43"/>
        <v>11883.11</v>
      </c>
      <c r="Q256" s="339">
        <f t="shared" si="47"/>
        <v>38.43</v>
      </c>
      <c r="R256" s="260"/>
    </row>
    <row r="257" spans="1:18" ht="26.25" x14ac:dyDescent="0.35">
      <c r="A257" s="444" t="s">
        <v>165</v>
      </c>
      <c r="B257" s="445"/>
      <c r="C257" s="445"/>
      <c r="D257" s="445"/>
      <c r="E257" s="445"/>
      <c r="F257" s="446"/>
      <c r="G257" s="359" t="s">
        <v>166</v>
      </c>
      <c r="H257" s="360">
        <f>H258+H360+H368+H372</f>
        <v>32654500</v>
      </c>
      <c r="I257" s="361"/>
      <c r="J257" s="360">
        <f>J258+J360+J368+J372</f>
        <v>21484293.080000002</v>
      </c>
      <c r="K257" s="362">
        <f t="shared" si="46"/>
        <v>0</v>
      </c>
      <c r="L257" s="360">
        <f>L258+L360+L368+L372</f>
        <v>14409000</v>
      </c>
      <c r="M257" s="363">
        <f>M258+M360+M368+M372</f>
        <v>9124644.1100000013</v>
      </c>
      <c r="N257" s="360">
        <f>N258+N360+N368+N372</f>
        <v>2083369.81</v>
      </c>
      <c r="O257" s="364">
        <f>O258+O360+O368+O372</f>
        <v>11208013.92</v>
      </c>
      <c r="P257" s="364">
        <f t="shared" si="43"/>
        <v>3200986.08</v>
      </c>
      <c r="Q257" s="365">
        <f t="shared" si="47"/>
        <v>77.78</v>
      </c>
      <c r="R257" s="366"/>
    </row>
    <row r="258" spans="1:18" ht="26.25" x14ac:dyDescent="0.2">
      <c r="A258" s="276"/>
      <c r="B258" s="268"/>
      <c r="C258" s="269"/>
      <c r="D258" s="269" t="s">
        <v>32</v>
      </c>
      <c r="E258" s="269"/>
      <c r="F258" s="269"/>
      <c r="G258" s="334" t="s">
        <v>62</v>
      </c>
      <c r="H258" s="335">
        <f>H259+H291+H324+H327+H332+H357</f>
        <v>32654500</v>
      </c>
      <c r="I258" s="336"/>
      <c r="J258" s="335">
        <f>J259+J291+J324+J327+J332+J357</f>
        <v>21456321.460000001</v>
      </c>
      <c r="K258" s="337">
        <f t="shared" si="46"/>
        <v>0</v>
      </c>
      <c r="L258" s="335">
        <f>L259+L291+L324+L327+L332+L357</f>
        <v>14409000</v>
      </c>
      <c r="M258" s="314">
        <f>M259+M291+M324+M327+M332+M357</f>
        <v>9153101.7300000004</v>
      </c>
      <c r="N258" s="335">
        <f>N259+N291+N324+N327+N332+N357</f>
        <v>2082883.81</v>
      </c>
      <c r="O258" s="338">
        <f>O259+O291+O324+O327+O332+O357</f>
        <v>11235985.539999999</v>
      </c>
      <c r="P258" s="338">
        <f t="shared" si="43"/>
        <v>3173014.4600000009</v>
      </c>
      <c r="Q258" s="339">
        <f t="shared" si="47"/>
        <v>77.98</v>
      </c>
      <c r="R258" s="281"/>
    </row>
    <row r="259" spans="1:18" ht="26.25" x14ac:dyDescent="0.2">
      <c r="A259" s="276"/>
      <c r="B259" s="268"/>
      <c r="C259" s="269"/>
      <c r="D259" s="269" t="s">
        <v>88</v>
      </c>
      <c r="E259" s="269"/>
      <c r="F259" s="269"/>
      <c r="G259" s="334" t="s">
        <v>64</v>
      </c>
      <c r="H259" s="335">
        <f>H260+H277+H284</f>
        <v>4417000</v>
      </c>
      <c r="I259" s="336">
        <f>I260+I290</f>
        <v>1832135</v>
      </c>
      <c r="J259" s="335">
        <f>J260+J277+J284</f>
        <v>2622672</v>
      </c>
      <c r="K259" s="337">
        <f t="shared" si="46"/>
        <v>41.48</v>
      </c>
      <c r="L259" s="335">
        <f>L260+L277+L284</f>
        <v>2211500</v>
      </c>
      <c r="M259" s="368">
        <f>M260+M277+M284</f>
        <v>1462068</v>
      </c>
      <c r="N259" s="335">
        <f>N260+N277+N284</f>
        <v>370067</v>
      </c>
      <c r="O259" s="358">
        <f>O260+O277+O284</f>
        <v>1832135</v>
      </c>
      <c r="P259" s="338">
        <f t="shared" si="43"/>
        <v>379365</v>
      </c>
      <c r="Q259" s="339">
        <f t="shared" si="47"/>
        <v>82.85</v>
      </c>
      <c r="R259" s="281"/>
    </row>
    <row r="260" spans="1:18" ht="26.25" x14ac:dyDescent="0.2">
      <c r="A260" s="276"/>
      <c r="B260" s="268"/>
      <c r="C260" s="269"/>
      <c r="D260" s="269"/>
      <c r="E260" s="269" t="s">
        <v>32</v>
      </c>
      <c r="F260" s="269"/>
      <c r="G260" s="313" t="s">
        <v>112</v>
      </c>
      <c r="H260" s="335">
        <f>SUM(H261:H276)</f>
        <v>4323000</v>
      </c>
      <c r="I260" s="336">
        <f>I261+I264+I271+I272+I275</f>
        <v>1794328</v>
      </c>
      <c r="J260" s="335">
        <f>SUM(J261:J276)</f>
        <v>2528672</v>
      </c>
      <c r="K260" s="337">
        <f t="shared" si="46"/>
        <v>41.51</v>
      </c>
      <c r="L260" s="335">
        <f>SUM(L261:L276)</f>
        <v>2164100</v>
      </c>
      <c r="M260" s="314">
        <f>SUM(M261:M276)</f>
        <v>1431775</v>
      </c>
      <c r="N260" s="335">
        <f>SUM(N261:N276)</f>
        <v>362553</v>
      </c>
      <c r="O260" s="338">
        <f>SUM(O261:O276)</f>
        <v>1794328</v>
      </c>
      <c r="P260" s="338">
        <f t="shared" si="43"/>
        <v>369772</v>
      </c>
      <c r="Q260" s="339">
        <f t="shared" si="47"/>
        <v>82.91</v>
      </c>
      <c r="R260" s="281"/>
    </row>
    <row r="261" spans="1:18" ht="26.25" x14ac:dyDescent="0.2">
      <c r="A261" s="282"/>
      <c r="B261" s="340"/>
      <c r="C261" s="283"/>
      <c r="D261" s="283"/>
      <c r="E261" s="283"/>
      <c r="F261" s="283" t="s">
        <v>32</v>
      </c>
      <c r="G261" s="341" t="s">
        <v>113</v>
      </c>
      <c r="H261" s="342">
        <v>4065000</v>
      </c>
      <c r="I261" s="343">
        <f>O261</f>
        <v>1683786</v>
      </c>
      <c r="J261" s="342">
        <f t="shared" ref="J261:J290" si="48">H261-I261</f>
        <v>2381214</v>
      </c>
      <c r="K261" s="337">
        <f t="shared" si="46"/>
        <v>41.42</v>
      </c>
      <c r="L261" s="342">
        <v>2032200</v>
      </c>
      <c r="M261" s="344">
        <v>1348749</v>
      </c>
      <c r="N261" s="342">
        <v>335037</v>
      </c>
      <c r="O261" s="285">
        <f t="shared" ref="O261:O276" si="49">M261+N261</f>
        <v>1683786</v>
      </c>
      <c r="P261" s="285">
        <f t="shared" si="43"/>
        <v>348414</v>
      </c>
      <c r="Q261" s="339">
        <f t="shared" si="47"/>
        <v>82.86</v>
      </c>
      <c r="R261" s="260"/>
    </row>
    <row r="262" spans="1:18" ht="26.25" x14ac:dyDescent="0.2">
      <c r="A262" s="282"/>
      <c r="B262" s="340"/>
      <c r="C262" s="283"/>
      <c r="D262" s="283"/>
      <c r="E262" s="283"/>
      <c r="F262" s="283" t="s">
        <v>43</v>
      </c>
      <c r="G262" s="341"/>
      <c r="H262" s="342"/>
      <c r="I262" s="343"/>
      <c r="J262" s="342">
        <f t="shared" si="48"/>
        <v>0</v>
      </c>
      <c r="K262" s="337" t="e">
        <f t="shared" si="46"/>
        <v>#DIV/0!</v>
      </c>
      <c r="L262" s="342"/>
      <c r="M262" s="344"/>
      <c r="N262" s="342"/>
      <c r="O262" s="285">
        <f t="shared" si="49"/>
        <v>0</v>
      </c>
      <c r="P262" s="285">
        <f t="shared" si="43"/>
        <v>0</v>
      </c>
      <c r="Q262" s="339" t="e">
        <f t="shared" si="47"/>
        <v>#DIV/0!</v>
      </c>
      <c r="R262" s="260"/>
    </row>
    <row r="263" spans="1:18" ht="26.25" x14ac:dyDescent="0.35">
      <c r="A263" s="282"/>
      <c r="B263" s="340"/>
      <c r="C263" s="283"/>
      <c r="D263" s="283"/>
      <c r="E263" s="283"/>
      <c r="F263" s="283" t="s">
        <v>22</v>
      </c>
      <c r="G263" s="379"/>
      <c r="H263" s="342"/>
      <c r="I263" s="343"/>
      <c r="J263" s="342">
        <f t="shared" si="48"/>
        <v>0</v>
      </c>
      <c r="K263" s="337" t="e">
        <f t="shared" si="46"/>
        <v>#DIV/0!</v>
      </c>
      <c r="L263" s="342"/>
      <c r="M263" s="344"/>
      <c r="N263" s="342"/>
      <c r="O263" s="285">
        <f t="shared" si="49"/>
        <v>0</v>
      </c>
      <c r="P263" s="285">
        <f t="shared" si="43"/>
        <v>0</v>
      </c>
      <c r="Q263" s="339" t="e">
        <f t="shared" si="47"/>
        <v>#DIV/0!</v>
      </c>
      <c r="R263" s="260"/>
    </row>
    <row r="264" spans="1:18" ht="26.25" x14ac:dyDescent="0.2">
      <c r="A264" s="282"/>
      <c r="B264" s="340"/>
      <c r="C264" s="283"/>
      <c r="D264" s="283"/>
      <c r="E264" s="283"/>
      <c r="F264" s="283" t="s">
        <v>114</v>
      </c>
      <c r="G264" s="341" t="s">
        <v>278</v>
      </c>
      <c r="H264" s="342">
        <v>123000</v>
      </c>
      <c r="I264" s="343">
        <f>O264</f>
        <v>46187</v>
      </c>
      <c r="J264" s="342">
        <f t="shared" si="48"/>
        <v>76813</v>
      </c>
      <c r="K264" s="337">
        <f t="shared" si="46"/>
        <v>37.549999999999997</v>
      </c>
      <c r="L264" s="342">
        <v>57200</v>
      </c>
      <c r="M264" s="344">
        <v>37112</v>
      </c>
      <c r="N264" s="342">
        <v>9075</v>
      </c>
      <c r="O264" s="285">
        <f t="shared" si="49"/>
        <v>46187</v>
      </c>
      <c r="P264" s="285">
        <f t="shared" si="43"/>
        <v>11013</v>
      </c>
      <c r="Q264" s="339">
        <f t="shared" si="47"/>
        <v>80.75</v>
      </c>
      <c r="R264" s="260"/>
    </row>
    <row r="265" spans="1:18" ht="26.25" x14ac:dyDescent="0.35">
      <c r="A265" s="282"/>
      <c r="B265" s="340"/>
      <c r="C265" s="283"/>
      <c r="D265" s="283"/>
      <c r="E265" s="283"/>
      <c r="F265" s="283" t="s">
        <v>33</v>
      </c>
      <c r="G265" s="379" t="s">
        <v>281</v>
      </c>
      <c r="H265" s="342"/>
      <c r="I265" s="343"/>
      <c r="J265" s="342">
        <f t="shared" si="48"/>
        <v>0</v>
      </c>
      <c r="K265" s="337" t="e">
        <f t="shared" si="46"/>
        <v>#DIV/0!</v>
      </c>
      <c r="L265" s="342"/>
      <c r="M265" s="344"/>
      <c r="N265" s="342"/>
      <c r="O265" s="285">
        <f t="shared" si="49"/>
        <v>0</v>
      </c>
      <c r="P265" s="285">
        <f t="shared" si="43"/>
        <v>0</v>
      </c>
      <c r="Q265" s="339" t="e">
        <f t="shared" si="47"/>
        <v>#DIV/0!</v>
      </c>
      <c r="R265" s="260"/>
    </row>
    <row r="266" spans="1:18" ht="26.25" x14ac:dyDescent="0.35">
      <c r="A266" s="282"/>
      <c r="B266" s="340"/>
      <c r="C266" s="283"/>
      <c r="D266" s="283"/>
      <c r="E266" s="283"/>
      <c r="F266" s="283" t="s">
        <v>124</v>
      </c>
      <c r="G266" s="379"/>
      <c r="H266" s="342"/>
      <c r="I266" s="343"/>
      <c r="J266" s="342">
        <f t="shared" si="48"/>
        <v>0</v>
      </c>
      <c r="K266" s="337"/>
      <c r="L266" s="342"/>
      <c r="M266" s="344"/>
      <c r="N266" s="342"/>
      <c r="O266" s="285">
        <f t="shared" si="49"/>
        <v>0</v>
      </c>
      <c r="P266" s="285">
        <f t="shared" si="43"/>
        <v>0</v>
      </c>
      <c r="Q266" s="339"/>
      <c r="R266" s="260"/>
    </row>
    <row r="267" spans="1:18" ht="26.25" x14ac:dyDescent="0.35">
      <c r="A267" s="282"/>
      <c r="B267" s="340"/>
      <c r="C267" s="283"/>
      <c r="D267" s="283"/>
      <c r="E267" s="283"/>
      <c r="F267" s="283" t="s">
        <v>115</v>
      </c>
      <c r="G267" s="379"/>
      <c r="H267" s="342"/>
      <c r="I267" s="343"/>
      <c r="J267" s="342">
        <f t="shared" si="48"/>
        <v>0</v>
      </c>
      <c r="K267" s="337"/>
      <c r="L267" s="342"/>
      <c r="M267" s="344"/>
      <c r="N267" s="342"/>
      <c r="O267" s="285">
        <f t="shared" si="49"/>
        <v>0</v>
      </c>
      <c r="P267" s="285">
        <f t="shared" si="43"/>
        <v>0</v>
      </c>
      <c r="Q267" s="339"/>
      <c r="R267" s="260"/>
    </row>
    <row r="268" spans="1:18" ht="26.25" x14ac:dyDescent="0.35">
      <c r="A268" s="282"/>
      <c r="B268" s="340"/>
      <c r="C268" s="283"/>
      <c r="D268" s="283"/>
      <c r="E268" s="283"/>
      <c r="F268" s="283" t="s">
        <v>38</v>
      </c>
      <c r="G268" s="379"/>
      <c r="H268" s="342"/>
      <c r="I268" s="343"/>
      <c r="J268" s="342">
        <f t="shared" si="48"/>
        <v>0</v>
      </c>
      <c r="K268" s="337"/>
      <c r="L268" s="342"/>
      <c r="M268" s="344"/>
      <c r="N268" s="342"/>
      <c r="O268" s="285">
        <f t="shared" si="49"/>
        <v>0</v>
      </c>
      <c r="P268" s="285">
        <f t="shared" si="43"/>
        <v>0</v>
      </c>
      <c r="Q268" s="339"/>
      <c r="R268" s="260"/>
    </row>
    <row r="269" spans="1:18" ht="26.25" x14ac:dyDescent="0.35">
      <c r="A269" s="282"/>
      <c r="B269" s="340"/>
      <c r="C269" s="283"/>
      <c r="D269" s="283"/>
      <c r="E269" s="283"/>
      <c r="F269" s="283">
        <v>10</v>
      </c>
      <c r="G269" s="379"/>
      <c r="H269" s="342"/>
      <c r="I269" s="343"/>
      <c r="J269" s="342">
        <f t="shared" si="48"/>
        <v>0</v>
      </c>
      <c r="K269" s="337"/>
      <c r="L269" s="342"/>
      <c r="M269" s="344"/>
      <c r="N269" s="342"/>
      <c r="O269" s="285">
        <f t="shared" si="49"/>
        <v>0</v>
      </c>
      <c r="P269" s="285">
        <f t="shared" si="43"/>
        <v>0</v>
      </c>
      <c r="Q269" s="339"/>
      <c r="R269" s="260"/>
    </row>
    <row r="270" spans="1:18" ht="26.25" x14ac:dyDescent="0.35">
      <c r="A270" s="282"/>
      <c r="B270" s="340"/>
      <c r="C270" s="283"/>
      <c r="D270" s="283"/>
      <c r="E270" s="283"/>
      <c r="F270" s="283">
        <v>11</v>
      </c>
      <c r="G270" s="379"/>
      <c r="H270" s="342"/>
      <c r="I270" s="343"/>
      <c r="J270" s="342">
        <f t="shared" si="48"/>
        <v>0</v>
      </c>
      <c r="K270" s="337"/>
      <c r="L270" s="342"/>
      <c r="M270" s="344"/>
      <c r="N270" s="342"/>
      <c r="O270" s="285">
        <f t="shared" si="49"/>
        <v>0</v>
      </c>
      <c r="P270" s="285">
        <f t="shared" si="43"/>
        <v>0</v>
      </c>
      <c r="Q270" s="339"/>
      <c r="R270" s="260"/>
    </row>
    <row r="271" spans="1:18" ht="26.25" x14ac:dyDescent="0.2">
      <c r="A271" s="282"/>
      <c r="B271" s="340"/>
      <c r="C271" s="283"/>
      <c r="D271" s="283"/>
      <c r="E271" s="283"/>
      <c r="F271" s="283">
        <v>12</v>
      </c>
      <c r="G271" s="341" t="s">
        <v>167</v>
      </c>
      <c r="H271" s="342">
        <v>90000</v>
      </c>
      <c r="I271" s="343">
        <f>O271</f>
        <v>52480</v>
      </c>
      <c r="J271" s="342">
        <f t="shared" si="48"/>
        <v>37520</v>
      </c>
      <c r="K271" s="337">
        <f>ROUND(I271/H271*100,2)</f>
        <v>58.31</v>
      </c>
      <c r="L271" s="342">
        <v>52500</v>
      </c>
      <c r="M271" s="344">
        <v>34560</v>
      </c>
      <c r="N271" s="342">
        <v>17920</v>
      </c>
      <c r="O271" s="285">
        <f t="shared" si="49"/>
        <v>52480</v>
      </c>
      <c r="P271" s="285">
        <f t="shared" si="43"/>
        <v>20</v>
      </c>
      <c r="Q271" s="339">
        <f>ROUND(O271/L271*100,2)</f>
        <v>99.96</v>
      </c>
      <c r="R271" s="260"/>
    </row>
    <row r="272" spans="1:18" ht="26.25" x14ac:dyDescent="0.2">
      <c r="A272" s="282"/>
      <c r="B272" s="340"/>
      <c r="C272" s="283"/>
      <c r="D272" s="283"/>
      <c r="E272" s="283"/>
      <c r="F272" s="283">
        <v>13</v>
      </c>
      <c r="G272" s="341" t="s">
        <v>168</v>
      </c>
      <c r="H272" s="342">
        <v>1000</v>
      </c>
      <c r="I272" s="343">
        <f>O272</f>
        <v>92</v>
      </c>
      <c r="J272" s="342">
        <f t="shared" si="48"/>
        <v>908</v>
      </c>
      <c r="K272" s="337">
        <f>ROUND(I272/H272*100,2)</f>
        <v>9.1999999999999993</v>
      </c>
      <c r="L272" s="342">
        <v>300</v>
      </c>
      <c r="M272" s="344">
        <v>92</v>
      </c>
      <c r="N272" s="342">
        <v>0</v>
      </c>
      <c r="O272" s="285">
        <f t="shared" si="49"/>
        <v>92</v>
      </c>
      <c r="P272" s="285">
        <f t="shared" si="43"/>
        <v>208</v>
      </c>
      <c r="Q272" s="339">
        <f>ROUND(O272/L272*100,2)</f>
        <v>30.67</v>
      </c>
      <c r="R272" s="260"/>
    </row>
    <row r="273" spans="1:18" ht="26.25" x14ac:dyDescent="0.2">
      <c r="A273" s="282"/>
      <c r="B273" s="340"/>
      <c r="C273" s="283"/>
      <c r="D273" s="283"/>
      <c r="E273" s="283"/>
      <c r="F273" s="283">
        <v>14</v>
      </c>
      <c r="G273" s="341" t="s">
        <v>272</v>
      </c>
      <c r="H273" s="342"/>
      <c r="I273" s="343"/>
      <c r="J273" s="342">
        <f t="shared" si="48"/>
        <v>0</v>
      </c>
      <c r="K273" s="337"/>
      <c r="L273" s="342"/>
      <c r="M273" s="344"/>
      <c r="N273" s="342"/>
      <c r="O273" s="285">
        <f t="shared" si="49"/>
        <v>0</v>
      </c>
      <c r="P273" s="285">
        <f t="shared" si="43"/>
        <v>0</v>
      </c>
      <c r="Q273" s="339"/>
      <c r="R273" s="260"/>
    </row>
    <row r="274" spans="1:18" ht="26.25" x14ac:dyDescent="0.2">
      <c r="A274" s="282"/>
      <c r="B274" s="340"/>
      <c r="C274" s="283"/>
      <c r="D274" s="283"/>
      <c r="E274" s="283"/>
      <c r="F274" s="283">
        <v>15</v>
      </c>
      <c r="G274" s="341"/>
      <c r="H274" s="342"/>
      <c r="I274" s="343"/>
      <c r="J274" s="342">
        <f t="shared" si="48"/>
        <v>0</v>
      </c>
      <c r="K274" s="337"/>
      <c r="L274" s="342"/>
      <c r="M274" s="344"/>
      <c r="N274" s="342"/>
      <c r="O274" s="285">
        <f t="shared" si="49"/>
        <v>0</v>
      </c>
      <c r="P274" s="285">
        <f t="shared" si="43"/>
        <v>0</v>
      </c>
      <c r="Q274" s="339"/>
      <c r="R274" s="260"/>
    </row>
    <row r="275" spans="1:18" ht="26.25" x14ac:dyDescent="0.2">
      <c r="A275" s="282"/>
      <c r="B275" s="340"/>
      <c r="C275" s="283"/>
      <c r="D275" s="283"/>
      <c r="E275" s="283"/>
      <c r="F275" s="283">
        <v>17</v>
      </c>
      <c r="G275" s="341" t="s">
        <v>274</v>
      </c>
      <c r="H275" s="342">
        <v>44000</v>
      </c>
      <c r="I275" s="343">
        <f>O275</f>
        <v>11783</v>
      </c>
      <c r="J275" s="342">
        <f t="shared" si="48"/>
        <v>32217</v>
      </c>
      <c r="K275" s="337">
        <f>ROUND(I275/H275*100,2)</f>
        <v>26.78</v>
      </c>
      <c r="L275" s="342">
        <v>21900</v>
      </c>
      <c r="M275" s="344">
        <v>11262</v>
      </c>
      <c r="N275" s="342">
        <v>521</v>
      </c>
      <c r="O275" s="285">
        <f t="shared" si="49"/>
        <v>11783</v>
      </c>
      <c r="P275" s="285">
        <f t="shared" si="43"/>
        <v>10117</v>
      </c>
      <c r="Q275" s="339">
        <f>ROUND(O275/L275*100,2)</f>
        <v>53.8</v>
      </c>
      <c r="R275" s="260"/>
    </row>
    <row r="276" spans="1:18" ht="26.25" x14ac:dyDescent="0.2">
      <c r="A276" s="282"/>
      <c r="B276" s="340"/>
      <c r="C276" s="283"/>
      <c r="D276" s="283"/>
      <c r="E276" s="283"/>
      <c r="F276" s="283" t="s">
        <v>90</v>
      </c>
      <c r="G276" s="341" t="s">
        <v>273</v>
      </c>
      <c r="H276" s="342"/>
      <c r="I276" s="343"/>
      <c r="J276" s="342">
        <f t="shared" si="48"/>
        <v>0</v>
      </c>
      <c r="K276" s="337" t="e">
        <f>ROUND(I276/H276*100,2)</f>
        <v>#DIV/0!</v>
      </c>
      <c r="L276" s="342"/>
      <c r="M276" s="344"/>
      <c r="N276" s="342"/>
      <c r="O276" s="285">
        <f t="shared" si="49"/>
        <v>0</v>
      </c>
      <c r="P276" s="285">
        <f t="shared" si="43"/>
        <v>0</v>
      </c>
      <c r="Q276" s="339" t="e">
        <f>ROUND(O276/L276*100,2)</f>
        <v>#DIV/0!</v>
      </c>
      <c r="R276" s="260"/>
    </row>
    <row r="277" spans="1:18" ht="26.25" x14ac:dyDescent="0.2">
      <c r="A277" s="276"/>
      <c r="B277" s="268"/>
      <c r="C277" s="269"/>
      <c r="D277" s="269"/>
      <c r="E277" s="269" t="s">
        <v>30</v>
      </c>
      <c r="F277" s="269"/>
      <c r="G277" s="313" t="s">
        <v>315</v>
      </c>
      <c r="H277" s="335">
        <f>H281+H283+H282</f>
        <v>0</v>
      </c>
      <c r="I277" s="336"/>
      <c r="J277" s="342">
        <f t="shared" si="48"/>
        <v>0</v>
      </c>
      <c r="K277" s="337"/>
      <c r="L277" s="335">
        <f>L281+L283+L282</f>
        <v>0</v>
      </c>
      <c r="M277" s="314">
        <f>M281+M283+M282</f>
        <v>0</v>
      </c>
      <c r="N277" s="335">
        <f>N281+N283+N282</f>
        <v>0</v>
      </c>
      <c r="O277" s="338">
        <f>O281+O283+O282</f>
        <v>0</v>
      </c>
      <c r="P277" s="338">
        <f t="shared" si="43"/>
        <v>0</v>
      </c>
      <c r="Q277" s="339"/>
      <c r="R277" s="260"/>
    </row>
    <row r="278" spans="1:18" ht="26.25" x14ac:dyDescent="0.2">
      <c r="A278" s="282"/>
      <c r="B278" s="340"/>
      <c r="C278" s="283"/>
      <c r="D278" s="283"/>
      <c r="E278" s="283"/>
      <c r="F278" s="283" t="s">
        <v>32</v>
      </c>
      <c r="G278" s="341"/>
      <c r="H278" s="342"/>
      <c r="I278" s="343"/>
      <c r="J278" s="342">
        <f t="shared" si="48"/>
        <v>0</v>
      </c>
      <c r="K278" s="337"/>
      <c r="L278" s="342"/>
      <c r="M278" s="344"/>
      <c r="N278" s="342"/>
      <c r="O278" s="285">
        <f t="shared" ref="O278:O283" si="50">M278+N278</f>
        <v>0</v>
      </c>
      <c r="P278" s="285">
        <f t="shared" si="43"/>
        <v>0</v>
      </c>
      <c r="Q278" s="339"/>
      <c r="R278" s="260"/>
    </row>
    <row r="279" spans="1:18" ht="26.25" x14ac:dyDescent="0.2">
      <c r="A279" s="282"/>
      <c r="B279" s="340"/>
      <c r="C279" s="283"/>
      <c r="D279" s="283"/>
      <c r="E279" s="283"/>
      <c r="F279" s="283" t="s">
        <v>30</v>
      </c>
      <c r="G279" s="341"/>
      <c r="H279" s="342"/>
      <c r="I279" s="343"/>
      <c r="J279" s="342">
        <f t="shared" si="48"/>
        <v>0</v>
      </c>
      <c r="K279" s="337"/>
      <c r="L279" s="342"/>
      <c r="M279" s="344"/>
      <c r="N279" s="342"/>
      <c r="O279" s="285">
        <f t="shared" si="50"/>
        <v>0</v>
      </c>
      <c r="P279" s="285">
        <f t="shared" si="43"/>
        <v>0</v>
      </c>
      <c r="Q279" s="339"/>
      <c r="R279" s="260"/>
    </row>
    <row r="280" spans="1:18" ht="26.25" x14ac:dyDescent="0.2">
      <c r="A280" s="282"/>
      <c r="B280" s="340"/>
      <c r="C280" s="283"/>
      <c r="D280" s="283"/>
      <c r="E280" s="283"/>
      <c r="F280" s="283" t="s">
        <v>43</v>
      </c>
      <c r="G280" s="341"/>
      <c r="H280" s="342"/>
      <c r="I280" s="343"/>
      <c r="J280" s="342">
        <f t="shared" si="48"/>
        <v>0</v>
      </c>
      <c r="K280" s="337"/>
      <c r="L280" s="342"/>
      <c r="M280" s="344"/>
      <c r="N280" s="342"/>
      <c r="O280" s="285">
        <f t="shared" si="50"/>
        <v>0</v>
      </c>
      <c r="P280" s="285">
        <f t="shared" si="43"/>
        <v>0</v>
      </c>
      <c r="Q280" s="339"/>
      <c r="R280" s="260"/>
    </row>
    <row r="281" spans="1:18" ht="26.25" x14ac:dyDescent="0.2">
      <c r="A281" s="282"/>
      <c r="B281" s="340"/>
      <c r="C281" s="283"/>
      <c r="D281" s="283"/>
      <c r="E281" s="283"/>
      <c r="F281" s="283" t="s">
        <v>22</v>
      </c>
      <c r="G281" s="341" t="s">
        <v>410</v>
      </c>
      <c r="H281" s="342"/>
      <c r="I281" s="343"/>
      <c r="J281" s="342">
        <f t="shared" si="48"/>
        <v>0</v>
      </c>
      <c r="K281" s="337"/>
      <c r="L281" s="342"/>
      <c r="M281" s="344"/>
      <c r="N281" s="342"/>
      <c r="O281" s="285">
        <f t="shared" si="50"/>
        <v>0</v>
      </c>
      <c r="P281" s="285">
        <f t="shared" si="43"/>
        <v>0</v>
      </c>
      <c r="Q281" s="339"/>
      <c r="R281" s="260"/>
    </row>
    <row r="282" spans="1:18" ht="26.25" x14ac:dyDescent="0.2">
      <c r="A282" s="282"/>
      <c r="B282" s="340"/>
      <c r="C282" s="283"/>
      <c r="D282" s="283"/>
      <c r="E282" s="283"/>
      <c r="F282" s="283" t="s">
        <v>33</v>
      </c>
      <c r="G282" s="341" t="s">
        <v>117</v>
      </c>
      <c r="H282" s="342">
        <v>0</v>
      </c>
      <c r="I282" s="343"/>
      <c r="J282" s="342">
        <f t="shared" si="48"/>
        <v>0</v>
      </c>
      <c r="K282" s="337"/>
      <c r="L282" s="342">
        <v>0</v>
      </c>
      <c r="M282" s="344"/>
      <c r="N282" s="342"/>
      <c r="O282" s="285">
        <f t="shared" si="50"/>
        <v>0</v>
      </c>
      <c r="P282" s="285">
        <f t="shared" si="43"/>
        <v>0</v>
      </c>
      <c r="Q282" s="339"/>
      <c r="R282" s="260"/>
    </row>
    <row r="283" spans="1:18" ht="26.25" x14ac:dyDescent="0.2">
      <c r="A283" s="282"/>
      <c r="B283" s="340"/>
      <c r="C283" s="283"/>
      <c r="D283" s="283"/>
      <c r="E283" s="283"/>
      <c r="F283" s="346">
        <v>30</v>
      </c>
      <c r="G283" s="341"/>
      <c r="H283" s="342"/>
      <c r="I283" s="343"/>
      <c r="J283" s="342">
        <f t="shared" si="48"/>
        <v>0</v>
      </c>
      <c r="K283" s="337" t="e">
        <f t="shared" ref="K283:K293" si="51">ROUND(I283/H283*100,2)</f>
        <v>#DIV/0!</v>
      </c>
      <c r="L283" s="342"/>
      <c r="M283" s="344"/>
      <c r="N283" s="342"/>
      <c r="O283" s="285">
        <f t="shared" si="50"/>
        <v>0</v>
      </c>
      <c r="P283" s="285">
        <f t="shared" si="43"/>
        <v>0</v>
      </c>
      <c r="Q283" s="339" t="e">
        <f t="shared" ref="Q283:Q293" si="52">ROUND(O283/L283*100,2)</f>
        <v>#DIV/0!</v>
      </c>
      <c r="R283" s="260"/>
    </row>
    <row r="284" spans="1:18" ht="26.25" x14ac:dyDescent="0.2">
      <c r="A284" s="276"/>
      <c r="B284" s="268"/>
      <c r="C284" s="269"/>
      <c r="D284" s="269"/>
      <c r="E284" s="269" t="s">
        <v>43</v>
      </c>
      <c r="F284" s="269"/>
      <c r="G284" s="313" t="s">
        <v>118</v>
      </c>
      <c r="H284" s="335">
        <f>SUM(H285+H286+H287+H288+H289+H290)</f>
        <v>94000</v>
      </c>
      <c r="I284" s="336"/>
      <c r="J284" s="342">
        <f t="shared" si="48"/>
        <v>94000</v>
      </c>
      <c r="K284" s="337">
        <f t="shared" si="51"/>
        <v>0</v>
      </c>
      <c r="L284" s="335">
        <f>SUM(L285+L286+L287+L288+L289+L290)</f>
        <v>47400</v>
      </c>
      <c r="M284" s="314">
        <f>SUM(M285+M286+M287+M288+M289+M290)</f>
        <v>30293</v>
      </c>
      <c r="N284" s="335">
        <f>SUM(N285+N286+N287+N288+N289+N290)</f>
        <v>7514</v>
      </c>
      <c r="O284" s="338">
        <f>SUM(O285+O286+O287+O288+O289+O290)</f>
        <v>37807</v>
      </c>
      <c r="P284" s="338">
        <f t="shared" si="43"/>
        <v>9593</v>
      </c>
      <c r="Q284" s="339">
        <f t="shared" si="52"/>
        <v>79.760000000000005</v>
      </c>
      <c r="R284" s="281"/>
    </row>
    <row r="285" spans="1:18" ht="26.25" x14ac:dyDescent="0.2">
      <c r="A285" s="282"/>
      <c r="B285" s="340"/>
      <c r="C285" s="283"/>
      <c r="D285" s="283"/>
      <c r="E285" s="283"/>
      <c r="F285" s="283" t="s">
        <v>32</v>
      </c>
      <c r="G285" s="341" t="s">
        <v>119</v>
      </c>
      <c r="H285" s="342"/>
      <c r="I285" s="343"/>
      <c r="J285" s="342">
        <f t="shared" si="48"/>
        <v>0</v>
      </c>
      <c r="K285" s="337" t="e">
        <f t="shared" si="51"/>
        <v>#DIV/0!</v>
      </c>
      <c r="L285" s="342"/>
      <c r="M285" s="344"/>
      <c r="N285" s="342"/>
      <c r="O285" s="285">
        <f t="shared" ref="O285:O290" si="53">M285+N285</f>
        <v>0</v>
      </c>
      <c r="P285" s="285">
        <f t="shared" si="43"/>
        <v>0</v>
      </c>
      <c r="Q285" s="339" t="e">
        <f t="shared" si="52"/>
        <v>#DIV/0!</v>
      </c>
      <c r="R285" s="260"/>
    </row>
    <row r="286" spans="1:18" ht="26.25" x14ac:dyDescent="0.2">
      <c r="A286" s="282"/>
      <c r="B286" s="340"/>
      <c r="C286" s="283"/>
      <c r="D286" s="283"/>
      <c r="E286" s="283"/>
      <c r="F286" s="283" t="s">
        <v>30</v>
      </c>
      <c r="G286" s="341" t="s">
        <v>120</v>
      </c>
      <c r="H286" s="342"/>
      <c r="I286" s="343"/>
      <c r="J286" s="342">
        <f t="shared" si="48"/>
        <v>0</v>
      </c>
      <c r="K286" s="337" t="e">
        <f t="shared" si="51"/>
        <v>#DIV/0!</v>
      </c>
      <c r="L286" s="342"/>
      <c r="M286" s="344"/>
      <c r="N286" s="342"/>
      <c r="O286" s="285">
        <f t="shared" si="53"/>
        <v>0</v>
      </c>
      <c r="P286" s="285">
        <f t="shared" si="43"/>
        <v>0</v>
      </c>
      <c r="Q286" s="339" t="e">
        <f t="shared" si="52"/>
        <v>#DIV/0!</v>
      </c>
      <c r="R286" s="260"/>
    </row>
    <row r="287" spans="1:18" ht="26.25" x14ac:dyDescent="0.2">
      <c r="A287" s="282"/>
      <c r="B287" s="340"/>
      <c r="C287" s="283"/>
      <c r="D287" s="283"/>
      <c r="E287" s="283"/>
      <c r="F287" s="283" t="s">
        <v>43</v>
      </c>
      <c r="G287" s="341" t="s">
        <v>121</v>
      </c>
      <c r="H287" s="342"/>
      <c r="I287" s="343"/>
      <c r="J287" s="342">
        <f t="shared" si="48"/>
        <v>0</v>
      </c>
      <c r="K287" s="337" t="e">
        <f t="shared" si="51"/>
        <v>#DIV/0!</v>
      </c>
      <c r="L287" s="342"/>
      <c r="M287" s="344"/>
      <c r="N287" s="342"/>
      <c r="O287" s="285">
        <f t="shared" si="53"/>
        <v>0</v>
      </c>
      <c r="P287" s="285">
        <f t="shared" si="43"/>
        <v>0</v>
      </c>
      <c r="Q287" s="339" t="e">
        <f t="shared" si="52"/>
        <v>#DIV/0!</v>
      </c>
      <c r="R287" s="260"/>
    </row>
    <row r="288" spans="1:18" ht="51" x14ac:dyDescent="0.2">
      <c r="A288" s="282"/>
      <c r="B288" s="340"/>
      <c r="C288" s="283"/>
      <c r="D288" s="283"/>
      <c r="E288" s="283"/>
      <c r="F288" s="283" t="s">
        <v>22</v>
      </c>
      <c r="G288" s="341" t="s">
        <v>122</v>
      </c>
      <c r="H288" s="342"/>
      <c r="I288" s="343"/>
      <c r="J288" s="342">
        <f t="shared" si="48"/>
        <v>0</v>
      </c>
      <c r="K288" s="337" t="e">
        <f t="shared" si="51"/>
        <v>#DIV/0!</v>
      </c>
      <c r="L288" s="342"/>
      <c r="M288" s="344"/>
      <c r="N288" s="342"/>
      <c r="O288" s="285">
        <f t="shared" si="53"/>
        <v>0</v>
      </c>
      <c r="P288" s="285">
        <f t="shared" si="43"/>
        <v>0</v>
      </c>
      <c r="Q288" s="339" t="e">
        <f t="shared" si="52"/>
        <v>#DIV/0!</v>
      </c>
      <c r="R288" s="260"/>
    </row>
    <row r="289" spans="1:18" ht="26.25" x14ac:dyDescent="0.2">
      <c r="A289" s="282"/>
      <c r="B289" s="340"/>
      <c r="C289" s="283"/>
      <c r="D289" s="283"/>
      <c r="E289" s="283"/>
      <c r="F289" s="283" t="s">
        <v>33</v>
      </c>
      <c r="G289" s="341" t="s">
        <v>123</v>
      </c>
      <c r="H289" s="342"/>
      <c r="I289" s="343"/>
      <c r="J289" s="342">
        <f t="shared" si="48"/>
        <v>0</v>
      </c>
      <c r="K289" s="337" t="e">
        <f t="shared" si="51"/>
        <v>#DIV/0!</v>
      </c>
      <c r="L289" s="342"/>
      <c r="M289" s="344"/>
      <c r="N289" s="342"/>
      <c r="O289" s="285">
        <f t="shared" si="53"/>
        <v>0</v>
      </c>
      <c r="P289" s="285">
        <f t="shared" si="43"/>
        <v>0</v>
      </c>
      <c r="Q289" s="339" t="e">
        <f t="shared" si="52"/>
        <v>#DIV/0!</v>
      </c>
      <c r="R289" s="260"/>
    </row>
    <row r="290" spans="1:18" ht="26.25" x14ac:dyDescent="0.2">
      <c r="A290" s="282"/>
      <c r="B290" s="340"/>
      <c r="C290" s="283"/>
      <c r="D290" s="283"/>
      <c r="E290" s="283"/>
      <c r="F290" s="283" t="s">
        <v>124</v>
      </c>
      <c r="G290" s="341" t="s">
        <v>125</v>
      </c>
      <c r="H290" s="342">
        <v>94000</v>
      </c>
      <c r="I290" s="343">
        <f>O290</f>
        <v>37807</v>
      </c>
      <c r="J290" s="342">
        <f t="shared" si="48"/>
        <v>56193</v>
      </c>
      <c r="K290" s="337">
        <f t="shared" si="51"/>
        <v>40.22</v>
      </c>
      <c r="L290" s="342">
        <v>47400</v>
      </c>
      <c r="M290" s="344">
        <v>30293</v>
      </c>
      <c r="N290" s="342">
        <v>7514</v>
      </c>
      <c r="O290" s="285">
        <f t="shared" si="53"/>
        <v>37807</v>
      </c>
      <c r="P290" s="285">
        <f t="shared" si="43"/>
        <v>9593</v>
      </c>
      <c r="Q290" s="339">
        <f t="shared" si="52"/>
        <v>79.760000000000005</v>
      </c>
      <c r="R290" s="260"/>
    </row>
    <row r="291" spans="1:18" ht="26.25" x14ac:dyDescent="0.2">
      <c r="A291" s="276"/>
      <c r="B291" s="268"/>
      <c r="C291" s="269"/>
      <c r="D291" s="269" t="s">
        <v>89</v>
      </c>
      <c r="E291" s="269"/>
      <c r="F291" s="269"/>
      <c r="G291" s="334" t="s">
        <v>66</v>
      </c>
      <c r="H291" s="335">
        <f>H292+H303+H304+H308+H311+H312+H313+H314+H315+H316+H317</f>
        <v>395500</v>
      </c>
      <c r="I291" s="336">
        <f>I292+I309+I317</f>
        <v>205637.53999999998</v>
      </c>
      <c r="J291" s="335">
        <f>J292+J303+J304+J308+J311+J312+J313+J314+J315+J316+J317</f>
        <v>189862.46</v>
      </c>
      <c r="K291" s="337">
        <f t="shared" si="51"/>
        <v>51.99</v>
      </c>
      <c r="L291" s="335">
        <f>L292+L303+L304+L308+L311+L312+L313+L314+L315+L316+L317</f>
        <v>247500</v>
      </c>
      <c r="M291" s="368">
        <f>M292+M303+M304+M308+M311+M312+M313+M314+M315+M316+M317</f>
        <v>168248.73</v>
      </c>
      <c r="N291" s="335">
        <f>N292+N303+N304+N308+N311+N312+N313+N314+N315+N316+N317</f>
        <v>37388.81</v>
      </c>
      <c r="O291" s="369">
        <f>O292+O303+O304+O308+O311+O312+O313+O314+O315+O316+O317</f>
        <v>205637.53999999998</v>
      </c>
      <c r="P291" s="338">
        <f t="shared" ref="P291:P335" si="54">L291-O291</f>
        <v>41862.460000000021</v>
      </c>
      <c r="Q291" s="339">
        <f t="shared" si="52"/>
        <v>83.09</v>
      </c>
      <c r="R291" s="281"/>
    </row>
    <row r="292" spans="1:18" ht="26.25" x14ac:dyDescent="0.2">
      <c r="A292" s="276"/>
      <c r="B292" s="268"/>
      <c r="C292" s="269"/>
      <c r="D292" s="269"/>
      <c r="E292" s="269" t="s">
        <v>32</v>
      </c>
      <c r="F292" s="269"/>
      <c r="G292" s="313" t="s">
        <v>144</v>
      </c>
      <c r="H292" s="335">
        <f>SUM(H293:H302)</f>
        <v>269000</v>
      </c>
      <c r="I292" s="336">
        <f>I293+I294+I295+I296+I297+I298+I300+I301+I302</f>
        <v>148280.30999999997</v>
      </c>
      <c r="J292" s="335">
        <f>SUM(J293:J302)</f>
        <v>120719.69</v>
      </c>
      <c r="K292" s="337">
        <f t="shared" si="51"/>
        <v>55.12</v>
      </c>
      <c r="L292" s="335">
        <f>SUM(L293:L302)</f>
        <v>168000</v>
      </c>
      <c r="M292" s="314">
        <f>SUM(M293:M302)</f>
        <v>121681.39</v>
      </c>
      <c r="N292" s="335">
        <f>SUM(N293:N302)</f>
        <v>26598.920000000002</v>
      </c>
      <c r="O292" s="338">
        <f>SUM(O293:O302)</f>
        <v>148280.30999999997</v>
      </c>
      <c r="P292" s="338">
        <f t="shared" si="54"/>
        <v>19719.690000000031</v>
      </c>
      <c r="Q292" s="339">
        <f t="shared" si="52"/>
        <v>88.26</v>
      </c>
      <c r="R292" s="281"/>
    </row>
    <row r="293" spans="1:18" ht="26.25" x14ac:dyDescent="0.2">
      <c r="A293" s="282"/>
      <c r="B293" s="340"/>
      <c r="C293" s="283"/>
      <c r="D293" s="283"/>
      <c r="E293" s="283"/>
      <c r="F293" s="283" t="s">
        <v>32</v>
      </c>
      <c r="G293" s="341" t="s">
        <v>169</v>
      </c>
      <c r="H293" s="342">
        <v>1000</v>
      </c>
      <c r="I293" s="343">
        <f>O293</f>
        <v>941.96</v>
      </c>
      <c r="J293" s="342">
        <f t="shared" ref="J293:J316" si="55">H293-I293</f>
        <v>58.039999999999964</v>
      </c>
      <c r="K293" s="337">
        <f t="shared" si="51"/>
        <v>94.2</v>
      </c>
      <c r="L293" s="342">
        <v>1000</v>
      </c>
      <c r="M293" s="344"/>
      <c r="N293" s="342">
        <v>941.96</v>
      </c>
      <c r="O293" s="285">
        <f t="shared" ref="O293:O303" si="56">M293+N293</f>
        <v>941.96</v>
      </c>
      <c r="P293" s="285">
        <f t="shared" si="54"/>
        <v>58.039999999999964</v>
      </c>
      <c r="Q293" s="339">
        <f t="shared" si="52"/>
        <v>94.2</v>
      </c>
      <c r="R293" s="260"/>
    </row>
    <row r="294" spans="1:18" ht="26.25" x14ac:dyDescent="0.2">
      <c r="A294" s="282"/>
      <c r="B294" s="340"/>
      <c r="C294" s="283"/>
      <c r="D294" s="283"/>
      <c r="E294" s="283"/>
      <c r="F294" s="283" t="s">
        <v>30</v>
      </c>
      <c r="G294" s="341" t="s">
        <v>170</v>
      </c>
      <c r="H294" s="342">
        <v>1000</v>
      </c>
      <c r="I294" s="343"/>
      <c r="J294" s="342">
        <f t="shared" si="55"/>
        <v>1000</v>
      </c>
      <c r="K294" s="337"/>
      <c r="L294" s="342">
        <v>0</v>
      </c>
      <c r="M294" s="344"/>
      <c r="N294" s="342"/>
      <c r="O294" s="285">
        <f t="shared" si="56"/>
        <v>0</v>
      </c>
      <c r="P294" s="285">
        <f t="shared" si="54"/>
        <v>0</v>
      </c>
      <c r="Q294" s="339"/>
      <c r="R294" s="260"/>
    </row>
    <row r="295" spans="1:18" ht="26.25" x14ac:dyDescent="0.2">
      <c r="A295" s="282"/>
      <c r="B295" s="340"/>
      <c r="C295" s="283"/>
      <c r="D295" s="283"/>
      <c r="E295" s="283"/>
      <c r="F295" s="283" t="s">
        <v>43</v>
      </c>
      <c r="G295" s="341" t="s">
        <v>171</v>
      </c>
      <c r="H295" s="342">
        <v>85000</v>
      </c>
      <c r="I295" s="343">
        <f>O295</f>
        <v>60373.38</v>
      </c>
      <c r="J295" s="342">
        <f t="shared" si="55"/>
        <v>24626.620000000003</v>
      </c>
      <c r="K295" s="337">
        <f>ROUND(I295/H295*100,2)</f>
        <v>71.03</v>
      </c>
      <c r="L295" s="342">
        <v>68000</v>
      </c>
      <c r="M295" s="344">
        <v>52199.49</v>
      </c>
      <c r="N295" s="342">
        <v>8173.89</v>
      </c>
      <c r="O295" s="285">
        <f t="shared" si="56"/>
        <v>60373.38</v>
      </c>
      <c r="P295" s="285">
        <f t="shared" si="54"/>
        <v>7626.6200000000026</v>
      </c>
      <c r="Q295" s="339">
        <f>ROUND(O295/L295*100,2)</f>
        <v>88.78</v>
      </c>
      <c r="R295" s="260"/>
    </row>
    <row r="296" spans="1:18" ht="26.25" x14ac:dyDescent="0.2">
      <c r="A296" s="282"/>
      <c r="B296" s="340"/>
      <c r="C296" s="283"/>
      <c r="D296" s="283"/>
      <c r="E296" s="283"/>
      <c r="F296" s="283" t="s">
        <v>22</v>
      </c>
      <c r="G296" s="341" t="s">
        <v>146</v>
      </c>
      <c r="H296" s="342">
        <v>33000</v>
      </c>
      <c r="I296" s="343">
        <f>O296</f>
        <v>17000</v>
      </c>
      <c r="J296" s="342">
        <f t="shared" si="55"/>
        <v>16000</v>
      </c>
      <c r="K296" s="337">
        <f>ROUND(I296/H296*100,2)</f>
        <v>51.52</v>
      </c>
      <c r="L296" s="342">
        <v>18000</v>
      </c>
      <c r="M296" s="344">
        <v>14000</v>
      </c>
      <c r="N296" s="342">
        <v>3000</v>
      </c>
      <c r="O296" s="285">
        <f t="shared" si="56"/>
        <v>17000</v>
      </c>
      <c r="P296" s="285">
        <f t="shared" si="54"/>
        <v>1000</v>
      </c>
      <c r="Q296" s="339">
        <f>ROUND(O296/L296*100,2)</f>
        <v>94.44</v>
      </c>
      <c r="R296" s="260"/>
    </row>
    <row r="297" spans="1:18" ht="26.25" x14ac:dyDescent="0.2">
      <c r="A297" s="282"/>
      <c r="B297" s="340"/>
      <c r="C297" s="283"/>
      <c r="D297" s="283"/>
      <c r="E297" s="283"/>
      <c r="F297" s="283" t="s">
        <v>114</v>
      </c>
      <c r="G297" s="341" t="s">
        <v>172</v>
      </c>
      <c r="H297" s="342">
        <v>5000</v>
      </c>
      <c r="I297" s="343">
        <f>O297</f>
        <v>1942.24</v>
      </c>
      <c r="J297" s="342">
        <f t="shared" si="55"/>
        <v>3057.76</v>
      </c>
      <c r="K297" s="337">
        <f>ROUND(I297/H297*100,2)</f>
        <v>38.840000000000003</v>
      </c>
      <c r="L297" s="342">
        <v>3000</v>
      </c>
      <c r="M297" s="344">
        <v>1942.24</v>
      </c>
      <c r="N297" s="342">
        <v>0</v>
      </c>
      <c r="O297" s="285">
        <f t="shared" si="56"/>
        <v>1942.24</v>
      </c>
      <c r="P297" s="285">
        <f t="shared" si="54"/>
        <v>1057.76</v>
      </c>
      <c r="Q297" s="339">
        <f>ROUND(O297/L297*100,2)</f>
        <v>64.739999999999995</v>
      </c>
      <c r="R297" s="260"/>
    </row>
    <row r="298" spans="1:18" ht="26.25" x14ac:dyDescent="0.2">
      <c r="A298" s="282"/>
      <c r="B298" s="340"/>
      <c r="C298" s="283"/>
      <c r="D298" s="283"/>
      <c r="E298" s="283"/>
      <c r="F298" s="283" t="s">
        <v>33</v>
      </c>
      <c r="G298" s="341" t="s">
        <v>173</v>
      </c>
      <c r="H298" s="342"/>
      <c r="I298" s="343"/>
      <c r="J298" s="342">
        <f t="shared" si="55"/>
        <v>0</v>
      </c>
      <c r="K298" s="337" t="e">
        <f>ROUND(I298/H298*100,2)</f>
        <v>#DIV/0!</v>
      </c>
      <c r="L298" s="342"/>
      <c r="M298" s="344"/>
      <c r="N298" s="342"/>
      <c r="O298" s="285">
        <f t="shared" si="56"/>
        <v>0</v>
      </c>
      <c r="P298" s="285">
        <f t="shared" si="54"/>
        <v>0</v>
      </c>
      <c r="Q298" s="339" t="e">
        <f>ROUND(O298/L298*100,2)</f>
        <v>#DIV/0!</v>
      </c>
      <c r="R298" s="260"/>
    </row>
    <row r="299" spans="1:18" ht="26.25" x14ac:dyDescent="0.2">
      <c r="A299" s="282"/>
      <c r="B299" s="340"/>
      <c r="C299" s="283"/>
      <c r="D299" s="283"/>
      <c r="E299" s="283"/>
      <c r="F299" s="283" t="s">
        <v>124</v>
      </c>
      <c r="G299" s="341" t="s">
        <v>316</v>
      </c>
      <c r="H299" s="342"/>
      <c r="I299" s="343"/>
      <c r="J299" s="342">
        <f t="shared" si="55"/>
        <v>0</v>
      </c>
      <c r="K299" s="337"/>
      <c r="L299" s="342"/>
      <c r="M299" s="344"/>
      <c r="N299" s="342"/>
      <c r="O299" s="285">
        <f t="shared" si="56"/>
        <v>0</v>
      </c>
      <c r="P299" s="285">
        <f t="shared" si="54"/>
        <v>0</v>
      </c>
      <c r="Q299" s="339"/>
      <c r="R299" s="260"/>
    </row>
    <row r="300" spans="1:18" ht="26.25" x14ac:dyDescent="0.2">
      <c r="A300" s="282"/>
      <c r="B300" s="340"/>
      <c r="C300" s="283"/>
      <c r="D300" s="283"/>
      <c r="E300" s="283"/>
      <c r="F300" s="283" t="s">
        <v>115</v>
      </c>
      <c r="G300" s="341" t="s">
        <v>174</v>
      </c>
      <c r="H300" s="342">
        <v>14000</v>
      </c>
      <c r="I300" s="343">
        <f>O300</f>
        <v>5542.76</v>
      </c>
      <c r="J300" s="342">
        <f t="shared" si="55"/>
        <v>8457.24</v>
      </c>
      <c r="K300" s="337">
        <f>ROUND(I300/H300*100,2)</f>
        <v>39.590000000000003</v>
      </c>
      <c r="L300" s="342">
        <v>9000</v>
      </c>
      <c r="M300" s="344">
        <v>4576.18</v>
      </c>
      <c r="N300" s="342">
        <v>966.58</v>
      </c>
      <c r="O300" s="285">
        <f t="shared" si="56"/>
        <v>5542.76</v>
      </c>
      <c r="P300" s="285">
        <f t="shared" si="54"/>
        <v>3457.24</v>
      </c>
      <c r="Q300" s="339">
        <f>ROUND(O300/L300*100,2)</f>
        <v>61.59</v>
      </c>
      <c r="R300" s="260"/>
    </row>
    <row r="301" spans="1:18" ht="26.25" x14ac:dyDescent="0.2">
      <c r="A301" s="282"/>
      <c r="B301" s="340"/>
      <c r="C301" s="283"/>
      <c r="D301" s="283"/>
      <c r="E301" s="283"/>
      <c r="F301" s="283" t="s">
        <v>38</v>
      </c>
      <c r="G301" s="341" t="s">
        <v>147</v>
      </c>
      <c r="H301" s="342">
        <v>120000</v>
      </c>
      <c r="I301" s="343">
        <f>O301</f>
        <v>56297.95</v>
      </c>
      <c r="J301" s="342">
        <f t="shared" si="55"/>
        <v>63702.05</v>
      </c>
      <c r="K301" s="337">
        <f>ROUND(I301/H301*100,2)</f>
        <v>46.91</v>
      </c>
      <c r="L301" s="342">
        <v>61000</v>
      </c>
      <c r="M301" s="344">
        <v>43900.95</v>
      </c>
      <c r="N301" s="342">
        <v>12397</v>
      </c>
      <c r="O301" s="285">
        <f t="shared" si="56"/>
        <v>56297.95</v>
      </c>
      <c r="P301" s="285">
        <f t="shared" si="54"/>
        <v>4702.0500000000029</v>
      </c>
      <c r="Q301" s="339">
        <f>ROUND(O301/L301*100,2)</f>
        <v>92.29</v>
      </c>
      <c r="R301" s="260"/>
    </row>
    <row r="302" spans="1:18" ht="26.25" x14ac:dyDescent="0.2">
      <c r="A302" s="282"/>
      <c r="B302" s="340"/>
      <c r="C302" s="283"/>
      <c r="D302" s="283"/>
      <c r="E302" s="283"/>
      <c r="F302" s="283" t="s">
        <v>90</v>
      </c>
      <c r="G302" s="341" t="s">
        <v>148</v>
      </c>
      <c r="H302" s="342">
        <v>10000</v>
      </c>
      <c r="I302" s="343">
        <f>O302</f>
        <v>6182.0199999999995</v>
      </c>
      <c r="J302" s="342">
        <f t="shared" si="55"/>
        <v>3817.9800000000005</v>
      </c>
      <c r="K302" s="337">
        <f>ROUND(I302/H302*100,2)</f>
        <v>61.82</v>
      </c>
      <c r="L302" s="342">
        <v>8000</v>
      </c>
      <c r="M302" s="344">
        <v>5062.53</v>
      </c>
      <c r="N302" s="342">
        <v>1119.49</v>
      </c>
      <c r="O302" s="285">
        <f t="shared" si="56"/>
        <v>6182.0199999999995</v>
      </c>
      <c r="P302" s="285">
        <f t="shared" si="54"/>
        <v>1817.9800000000005</v>
      </c>
      <c r="Q302" s="339">
        <f>ROUND(O302/L302*100,2)</f>
        <v>77.28</v>
      </c>
      <c r="R302" s="260"/>
    </row>
    <row r="303" spans="1:18" ht="26.25" x14ac:dyDescent="0.2">
      <c r="A303" s="282"/>
      <c r="B303" s="340"/>
      <c r="C303" s="283"/>
      <c r="D303" s="283"/>
      <c r="E303" s="283" t="s">
        <v>30</v>
      </c>
      <c r="F303" s="283"/>
      <c r="G303" s="341" t="s">
        <v>149</v>
      </c>
      <c r="H303" s="342"/>
      <c r="I303" s="343"/>
      <c r="J303" s="342">
        <f t="shared" si="55"/>
        <v>0</v>
      </c>
      <c r="K303" s="337" t="e">
        <f>ROUND(I303/H303*100,2)</f>
        <v>#DIV/0!</v>
      </c>
      <c r="L303" s="342"/>
      <c r="M303" s="344"/>
      <c r="N303" s="342"/>
      <c r="O303" s="285">
        <f t="shared" si="56"/>
        <v>0</v>
      </c>
      <c r="P303" s="285">
        <f t="shared" si="54"/>
        <v>0</v>
      </c>
      <c r="Q303" s="339" t="e">
        <f>ROUND(O303/L303*100,2)</f>
        <v>#DIV/0!</v>
      </c>
      <c r="R303" s="260"/>
    </row>
    <row r="304" spans="1:18" ht="26.25" x14ac:dyDescent="0.2">
      <c r="A304" s="276"/>
      <c r="B304" s="268"/>
      <c r="C304" s="269"/>
      <c r="D304" s="269"/>
      <c r="E304" s="269" t="s">
        <v>114</v>
      </c>
      <c r="F304" s="269"/>
      <c r="G304" s="313" t="s">
        <v>150</v>
      </c>
      <c r="H304" s="335">
        <f>H305+H306+H307</f>
        <v>0</v>
      </c>
      <c r="I304" s="336"/>
      <c r="J304" s="342">
        <f t="shared" si="55"/>
        <v>0</v>
      </c>
      <c r="K304" s="337"/>
      <c r="L304" s="335">
        <f>L305+L306+L307</f>
        <v>0</v>
      </c>
      <c r="M304" s="314">
        <f>M305+M306+M307</f>
        <v>0</v>
      </c>
      <c r="N304" s="335">
        <f>N305+N306+N307</f>
        <v>0</v>
      </c>
      <c r="O304" s="338">
        <f>O305+O306+O307</f>
        <v>0</v>
      </c>
      <c r="P304" s="338">
        <f t="shared" si="54"/>
        <v>0</v>
      </c>
      <c r="Q304" s="339"/>
      <c r="R304" s="281"/>
    </row>
    <row r="305" spans="1:18" ht="26.25" x14ac:dyDescent="0.2">
      <c r="A305" s="282"/>
      <c r="B305" s="340"/>
      <c r="C305" s="283"/>
      <c r="D305" s="283"/>
      <c r="E305" s="283"/>
      <c r="F305" s="283" t="s">
        <v>32</v>
      </c>
      <c r="G305" s="341" t="s">
        <v>270</v>
      </c>
      <c r="H305" s="342"/>
      <c r="I305" s="343"/>
      <c r="J305" s="342">
        <f t="shared" si="55"/>
        <v>0</v>
      </c>
      <c r="K305" s="337"/>
      <c r="L305" s="342"/>
      <c r="M305" s="344"/>
      <c r="N305" s="342"/>
      <c r="O305" s="285">
        <f>M305+N305</f>
        <v>0</v>
      </c>
      <c r="P305" s="285">
        <f t="shared" si="54"/>
        <v>0</v>
      </c>
      <c r="Q305" s="339"/>
      <c r="R305" s="260"/>
    </row>
    <row r="306" spans="1:18" ht="26.25" x14ac:dyDescent="0.2">
      <c r="A306" s="282"/>
      <c r="B306" s="340"/>
      <c r="C306" s="283"/>
      <c r="D306" s="283"/>
      <c r="E306" s="283"/>
      <c r="F306" s="283" t="s">
        <v>43</v>
      </c>
      <c r="G306" s="341" t="s">
        <v>271</v>
      </c>
      <c r="H306" s="342"/>
      <c r="I306" s="343"/>
      <c r="J306" s="342">
        <f t="shared" si="55"/>
        <v>0</v>
      </c>
      <c r="K306" s="337"/>
      <c r="L306" s="342"/>
      <c r="M306" s="344"/>
      <c r="N306" s="342"/>
      <c r="O306" s="285">
        <f>M306+N306</f>
        <v>0</v>
      </c>
      <c r="P306" s="285">
        <f t="shared" si="54"/>
        <v>0</v>
      </c>
      <c r="Q306" s="339"/>
      <c r="R306" s="260"/>
    </row>
    <row r="307" spans="1:18" ht="26.25" x14ac:dyDescent="0.2">
      <c r="A307" s="282"/>
      <c r="B307" s="340"/>
      <c r="C307" s="283"/>
      <c r="D307" s="283"/>
      <c r="E307" s="283"/>
      <c r="F307" s="283" t="s">
        <v>90</v>
      </c>
      <c r="G307" s="341" t="s">
        <v>175</v>
      </c>
      <c r="H307" s="342"/>
      <c r="I307" s="343"/>
      <c r="J307" s="342">
        <f t="shared" si="55"/>
        <v>0</v>
      </c>
      <c r="K307" s="337"/>
      <c r="L307" s="342"/>
      <c r="M307" s="344"/>
      <c r="N307" s="342"/>
      <c r="O307" s="285">
        <f>M307+N307</f>
        <v>0</v>
      </c>
      <c r="P307" s="285">
        <f t="shared" si="54"/>
        <v>0</v>
      </c>
      <c r="Q307" s="339"/>
      <c r="R307" s="260"/>
    </row>
    <row r="308" spans="1:18" ht="26.25" x14ac:dyDescent="0.2">
      <c r="A308" s="276"/>
      <c r="B308" s="268"/>
      <c r="C308" s="269"/>
      <c r="D308" s="269"/>
      <c r="E308" s="269" t="s">
        <v>33</v>
      </c>
      <c r="F308" s="269"/>
      <c r="G308" s="313" t="s">
        <v>176</v>
      </c>
      <c r="H308" s="335">
        <f>H309+H310</f>
        <v>5000</v>
      </c>
      <c r="I308" s="336">
        <f>I309</f>
        <v>879.85</v>
      </c>
      <c r="J308" s="342">
        <f t="shared" si="55"/>
        <v>4120.1499999999996</v>
      </c>
      <c r="K308" s="337">
        <f>ROUND(I308/H308*100,2)</f>
        <v>17.600000000000001</v>
      </c>
      <c r="L308" s="335">
        <f>L309+L310</f>
        <v>4000</v>
      </c>
      <c r="M308" s="314">
        <f>M309+M310</f>
        <v>879.85</v>
      </c>
      <c r="N308" s="335">
        <f>N309+N310</f>
        <v>0</v>
      </c>
      <c r="O308" s="338">
        <f>O309+O310</f>
        <v>879.85</v>
      </c>
      <c r="P308" s="338">
        <f t="shared" si="54"/>
        <v>3120.15</v>
      </c>
      <c r="Q308" s="339">
        <f>ROUND(O308/L308*100,2)</f>
        <v>22</v>
      </c>
      <c r="R308" s="281"/>
    </row>
    <row r="309" spans="1:18" ht="26.25" x14ac:dyDescent="0.2">
      <c r="A309" s="282"/>
      <c r="B309" s="340"/>
      <c r="C309" s="283"/>
      <c r="D309" s="283"/>
      <c r="E309" s="283"/>
      <c r="F309" s="283" t="s">
        <v>32</v>
      </c>
      <c r="G309" s="341" t="s">
        <v>177</v>
      </c>
      <c r="H309" s="342">
        <v>5000</v>
      </c>
      <c r="I309" s="343">
        <f>O309</f>
        <v>879.85</v>
      </c>
      <c r="J309" s="342">
        <f t="shared" si="55"/>
        <v>4120.1499999999996</v>
      </c>
      <c r="K309" s="337">
        <f>ROUND(I309/H309*100,2)</f>
        <v>17.600000000000001</v>
      </c>
      <c r="L309" s="342">
        <v>4000</v>
      </c>
      <c r="M309" s="344">
        <v>879.85</v>
      </c>
      <c r="N309" s="342">
        <v>0</v>
      </c>
      <c r="O309" s="285">
        <f t="shared" ref="O309:O316" si="57">M309+N309</f>
        <v>879.85</v>
      </c>
      <c r="P309" s="285">
        <f t="shared" si="54"/>
        <v>3120.15</v>
      </c>
      <c r="Q309" s="339">
        <f>ROUND(O309/L309*100,2)</f>
        <v>22</v>
      </c>
      <c r="R309" s="260"/>
    </row>
    <row r="310" spans="1:18" ht="26.25" x14ac:dyDescent="0.2">
      <c r="A310" s="282"/>
      <c r="B310" s="340"/>
      <c r="C310" s="283"/>
      <c r="D310" s="283"/>
      <c r="E310" s="283"/>
      <c r="F310" s="283" t="s">
        <v>30</v>
      </c>
      <c r="G310" s="341" t="s">
        <v>269</v>
      </c>
      <c r="H310" s="342"/>
      <c r="I310" s="343"/>
      <c r="J310" s="342">
        <f t="shared" si="55"/>
        <v>0</v>
      </c>
      <c r="K310" s="337"/>
      <c r="L310" s="342"/>
      <c r="M310" s="344"/>
      <c r="N310" s="342"/>
      <c r="O310" s="285">
        <f t="shared" si="57"/>
        <v>0</v>
      </c>
      <c r="P310" s="285">
        <f t="shared" si="54"/>
        <v>0</v>
      </c>
      <c r="Q310" s="339"/>
      <c r="R310" s="260"/>
    </row>
    <row r="311" spans="1:18" ht="26.25" x14ac:dyDescent="0.2">
      <c r="A311" s="282"/>
      <c r="B311" s="340"/>
      <c r="C311" s="283"/>
      <c r="D311" s="283"/>
      <c r="E311" s="283">
        <v>11</v>
      </c>
      <c r="F311" s="283"/>
      <c r="G311" s="341" t="s">
        <v>178</v>
      </c>
      <c r="H311" s="342">
        <v>0</v>
      </c>
      <c r="I311" s="343"/>
      <c r="J311" s="342">
        <f t="shared" si="55"/>
        <v>0</v>
      </c>
      <c r="K311" s="337" t="e">
        <f>ROUND(I311/H311*100,2)</f>
        <v>#DIV/0!</v>
      </c>
      <c r="L311" s="342">
        <v>0</v>
      </c>
      <c r="M311" s="344"/>
      <c r="N311" s="342"/>
      <c r="O311" s="285">
        <f t="shared" si="57"/>
        <v>0</v>
      </c>
      <c r="P311" s="285">
        <f t="shared" si="54"/>
        <v>0</v>
      </c>
      <c r="Q311" s="339" t="e">
        <f>ROUND(O311/L311*100,2)</f>
        <v>#DIV/0!</v>
      </c>
      <c r="R311" s="260"/>
    </row>
    <row r="312" spans="1:18" ht="26.25" x14ac:dyDescent="0.2">
      <c r="A312" s="282"/>
      <c r="B312" s="340"/>
      <c r="C312" s="283"/>
      <c r="D312" s="283"/>
      <c r="E312" s="283">
        <v>12</v>
      </c>
      <c r="F312" s="283"/>
      <c r="G312" s="341" t="s">
        <v>268</v>
      </c>
      <c r="H312" s="342"/>
      <c r="I312" s="343"/>
      <c r="J312" s="342">
        <f t="shared" si="55"/>
        <v>0</v>
      </c>
      <c r="K312" s="337"/>
      <c r="L312" s="342"/>
      <c r="M312" s="344"/>
      <c r="N312" s="342"/>
      <c r="O312" s="285">
        <f t="shared" si="57"/>
        <v>0</v>
      </c>
      <c r="P312" s="285">
        <f t="shared" si="54"/>
        <v>0</v>
      </c>
      <c r="Q312" s="339"/>
      <c r="R312" s="260"/>
    </row>
    <row r="313" spans="1:18" ht="26.25" x14ac:dyDescent="0.2">
      <c r="A313" s="282"/>
      <c r="B313" s="340"/>
      <c r="C313" s="283"/>
      <c r="D313" s="283"/>
      <c r="E313" s="283">
        <v>13</v>
      </c>
      <c r="F313" s="283"/>
      <c r="G313" s="341" t="s">
        <v>179</v>
      </c>
      <c r="H313" s="342">
        <v>0</v>
      </c>
      <c r="I313" s="343"/>
      <c r="J313" s="342">
        <f t="shared" si="55"/>
        <v>0</v>
      </c>
      <c r="K313" s="337" t="e">
        <f>ROUND(I313/H313*100,2)</f>
        <v>#DIV/0!</v>
      </c>
      <c r="L313" s="342">
        <v>0</v>
      </c>
      <c r="M313" s="344"/>
      <c r="N313" s="342"/>
      <c r="O313" s="285">
        <f t="shared" si="57"/>
        <v>0</v>
      </c>
      <c r="P313" s="285">
        <f t="shared" si="54"/>
        <v>0</v>
      </c>
      <c r="Q313" s="339" t="e">
        <f>ROUND(O313/L313*100,2)</f>
        <v>#DIV/0!</v>
      </c>
      <c r="R313" s="260"/>
    </row>
    <row r="314" spans="1:18" ht="26.25" x14ac:dyDescent="0.2">
      <c r="A314" s="282"/>
      <c r="B314" s="340"/>
      <c r="C314" s="283"/>
      <c r="D314" s="283"/>
      <c r="E314" s="283">
        <v>14</v>
      </c>
      <c r="F314" s="283"/>
      <c r="G314" s="341" t="s">
        <v>180</v>
      </c>
      <c r="H314" s="342"/>
      <c r="I314" s="343"/>
      <c r="J314" s="342">
        <f t="shared" si="55"/>
        <v>0</v>
      </c>
      <c r="K314" s="337"/>
      <c r="L314" s="342"/>
      <c r="M314" s="344"/>
      <c r="N314" s="342"/>
      <c r="O314" s="285">
        <f t="shared" si="57"/>
        <v>0</v>
      </c>
      <c r="P314" s="285">
        <f t="shared" si="54"/>
        <v>0</v>
      </c>
      <c r="Q314" s="339"/>
      <c r="R314" s="260"/>
    </row>
    <row r="315" spans="1:18" ht="26.25" x14ac:dyDescent="0.2">
      <c r="A315" s="282"/>
      <c r="B315" s="340"/>
      <c r="C315" s="283"/>
      <c r="D315" s="283"/>
      <c r="E315" s="283">
        <v>16</v>
      </c>
      <c r="F315" s="283"/>
      <c r="G315" s="341" t="s">
        <v>317</v>
      </c>
      <c r="H315" s="342"/>
      <c r="I315" s="343"/>
      <c r="J315" s="342">
        <f t="shared" si="55"/>
        <v>0</v>
      </c>
      <c r="K315" s="337"/>
      <c r="L315" s="342"/>
      <c r="M315" s="344"/>
      <c r="N315" s="342"/>
      <c r="O315" s="285">
        <f t="shared" si="57"/>
        <v>0</v>
      </c>
      <c r="P315" s="285">
        <f t="shared" si="54"/>
        <v>0</v>
      </c>
      <c r="Q315" s="339"/>
      <c r="R315" s="260"/>
    </row>
    <row r="316" spans="1:18" ht="51" x14ac:dyDescent="0.2">
      <c r="A316" s="282"/>
      <c r="B316" s="340"/>
      <c r="C316" s="283"/>
      <c r="D316" s="283"/>
      <c r="E316" s="283">
        <v>25</v>
      </c>
      <c r="F316" s="283"/>
      <c r="G316" s="380" t="s">
        <v>364</v>
      </c>
      <c r="H316" s="342"/>
      <c r="I316" s="343"/>
      <c r="J316" s="342">
        <f t="shared" si="55"/>
        <v>0</v>
      </c>
      <c r="K316" s="337"/>
      <c r="L316" s="342"/>
      <c r="M316" s="344"/>
      <c r="N316" s="342"/>
      <c r="O316" s="285">
        <f t="shared" si="57"/>
        <v>0</v>
      </c>
      <c r="P316" s="285">
        <f t="shared" si="54"/>
        <v>0</v>
      </c>
      <c r="Q316" s="339"/>
      <c r="R316" s="260"/>
    </row>
    <row r="317" spans="1:18" ht="26.25" x14ac:dyDescent="0.2">
      <c r="A317" s="276"/>
      <c r="B317" s="268"/>
      <c r="C317" s="269"/>
      <c r="D317" s="269"/>
      <c r="E317" s="269" t="s">
        <v>90</v>
      </c>
      <c r="F317" s="269"/>
      <c r="G317" s="334" t="s">
        <v>181</v>
      </c>
      <c r="H317" s="335">
        <f>+H318+H319+H320+H321+H322+H323</f>
        <v>121500</v>
      </c>
      <c r="I317" s="336">
        <f>I320+I321+I323</f>
        <v>56477.380000000005</v>
      </c>
      <c r="J317" s="335">
        <f>+J318+J319+J320+J321+J322+J323</f>
        <v>65022.619999999995</v>
      </c>
      <c r="K317" s="337">
        <f>ROUND(I317/H317*100,2)</f>
        <v>46.48</v>
      </c>
      <c r="L317" s="335">
        <f>+L318+L319+L320+L321+L322+L323</f>
        <v>75500</v>
      </c>
      <c r="M317" s="314">
        <f>+M318+M319+M320+M321+M322+M323</f>
        <v>45687.490000000005</v>
      </c>
      <c r="N317" s="335">
        <f>+N318+N319+N320+N321+N322+N323</f>
        <v>10789.89</v>
      </c>
      <c r="O317" s="338">
        <f>+O318+O319+O320+O321+O322+O323</f>
        <v>56477.380000000005</v>
      </c>
      <c r="P317" s="338">
        <f t="shared" si="54"/>
        <v>19022.619999999995</v>
      </c>
      <c r="Q317" s="339">
        <f>ROUND(O317/L317*100,2)</f>
        <v>74.8</v>
      </c>
      <c r="R317" s="281"/>
    </row>
    <row r="318" spans="1:18" ht="26.25" x14ac:dyDescent="0.2">
      <c r="A318" s="282"/>
      <c r="B318" s="340"/>
      <c r="C318" s="283"/>
      <c r="D318" s="283"/>
      <c r="E318" s="283"/>
      <c r="F318" s="283" t="s">
        <v>30</v>
      </c>
      <c r="G318" s="341" t="s">
        <v>318</v>
      </c>
      <c r="H318" s="342"/>
      <c r="I318" s="343"/>
      <c r="J318" s="342">
        <f t="shared" ref="J318:J326" si="58">H318-I318</f>
        <v>0</v>
      </c>
      <c r="K318" s="337"/>
      <c r="L318" s="342"/>
      <c r="M318" s="344"/>
      <c r="N318" s="342"/>
      <c r="O318" s="285">
        <f t="shared" ref="O318:O323" si="59">M318+N318</f>
        <v>0</v>
      </c>
      <c r="P318" s="285">
        <f t="shared" si="54"/>
        <v>0</v>
      </c>
      <c r="Q318" s="339"/>
      <c r="R318" s="260"/>
    </row>
    <row r="319" spans="1:18" ht="26.25" x14ac:dyDescent="0.2">
      <c r="A319" s="282"/>
      <c r="B319" s="340"/>
      <c r="C319" s="283"/>
      <c r="D319" s="283"/>
      <c r="E319" s="283"/>
      <c r="F319" s="283" t="s">
        <v>43</v>
      </c>
      <c r="G319" s="380" t="s">
        <v>325</v>
      </c>
      <c r="H319" s="342"/>
      <c r="I319" s="343"/>
      <c r="J319" s="342">
        <f t="shared" si="58"/>
        <v>0</v>
      </c>
      <c r="K319" s="337"/>
      <c r="L319" s="342"/>
      <c r="M319" s="344"/>
      <c r="N319" s="342"/>
      <c r="O319" s="285">
        <f t="shared" si="59"/>
        <v>0</v>
      </c>
      <c r="P319" s="285">
        <f t="shared" si="54"/>
        <v>0</v>
      </c>
      <c r="Q319" s="339"/>
      <c r="R319" s="260"/>
    </row>
    <row r="320" spans="1:18" ht="26.25" x14ac:dyDescent="0.2">
      <c r="A320" s="282"/>
      <c r="B320" s="340"/>
      <c r="C320" s="283"/>
      <c r="D320" s="283"/>
      <c r="E320" s="283"/>
      <c r="F320" s="283" t="s">
        <v>22</v>
      </c>
      <c r="G320" s="341" t="s">
        <v>153</v>
      </c>
      <c r="H320" s="342">
        <v>24000</v>
      </c>
      <c r="I320" s="343">
        <f>O320</f>
        <v>11608.109999999999</v>
      </c>
      <c r="J320" s="342">
        <f t="shared" si="58"/>
        <v>12391.890000000001</v>
      </c>
      <c r="K320" s="337">
        <f>ROUND(I320/H320*100,2)</f>
        <v>48.37</v>
      </c>
      <c r="L320" s="342">
        <v>15000</v>
      </c>
      <c r="M320" s="344">
        <v>9253.7999999999993</v>
      </c>
      <c r="N320" s="342">
        <v>2354.31</v>
      </c>
      <c r="O320" s="285">
        <f t="shared" si="59"/>
        <v>11608.109999999999</v>
      </c>
      <c r="P320" s="285">
        <f t="shared" si="54"/>
        <v>3391.8900000000012</v>
      </c>
      <c r="Q320" s="339">
        <f>ROUND(O320/L320*100,2)</f>
        <v>77.39</v>
      </c>
      <c r="R320" s="260"/>
    </row>
    <row r="321" spans="1:21" ht="26.25" x14ac:dyDescent="0.2">
      <c r="A321" s="282"/>
      <c r="B321" s="340"/>
      <c r="C321" s="283"/>
      <c r="D321" s="283"/>
      <c r="E321" s="283"/>
      <c r="F321" s="283" t="s">
        <v>33</v>
      </c>
      <c r="G321" s="341" t="s">
        <v>182</v>
      </c>
      <c r="H321" s="342">
        <v>96000</v>
      </c>
      <c r="I321" s="343">
        <f>O321</f>
        <v>44064.490000000005</v>
      </c>
      <c r="J321" s="342">
        <f t="shared" si="58"/>
        <v>51935.509999999995</v>
      </c>
      <c r="K321" s="337">
        <f>ROUND(I321/H321*100,2)</f>
        <v>45.9</v>
      </c>
      <c r="L321" s="342">
        <v>59000</v>
      </c>
      <c r="M321" s="344">
        <v>36178.910000000003</v>
      </c>
      <c r="N321" s="342">
        <v>7885.58</v>
      </c>
      <c r="O321" s="285">
        <f t="shared" si="59"/>
        <v>44064.490000000005</v>
      </c>
      <c r="P321" s="285">
        <f t="shared" si="54"/>
        <v>14935.509999999995</v>
      </c>
      <c r="Q321" s="339">
        <f>ROUND(O321/L321*100,2)</f>
        <v>74.69</v>
      </c>
      <c r="R321" s="260"/>
    </row>
    <row r="322" spans="1:21" ht="26.25" x14ac:dyDescent="0.2">
      <c r="A322" s="282"/>
      <c r="B322" s="340"/>
      <c r="C322" s="283"/>
      <c r="D322" s="283"/>
      <c r="E322" s="283"/>
      <c r="F322" s="283" t="s">
        <v>38</v>
      </c>
      <c r="G322" s="341" t="s">
        <v>319</v>
      </c>
      <c r="H322" s="342"/>
      <c r="I322" s="343"/>
      <c r="J322" s="342">
        <f t="shared" si="58"/>
        <v>0</v>
      </c>
      <c r="K322" s="337"/>
      <c r="L322" s="342"/>
      <c r="M322" s="344"/>
      <c r="N322" s="342"/>
      <c r="O322" s="285">
        <f t="shared" si="59"/>
        <v>0</v>
      </c>
      <c r="P322" s="285">
        <f t="shared" si="54"/>
        <v>0</v>
      </c>
      <c r="Q322" s="339"/>
      <c r="R322" s="260"/>
    </row>
    <row r="323" spans="1:21" ht="26.25" x14ac:dyDescent="0.2">
      <c r="A323" s="282"/>
      <c r="B323" s="340"/>
      <c r="C323" s="283"/>
      <c r="D323" s="283"/>
      <c r="E323" s="283"/>
      <c r="F323" s="283" t="s">
        <v>90</v>
      </c>
      <c r="G323" s="341" t="s">
        <v>154</v>
      </c>
      <c r="H323" s="342">
        <v>1500</v>
      </c>
      <c r="I323" s="343">
        <f>O323</f>
        <v>804.78</v>
      </c>
      <c r="J323" s="342">
        <f t="shared" si="58"/>
        <v>695.22</v>
      </c>
      <c r="K323" s="337">
        <f>ROUND(I323/H323*100,2)</f>
        <v>53.65</v>
      </c>
      <c r="L323" s="342">
        <v>1500</v>
      </c>
      <c r="M323" s="344">
        <v>254.78</v>
      </c>
      <c r="N323" s="342">
        <v>550</v>
      </c>
      <c r="O323" s="285">
        <f t="shared" si="59"/>
        <v>804.78</v>
      </c>
      <c r="P323" s="285">
        <f t="shared" si="54"/>
        <v>695.22</v>
      </c>
      <c r="Q323" s="339">
        <f>ROUND(O323/L323*100,2)</f>
        <v>53.65</v>
      </c>
      <c r="R323" s="260"/>
    </row>
    <row r="324" spans="1:21" ht="26.25" x14ac:dyDescent="0.2">
      <c r="A324" s="276"/>
      <c r="B324" s="268"/>
      <c r="C324" s="269"/>
      <c r="D324" s="269" t="s">
        <v>90</v>
      </c>
      <c r="E324" s="269"/>
      <c r="F324" s="269"/>
      <c r="G324" s="334" t="s">
        <v>346</v>
      </c>
      <c r="H324" s="335">
        <v>0</v>
      </c>
      <c r="I324" s="336"/>
      <c r="J324" s="342">
        <f t="shared" si="58"/>
        <v>0</v>
      </c>
      <c r="K324" s="337"/>
      <c r="L324" s="335">
        <v>0</v>
      </c>
      <c r="M324" s="314">
        <f t="shared" ref="M324:O325" si="60">M325</f>
        <v>0</v>
      </c>
      <c r="N324" s="335">
        <f t="shared" si="60"/>
        <v>0</v>
      </c>
      <c r="O324" s="338">
        <f t="shared" si="60"/>
        <v>0</v>
      </c>
      <c r="P324" s="338">
        <f t="shared" si="54"/>
        <v>0</v>
      </c>
      <c r="Q324" s="339"/>
      <c r="R324" s="260"/>
    </row>
    <row r="325" spans="1:21" ht="26.25" x14ac:dyDescent="0.2">
      <c r="A325" s="276"/>
      <c r="B325" s="268"/>
      <c r="C325" s="269"/>
      <c r="D325" s="269"/>
      <c r="E325" s="312" t="s">
        <v>26</v>
      </c>
      <c r="F325" s="269"/>
      <c r="G325" s="313" t="s">
        <v>345</v>
      </c>
      <c r="H325" s="335">
        <v>0</v>
      </c>
      <c r="I325" s="336"/>
      <c r="J325" s="342">
        <f t="shared" si="58"/>
        <v>0</v>
      </c>
      <c r="K325" s="337"/>
      <c r="L325" s="335">
        <v>0</v>
      </c>
      <c r="M325" s="314">
        <f t="shared" si="60"/>
        <v>0</v>
      </c>
      <c r="N325" s="335">
        <f t="shared" si="60"/>
        <v>0</v>
      </c>
      <c r="O325" s="338">
        <f t="shared" si="60"/>
        <v>0</v>
      </c>
      <c r="P325" s="338">
        <f t="shared" si="54"/>
        <v>0</v>
      </c>
      <c r="Q325" s="339"/>
      <c r="R325" s="260"/>
    </row>
    <row r="326" spans="1:21" ht="26.25" x14ac:dyDescent="0.2">
      <c r="A326" s="282"/>
      <c r="B326" s="340"/>
      <c r="C326" s="283"/>
      <c r="D326" s="283"/>
      <c r="E326" s="283"/>
      <c r="F326" s="283" t="s">
        <v>30</v>
      </c>
      <c r="G326" s="341" t="s">
        <v>344</v>
      </c>
      <c r="H326" s="342"/>
      <c r="I326" s="343"/>
      <c r="J326" s="342">
        <f t="shared" si="58"/>
        <v>0</v>
      </c>
      <c r="K326" s="337"/>
      <c r="L326" s="342"/>
      <c r="M326" s="344"/>
      <c r="N326" s="342"/>
      <c r="O326" s="285">
        <f>M326+N326</f>
        <v>0</v>
      </c>
      <c r="P326" s="285">
        <f t="shared" si="54"/>
        <v>0</v>
      </c>
      <c r="Q326" s="339"/>
      <c r="R326" s="260"/>
    </row>
    <row r="327" spans="1:21" ht="51" x14ac:dyDescent="0.2">
      <c r="A327" s="276"/>
      <c r="B327" s="268"/>
      <c r="C327" s="269"/>
      <c r="D327" s="269">
        <v>51</v>
      </c>
      <c r="E327" s="269"/>
      <c r="F327" s="269"/>
      <c r="G327" s="334" t="s">
        <v>72</v>
      </c>
      <c r="H327" s="335">
        <f>H328</f>
        <v>5407000</v>
      </c>
      <c r="I327" s="336">
        <f>I328</f>
        <v>1836260</v>
      </c>
      <c r="J327" s="335">
        <f>J328</f>
        <v>3570740</v>
      </c>
      <c r="K327" s="337">
        <f>ROUND(I327/H327*100,2)</f>
        <v>33.96</v>
      </c>
      <c r="L327" s="335">
        <f>L328</f>
        <v>2313000</v>
      </c>
      <c r="M327" s="368">
        <f>M328</f>
        <v>1502018</v>
      </c>
      <c r="N327" s="335">
        <f>N328</f>
        <v>334242</v>
      </c>
      <c r="O327" s="369">
        <f>O328</f>
        <v>1836260</v>
      </c>
      <c r="P327" s="338">
        <f t="shared" si="54"/>
        <v>476740</v>
      </c>
      <c r="Q327" s="339">
        <f>ROUND(O327/L327*100,2)</f>
        <v>79.39</v>
      </c>
      <c r="R327" s="281"/>
    </row>
    <row r="328" spans="1:21" ht="26.25" x14ac:dyDescent="0.2">
      <c r="A328" s="276"/>
      <c r="B328" s="268"/>
      <c r="C328" s="269"/>
      <c r="D328" s="269"/>
      <c r="E328" s="269" t="s">
        <v>32</v>
      </c>
      <c r="F328" s="269"/>
      <c r="G328" s="313" t="s">
        <v>92</v>
      </c>
      <c r="H328" s="335">
        <f>H329+H330+H331</f>
        <v>5407000</v>
      </c>
      <c r="I328" s="336">
        <f>I329</f>
        <v>1836260</v>
      </c>
      <c r="J328" s="335">
        <f>J329+J330+J331</f>
        <v>3570740</v>
      </c>
      <c r="K328" s="337">
        <f>ROUND(I328/H328*100,2)</f>
        <v>33.96</v>
      </c>
      <c r="L328" s="335">
        <f>L329+L330+L331</f>
        <v>2313000</v>
      </c>
      <c r="M328" s="314">
        <f>M329+M330+M331</f>
        <v>1502018</v>
      </c>
      <c r="N328" s="335">
        <f>N329+N330+N331</f>
        <v>334242</v>
      </c>
      <c r="O328" s="338">
        <f>O329+O330+O331</f>
        <v>1836260</v>
      </c>
      <c r="P328" s="338">
        <f t="shared" si="54"/>
        <v>476740</v>
      </c>
      <c r="Q328" s="339">
        <f>ROUND(O328/L328*100,2)</f>
        <v>79.39</v>
      </c>
      <c r="R328" s="281"/>
    </row>
    <row r="329" spans="1:21" ht="51" x14ac:dyDescent="0.2">
      <c r="A329" s="282"/>
      <c r="B329" s="340"/>
      <c r="C329" s="283"/>
      <c r="D329" s="283"/>
      <c r="E329" s="283"/>
      <c r="F329" s="283">
        <v>17</v>
      </c>
      <c r="G329" s="341" t="s">
        <v>94</v>
      </c>
      <c r="H329" s="342">
        <v>5407000</v>
      </c>
      <c r="I329" s="343">
        <f>O329</f>
        <v>1836260</v>
      </c>
      <c r="J329" s="342">
        <f>H329-I329</f>
        <v>3570740</v>
      </c>
      <c r="K329" s="337">
        <f>ROUND(I329/H329*100,2)</f>
        <v>33.96</v>
      </c>
      <c r="L329" s="342">
        <v>2313000</v>
      </c>
      <c r="M329" s="344">
        <v>1502018</v>
      </c>
      <c r="N329" s="342">
        <v>334242</v>
      </c>
      <c r="O329" s="285">
        <f>M329+N329</f>
        <v>1836260</v>
      </c>
      <c r="P329" s="285">
        <f t="shared" si="54"/>
        <v>476740</v>
      </c>
      <c r="Q329" s="339">
        <f>ROUND(O329/L329*100,2)</f>
        <v>79.39</v>
      </c>
      <c r="R329" s="260"/>
    </row>
    <row r="330" spans="1:21" ht="51" x14ac:dyDescent="0.2">
      <c r="A330" s="282"/>
      <c r="B330" s="340"/>
      <c r="C330" s="283"/>
      <c r="D330" s="283"/>
      <c r="E330" s="283"/>
      <c r="F330" s="283">
        <v>19</v>
      </c>
      <c r="G330" s="341" t="s">
        <v>96</v>
      </c>
      <c r="H330" s="342"/>
      <c r="I330" s="343"/>
      <c r="J330" s="342">
        <f>H330-I330</f>
        <v>0</v>
      </c>
      <c r="K330" s="337"/>
      <c r="L330" s="342"/>
      <c r="M330" s="344"/>
      <c r="N330" s="342"/>
      <c r="O330" s="285">
        <f>M330+N330</f>
        <v>0</v>
      </c>
      <c r="P330" s="285">
        <f t="shared" si="54"/>
        <v>0</v>
      </c>
      <c r="Q330" s="339"/>
      <c r="R330" s="260"/>
    </row>
    <row r="331" spans="1:21" ht="102" x14ac:dyDescent="0.2">
      <c r="A331" s="282"/>
      <c r="B331" s="340"/>
      <c r="C331" s="283"/>
      <c r="D331" s="283"/>
      <c r="E331" s="283"/>
      <c r="F331" s="283" t="s">
        <v>89</v>
      </c>
      <c r="G331" s="341" t="s">
        <v>97</v>
      </c>
      <c r="H331" s="342"/>
      <c r="I331" s="343"/>
      <c r="J331" s="342">
        <f>H331-I331</f>
        <v>0</v>
      </c>
      <c r="K331" s="337"/>
      <c r="L331" s="342"/>
      <c r="M331" s="344"/>
      <c r="N331" s="342"/>
      <c r="O331" s="285">
        <f>M331+N331</f>
        <v>0</v>
      </c>
      <c r="P331" s="285">
        <f t="shared" si="54"/>
        <v>0</v>
      </c>
      <c r="Q331" s="339"/>
      <c r="R331" s="260"/>
    </row>
    <row r="332" spans="1:21" ht="26.25" x14ac:dyDescent="0.2">
      <c r="A332" s="276"/>
      <c r="B332" s="268"/>
      <c r="C332" s="269"/>
      <c r="D332" s="269">
        <v>57</v>
      </c>
      <c r="E332" s="269"/>
      <c r="F332" s="269"/>
      <c r="G332" s="334" t="s">
        <v>78</v>
      </c>
      <c r="H332" s="335">
        <f>H333+H353</f>
        <v>22435000</v>
      </c>
      <c r="I332" s="336">
        <f>I333</f>
        <v>7361953</v>
      </c>
      <c r="J332" s="335">
        <f>J333+J352</f>
        <v>15073047</v>
      </c>
      <c r="K332" s="337">
        <f>ROUND(I332/H332*100,2)</f>
        <v>32.81</v>
      </c>
      <c r="L332" s="335">
        <f>L333+L353</f>
        <v>9637000</v>
      </c>
      <c r="M332" s="368">
        <f>M333+M354+M355+M356</f>
        <v>6020767</v>
      </c>
      <c r="N332" s="335">
        <f>N333+N354+N355+N356</f>
        <v>1341186</v>
      </c>
      <c r="O332" s="369">
        <f>O333+O352</f>
        <v>7361953</v>
      </c>
      <c r="P332" s="338">
        <f t="shared" si="54"/>
        <v>2275047</v>
      </c>
      <c r="Q332" s="339">
        <f>ROUND(O332/L332*100,2)</f>
        <v>76.39</v>
      </c>
      <c r="R332" s="281"/>
    </row>
    <row r="333" spans="1:21" ht="26.25" x14ac:dyDescent="0.2">
      <c r="A333" s="276"/>
      <c r="B333" s="268"/>
      <c r="C333" s="269"/>
      <c r="D333" s="269"/>
      <c r="E333" s="269" t="s">
        <v>32</v>
      </c>
      <c r="F333" s="269"/>
      <c r="G333" s="313" t="s">
        <v>99</v>
      </c>
      <c r="H333" s="335">
        <v>22435000</v>
      </c>
      <c r="I333" s="336">
        <f>I334+I344+I346</f>
        <v>7361953</v>
      </c>
      <c r="J333" s="342">
        <f>H333-I333</f>
        <v>15073047</v>
      </c>
      <c r="K333" s="337">
        <f>ROUND(I333/H333*100,2)</f>
        <v>32.81</v>
      </c>
      <c r="L333" s="335">
        <f>L334+L344</f>
        <v>9637000</v>
      </c>
      <c r="M333" s="314">
        <f>+M334+M346+M349+M348+M344</f>
        <v>6020767</v>
      </c>
      <c r="N333" s="335">
        <f>+N334+N346+N349+N348+N344</f>
        <v>1341186</v>
      </c>
      <c r="O333" s="338">
        <f>+O334+O344+O347+O346</f>
        <v>7361953</v>
      </c>
      <c r="P333" s="338">
        <f t="shared" si="54"/>
        <v>2275047</v>
      </c>
      <c r="Q333" s="339">
        <f>ROUND(O333/L333*100,2)</f>
        <v>76.39</v>
      </c>
      <c r="R333" s="281"/>
    </row>
    <row r="334" spans="1:21" ht="26.25" x14ac:dyDescent="0.2">
      <c r="A334" s="282"/>
      <c r="B334" s="340"/>
      <c r="C334" s="283"/>
      <c r="D334" s="283"/>
      <c r="E334" s="283"/>
      <c r="F334" s="283"/>
      <c r="G334" s="341" t="s">
        <v>183</v>
      </c>
      <c r="H334" s="381">
        <v>22035000</v>
      </c>
      <c r="I334" s="382">
        <f>I335</f>
        <v>7186365</v>
      </c>
      <c r="J334" s="342">
        <f>H334-I334</f>
        <v>14848635</v>
      </c>
      <c r="K334" s="337"/>
      <c r="L334" s="381">
        <f>L335+L344+L346</f>
        <v>9337000</v>
      </c>
      <c r="M334" s="381">
        <f>M335</f>
        <v>5853616</v>
      </c>
      <c r="N334" s="381">
        <f>+N335+N338+N339+N340+N341+N342+N343+N337</f>
        <v>1332749</v>
      </c>
      <c r="O334" s="381">
        <f>+O335+O337+O338+O339+O340+O341+O342+O343</f>
        <v>7186365</v>
      </c>
      <c r="P334" s="381">
        <f t="shared" si="54"/>
        <v>2150635</v>
      </c>
      <c r="Q334" s="339"/>
      <c r="R334" s="260"/>
    </row>
    <row r="335" spans="1:21" ht="26.25" x14ac:dyDescent="0.2">
      <c r="A335" s="282"/>
      <c r="B335" s="340"/>
      <c r="C335" s="283"/>
      <c r="D335" s="283"/>
      <c r="E335" s="283"/>
      <c r="F335" s="283"/>
      <c r="G335" s="341" t="s">
        <v>430</v>
      </c>
      <c r="H335" s="342"/>
      <c r="I335" s="343">
        <f>O335</f>
        <v>7186365</v>
      </c>
      <c r="J335" s="342">
        <f>H335-I335</f>
        <v>-7186365</v>
      </c>
      <c r="K335" s="337"/>
      <c r="L335" s="342">
        <v>8987000</v>
      </c>
      <c r="M335" s="344">
        <v>5853616</v>
      </c>
      <c r="N335" s="342">
        <v>1332749</v>
      </c>
      <c r="O335" s="285">
        <f t="shared" ref="O335:O346" si="61">M335+N335</f>
        <v>7186365</v>
      </c>
      <c r="P335" s="285">
        <f t="shared" si="54"/>
        <v>1800635</v>
      </c>
      <c r="Q335" s="339"/>
      <c r="R335" s="260"/>
      <c r="U335" s="383"/>
    </row>
    <row r="336" spans="1:21" ht="26.25" x14ac:dyDescent="0.2">
      <c r="A336" s="282"/>
      <c r="B336" s="340"/>
      <c r="C336" s="283"/>
      <c r="D336" s="283"/>
      <c r="E336" s="283"/>
      <c r="F336" s="283"/>
      <c r="G336" s="384" t="s">
        <v>425</v>
      </c>
      <c r="H336" s="342"/>
      <c r="I336" s="385">
        <f>O336</f>
        <v>717423</v>
      </c>
      <c r="J336" s="342"/>
      <c r="K336" s="337"/>
      <c r="L336" s="342"/>
      <c r="M336" s="344">
        <v>584380</v>
      </c>
      <c r="N336" s="342">
        <v>133043</v>
      </c>
      <c r="O336" s="285">
        <f t="shared" si="61"/>
        <v>717423</v>
      </c>
      <c r="P336" s="285"/>
      <c r="Q336" s="339"/>
      <c r="R336" s="260"/>
    </row>
    <row r="337" spans="1:18" ht="26.25" x14ac:dyDescent="0.2">
      <c r="A337" s="282"/>
      <c r="B337" s="340"/>
      <c r="C337" s="283"/>
      <c r="D337" s="283"/>
      <c r="E337" s="283"/>
      <c r="F337" s="283"/>
      <c r="G337" s="341" t="s">
        <v>184</v>
      </c>
      <c r="H337" s="342"/>
      <c r="I337" s="343"/>
      <c r="J337" s="342">
        <f t="shared" ref="J337:J344" si="62">H337-I337</f>
        <v>0</v>
      </c>
      <c r="K337" s="337"/>
      <c r="L337" s="342"/>
      <c r="M337" s="344"/>
      <c r="N337" s="342"/>
      <c r="O337" s="285">
        <f t="shared" si="61"/>
        <v>0</v>
      </c>
      <c r="P337" s="285">
        <f t="shared" ref="P337:P344" si="63">L337-O337</f>
        <v>0</v>
      </c>
      <c r="Q337" s="339"/>
      <c r="R337" s="260"/>
    </row>
    <row r="338" spans="1:18" ht="26.25" x14ac:dyDescent="0.2">
      <c r="A338" s="282"/>
      <c r="B338" s="340"/>
      <c r="C338" s="283"/>
      <c r="D338" s="283"/>
      <c r="E338" s="283"/>
      <c r="F338" s="283"/>
      <c r="G338" s="341" t="s">
        <v>320</v>
      </c>
      <c r="H338" s="342"/>
      <c r="I338" s="343"/>
      <c r="J338" s="342">
        <f t="shared" si="62"/>
        <v>0</v>
      </c>
      <c r="K338" s="337"/>
      <c r="L338" s="342"/>
      <c r="M338" s="344"/>
      <c r="N338" s="342"/>
      <c r="O338" s="285">
        <f t="shared" si="61"/>
        <v>0</v>
      </c>
      <c r="P338" s="285">
        <f t="shared" si="63"/>
        <v>0</v>
      </c>
      <c r="Q338" s="339"/>
      <c r="R338" s="260"/>
    </row>
    <row r="339" spans="1:18" ht="26.25" x14ac:dyDescent="0.2">
      <c r="A339" s="282"/>
      <c r="B339" s="340"/>
      <c r="C339" s="283"/>
      <c r="D339" s="283"/>
      <c r="E339" s="283"/>
      <c r="F339" s="283"/>
      <c r="G339" s="341" t="s">
        <v>321</v>
      </c>
      <c r="H339" s="342"/>
      <c r="I339" s="343"/>
      <c r="J339" s="342">
        <f t="shared" si="62"/>
        <v>0</v>
      </c>
      <c r="K339" s="337"/>
      <c r="L339" s="342"/>
      <c r="M339" s="344"/>
      <c r="N339" s="342"/>
      <c r="O339" s="285">
        <f t="shared" si="61"/>
        <v>0</v>
      </c>
      <c r="P339" s="285">
        <f t="shared" si="63"/>
        <v>0</v>
      </c>
      <c r="Q339" s="339"/>
      <c r="R339" s="260"/>
    </row>
    <row r="340" spans="1:18" ht="26.25" x14ac:dyDescent="0.2">
      <c r="A340" s="282"/>
      <c r="B340" s="340"/>
      <c r="C340" s="283"/>
      <c r="D340" s="283"/>
      <c r="E340" s="283"/>
      <c r="F340" s="283"/>
      <c r="G340" s="341" t="s">
        <v>185</v>
      </c>
      <c r="H340" s="342"/>
      <c r="I340" s="343"/>
      <c r="J340" s="342">
        <f t="shared" si="62"/>
        <v>0</v>
      </c>
      <c r="K340" s="337"/>
      <c r="L340" s="342"/>
      <c r="M340" s="344"/>
      <c r="N340" s="342"/>
      <c r="O340" s="285">
        <f t="shared" si="61"/>
        <v>0</v>
      </c>
      <c r="P340" s="285">
        <f t="shared" si="63"/>
        <v>0</v>
      </c>
      <c r="Q340" s="339"/>
      <c r="R340" s="260"/>
    </row>
    <row r="341" spans="1:18" ht="26.25" x14ac:dyDescent="0.2">
      <c r="A341" s="282"/>
      <c r="B341" s="340"/>
      <c r="C341" s="283"/>
      <c r="D341" s="283"/>
      <c r="E341" s="283"/>
      <c r="F341" s="283"/>
      <c r="G341" s="341" t="s">
        <v>322</v>
      </c>
      <c r="H341" s="342"/>
      <c r="I341" s="343"/>
      <c r="J341" s="342">
        <f t="shared" si="62"/>
        <v>0</v>
      </c>
      <c r="K341" s="337"/>
      <c r="L341" s="342"/>
      <c r="M341" s="344"/>
      <c r="N341" s="342"/>
      <c r="O341" s="285">
        <f t="shared" si="61"/>
        <v>0</v>
      </c>
      <c r="P341" s="285">
        <f t="shared" si="63"/>
        <v>0</v>
      </c>
      <c r="Q341" s="339"/>
      <c r="R341" s="260"/>
    </row>
    <row r="342" spans="1:18" ht="26.25" x14ac:dyDescent="0.2">
      <c r="A342" s="282"/>
      <c r="B342" s="340"/>
      <c r="C342" s="283"/>
      <c r="D342" s="283"/>
      <c r="E342" s="283"/>
      <c r="F342" s="283"/>
      <c r="G342" s="386" t="s">
        <v>323</v>
      </c>
      <c r="H342" s="342"/>
      <c r="I342" s="343"/>
      <c r="J342" s="342">
        <f t="shared" si="62"/>
        <v>0</v>
      </c>
      <c r="K342" s="337"/>
      <c r="L342" s="342"/>
      <c r="M342" s="344"/>
      <c r="N342" s="342"/>
      <c r="O342" s="285">
        <f t="shared" si="61"/>
        <v>0</v>
      </c>
      <c r="P342" s="285">
        <f t="shared" si="63"/>
        <v>0</v>
      </c>
      <c r="Q342" s="339"/>
      <c r="R342" s="260"/>
    </row>
    <row r="343" spans="1:18" ht="26.25" x14ac:dyDescent="0.2">
      <c r="A343" s="282"/>
      <c r="B343" s="340"/>
      <c r="C343" s="283"/>
      <c r="D343" s="283"/>
      <c r="E343" s="283"/>
      <c r="F343" s="283"/>
      <c r="G343" s="386" t="s">
        <v>324</v>
      </c>
      <c r="H343" s="342"/>
      <c r="I343" s="343"/>
      <c r="J343" s="342">
        <f t="shared" si="62"/>
        <v>0</v>
      </c>
      <c r="K343" s="337"/>
      <c r="L343" s="342"/>
      <c r="M343" s="344"/>
      <c r="N343" s="342"/>
      <c r="O343" s="285">
        <f t="shared" si="61"/>
        <v>0</v>
      </c>
      <c r="P343" s="285">
        <f t="shared" si="63"/>
        <v>0</v>
      </c>
      <c r="Q343" s="339"/>
      <c r="R343" s="260"/>
    </row>
    <row r="344" spans="1:18" ht="26.25" x14ac:dyDescent="0.2">
      <c r="A344" s="282"/>
      <c r="B344" s="340"/>
      <c r="C344" s="283"/>
      <c r="D344" s="283"/>
      <c r="E344" s="283"/>
      <c r="F344" s="283"/>
      <c r="G344" s="341" t="s">
        <v>475</v>
      </c>
      <c r="H344" s="342">
        <v>300000</v>
      </c>
      <c r="I344" s="343">
        <f>O344</f>
        <v>160463</v>
      </c>
      <c r="J344" s="342">
        <f t="shared" si="62"/>
        <v>139537</v>
      </c>
      <c r="K344" s="337"/>
      <c r="L344" s="342">
        <v>300000</v>
      </c>
      <c r="M344" s="344">
        <v>153896</v>
      </c>
      <c r="N344" s="342">
        <v>6567</v>
      </c>
      <c r="O344" s="285">
        <f t="shared" si="61"/>
        <v>160463</v>
      </c>
      <c r="P344" s="285">
        <f t="shared" si="63"/>
        <v>139537</v>
      </c>
      <c r="Q344" s="339"/>
      <c r="R344" s="260"/>
    </row>
    <row r="345" spans="1:18" ht="26.25" x14ac:dyDescent="0.2">
      <c r="A345" s="282"/>
      <c r="B345" s="340"/>
      <c r="C345" s="283"/>
      <c r="D345" s="283"/>
      <c r="E345" s="283"/>
      <c r="F345" s="283"/>
      <c r="G345" s="384" t="s">
        <v>426</v>
      </c>
      <c r="H345" s="342"/>
      <c r="I345" s="385">
        <f>O345</f>
        <v>14445</v>
      </c>
      <c r="J345" s="342"/>
      <c r="K345" s="337"/>
      <c r="L345" s="342"/>
      <c r="M345" s="344">
        <v>13788</v>
      </c>
      <c r="N345" s="342">
        <v>657</v>
      </c>
      <c r="O345" s="285">
        <f t="shared" si="61"/>
        <v>14445</v>
      </c>
      <c r="P345" s="285"/>
      <c r="Q345" s="339"/>
      <c r="R345" s="260"/>
    </row>
    <row r="346" spans="1:18" ht="26.25" x14ac:dyDescent="0.2">
      <c r="A346" s="387"/>
      <c r="B346" s="388"/>
      <c r="C346" s="389"/>
      <c r="D346" s="389"/>
      <c r="E346" s="389"/>
      <c r="F346" s="389"/>
      <c r="G346" s="341" t="s">
        <v>186</v>
      </c>
      <c r="H346" s="390">
        <v>100000</v>
      </c>
      <c r="I346" s="391">
        <f>O346</f>
        <v>15125</v>
      </c>
      <c r="J346" s="342">
        <f t="shared" ref="J346:J354" si="64">H346-I346</f>
        <v>84875</v>
      </c>
      <c r="K346" s="337"/>
      <c r="L346" s="390">
        <v>50000</v>
      </c>
      <c r="M346" s="392">
        <v>13255</v>
      </c>
      <c r="N346" s="390">
        <v>1870</v>
      </c>
      <c r="O346" s="393">
        <f t="shared" si="61"/>
        <v>15125</v>
      </c>
      <c r="P346" s="393">
        <f t="shared" ref="P346:P354" si="65">L346-O346</f>
        <v>34875</v>
      </c>
      <c r="Q346" s="339"/>
      <c r="R346" s="394"/>
    </row>
    <row r="347" spans="1:18" ht="26.25" x14ac:dyDescent="0.2">
      <c r="A347" s="276"/>
      <c r="B347" s="268"/>
      <c r="C347" s="269"/>
      <c r="D347" s="269"/>
      <c r="E347" s="269"/>
      <c r="F347" s="269"/>
      <c r="G347" s="313" t="s">
        <v>187</v>
      </c>
      <c r="H347" s="335">
        <v>0</v>
      </c>
      <c r="I347" s="336"/>
      <c r="J347" s="342">
        <f t="shared" si="64"/>
        <v>0</v>
      </c>
      <c r="K347" s="337"/>
      <c r="L347" s="335">
        <v>0</v>
      </c>
      <c r="M347" s="314">
        <f>+M348+M349+M350+M351</f>
        <v>0</v>
      </c>
      <c r="N347" s="335">
        <f>+N348+N349+N350+N351</f>
        <v>0</v>
      </c>
      <c r="O347" s="335">
        <f>+O348+O349+O350+O351</f>
        <v>0</v>
      </c>
      <c r="P347" s="338">
        <f t="shared" si="65"/>
        <v>0</v>
      </c>
      <c r="Q347" s="339"/>
      <c r="R347" s="260"/>
    </row>
    <row r="348" spans="1:18" ht="26.25" x14ac:dyDescent="0.2">
      <c r="A348" s="282"/>
      <c r="B348" s="340"/>
      <c r="C348" s="283"/>
      <c r="D348" s="283"/>
      <c r="E348" s="283"/>
      <c r="F348" s="283"/>
      <c r="G348" s="341" t="s">
        <v>188</v>
      </c>
      <c r="H348" s="342"/>
      <c r="I348" s="343"/>
      <c r="J348" s="342">
        <f t="shared" si="64"/>
        <v>0</v>
      </c>
      <c r="K348" s="337"/>
      <c r="L348" s="342"/>
      <c r="M348" s="344"/>
      <c r="N348" s="342"/>
      <c r="O348" s="285">
        <f>M348+N348</f>
        <v>0</v>
      </c>
      <c r="P348" s="285">
        <f t="shared" si="65"/>
        <v>0</v>
      </c>
      <c r="Q348" s="339"/>
      <c r="R348" s="260"/>
    </row>
    <row r="349" spans="1:18" ht="26.25" x14ac:dyDescent="0.2">
      <c r="A349" s="282"/>
      <c r="B349" s="340"/>
      <c r="C349" s="283"/>
      <c r="D349" s="283"/>
      <c r="E349" s="283"/>
      <c r="F349" s="283"/>
      <c r="G349" s="341" t="s">
        <v>189</v>
      </c>
      <c r="H349" s="342"/>
      <c r="I349" s="343"/>
      <c r="J349" s="342">
        <f t="shared" si="64"/>
        <v>0</v>
      </c>
      <c r="K349" s="337"/>
      <c r="L349" s="342"/>
      <c r="M349" s="344"/>
      <c r="N349" s="342"/>
      <c r="O349" s="285">
        <f>M349+N349</f>
        <v>0</v>
      </c>
      <c r="P349" s="285">
        <f t="shared" si="65"/>
        <v>0</v>
      </c>
      <c r="Q349" s="339"/>
      <c r="R349" s="260"/>
    </row>
    <row r="350" spans="1:18" ht="26.25" x14ac:dyDescent="0.2">
      <c r="A350" s="282"/>
      <c r="B350" s="340"/>
      <c r="C350" s="283"/>
      <c r="D350" s="283"/>
      <c r="E350" s="283"/>
      <c r="F350" s="283"/>
      <c r="G350" s="341" t="s">
        <v>190</v>
      </c>
      <c r="H350" s="342"/>
      <c r="I350" s="343"/>
      <c r="J350" s="342">
        <f t="shared" si="64"/>
        <v>0</v>
      </c>
      <c r="K350" s="337"/>
      <c r="L350" s="342"/>
      <c r="M350" s="344"/>
      <c r="N350" s="342"/>
      <c r="O350" s="285">
        <f>M350+N350</f>
        <v>0</v>
      </c>
      <c r="P350" s="285">
        <f t="shared" si="65"/>
        <v>0</v>
      </c>
      <c r="Q350" s="339"/>
      <c r="R350" s="260"/>
    </row>
    <row r="351" spans="1:18" ht="26.25" x14ac:dyDescent="0.2">
      <c r="A351" s="282"/>
      <c r="B351" s="340"/>
      <c r="C351" s="283"/>
      <c r="D351" s="283"/>
      <c r="E351" s="283"/>
      <c r="F351" s="283"/>
      <c r="G351" s="341" t="s">
        <v>191</v>
      </c>
      <c r="H351" s="342"/>
      <c r="I351" s="343"/>
      <c r="J351" s="342">
        <f t="shared" si="64"/>
        <v>0</v>
      </c>
      <c r="K351" s="337"/>
      <c r="L351" s="342"/>
      <c r="M351" s="344"/>
      <c r="N351" s="342"/>
      <c r="O351" s="285">
        <f>M351+N351</f>
        <v>0</v>
      </c>
      <c r="P351" s="285">
        <f t="shared" si="65"/>
        <v>0</v>
      </c>
      <c r="Q351" s="339"/>
      <c r="R351" s="260"/>
    </row>
    <row r="352" spans="1:18" ht="26.25" x14ac:dyDescent="0.2">
      <c r="A352" s="276"/>
      <c r="B352" s="268"/>
      <c r="C352" s="269"/>
      <c r="D352" s="269"/>
      <c r="E352" s="269" t="s">
        <v>30</v>
      </c>
      <c r="F352" s="269"/>
      <c r="G352" s="313" t="s">
        <v>100</v>
      </c>
      <c r="H352" s="395">
        <f>H353</f>
        <v>0</v>
      </c>
      <c r="I352" s="396"/>
      <c r="J352" s="342">
        <f t="shared" si="64"/>
        <v>0</v>
      </c>
      <c r="K352" s="337" t="e">
        <f>ROUND(I352/H352*100,2)</f>
        <v>#DIV/0!</v>
      </c>
      <c r="L352" s="395">
        <f>L353</f>
        <v>0</v>
      </c>
      <c r="M352" s="314">
        <f>M353</f>
        <v>0</v>
      </c>
      <c r="N352" s="395">
        <f>N353</f>
        <v>0</v>
      </c>
      <c r="O352" s="314">
        <f>O353</f>
        <v>0</v>
      </c>
      <c r="P352" s="314">
        <f t="shared" si="65"/>
        <v>0</v>
      </c>
      <c r="Q352" s="339" t="e">
        <f>ROUND(O352/L352*100,2)</f>
        <v>#DIV/0!</v>
      </c>
      <c r="R352" s="260"/>
    </row>
    <row r="353" spans="1:18" ht="26.25" x14ac:dyDescent="0.2">
      <c r="A353" s="282"/>
      <c r="B353" s="340"/>
      <c r="C353" s="283"/>
      <c r="D353" s="283"/>
      <c r="E353" s="283"/>
      <c r="F353" s="283" t="s">
        <v>32</v>
      </c>
      <c r="G353" s="341" t="s">
        <v>192</v>
      </c>
      <c r="H353" s="342"/>
      <c r="I353" s="343"/>
      <c r="J353" s="342">
        <f t="shared" si="64"/>
        <v>0</v>
      </c>
      <c r="K353" s="337" t="e">
        <f>ROUND(I353/H353*100,2)</f>
        <v>#DIV/0!</v>
      </c>
      <c r="L353" s="342"/>
      <c r="M353" s="342">
        <f>M354</f>
        <v>0</v>
      </c>
      <c r="N353" s="342">
        <f>N354</f>
        <v>0</v>
      </c>
      <c r="O353" s="342">
        <f>O354</f>
        <v>0</v>
      </c>
      <c r="P353" s="342">
        <f t="shared" si="65"/>
        <v>0</v>
      </c>
      <c r="Q353" s="339" t="e">
        <f>ROUND(O353/L353*100,2)</f>
        <v>#DIV/0!</v>
      </c>
      <c r="R353" s="260"/>
    </row>
    <row r="354" spans="1:18" ht="26.25" x14ac:dyDescent="0.2">
      <c r="A354" s="282"/>
      <c r="B354" s="340"/>
      <c r="C354" s="397"/>
      <c r="D354" s="283"/>
      <c r="E354" s="283"/>
      <c r="F354" s="346"/>
      <c r="G354" s="341" t="s">
        <v>193</v>
      </c>
      <c r="H354" s="342"/>
      <c r="I354" s="343"/>
      <c r="J354" s="342">
        <f t="shared" si="64"/>
        <v>0</v>
      </c>
      <c r="K354" s="337"/>
      <c r="L354" s="342"/>
      <c r="M354" s="344"/>
      <c r="N354" s="342"/>
      <c r="O354" s="285">
        <f>M354+N354</f>
        <v>0</v>
      </c>
      <c r="P354" s="285">
        <f t="shared" si="65"/>
        <v>0</v>
      </c>
      <c r="Q354" s="339"/>
      <c r="R354" s="260"/>
    </row>
    <row r="355" spans="1:18" ht="51" x14ac:dyDescent="0.2">
      <c r="A355" s="282"/>
      <c r="B355" s="340"/>
      <c r="C355" s="397"/>
      <c r="D355" s="283"/>
      <c r="E355" s="283" t="s">
        <v>103</v>
      </c>
      <c r="F355" s="346"/>
      <c r="G355" s="341" t="s">
        <v>423</v>
      </c>
      <c r="H355" s="342">
        <v>0</v>
      </c>
      <c r="I355" s="398"/>
      <c r="J355" s="342"/>
      <c r="K355" s="337"/>
      <c r="L355" s="342">
        <v>0</v>
      </c>
      <c r="M355" s="381"/>
      <c r="N355" s="342"/>
      <c r="O355" s="285"/>
      <c r="P355" s="285"/>
      <c r="Q355" s="339"/>
      <c r="R355" s="260"/>
    </row>
    <row r="356" spans="1:18" ht="51" x14ac:dyDescent="0.2">
      <c r="A356" s="282"/>
      <c r="B356" s="340"/>
      <c r="C356" s="397"/>
      <c r="D356" s="283"/>
      <c r="E356" s="399" t="s">
        <v>104</v>
      </c>
      <c r="F356" s="346"/>
      <c r="G356" s="341" t="s">
        <v>424</v>
      </c>
      <c r="H356" s="342">
        <v>0</v>
      </c>
      <c r="I356" s="398"/>
      <c r="J356" s="342"/>
      <c r="K356" s="337"/>
      <c r="L356" s="342">
        <v>0</v>
      </c>
      <c r="M356" s="381"/>
      <c r="N356" s="342"/>
      <c r="O356" s="285"/>
      <c r="P356" s="285"/>
      <c r="Q356" s="339"/>
      <c r="R356" s="260"/>
    </row>
    <row r="357" spans="1:18" ht="26.25" x14ac:dyDescent="0.2">
      <c r="A357" s="282"/>
      <c r="B357" s="340"/>
      <c r="C357" s="283"/>
      <c r="D357" s="269">
        <v>59</v>
      </c>
      <c r="E357" s="283"/>
      <c r="F357" s="283"/>
      <c r="G357" s="334" t="s">
        <v>80</v>
      </c>
      <c r="H357" s="342">
        <f>+H358+H359</f>
        <v>0</v>
      </c>
      <c r="I357" s="343"/>
      <c r="J357" s="342">
        <f t="shared" ref="J357:J373" si="66">H357-I357</f>
        <v>0</v>
      </c>
      <c r="K357" s="337" t="e">
        <f t="shared" ref="K357:K371" si="67">ROUND(I357/H357*100,2)</f>
        <v>#DIV/0!</v>
      </c>
      <c r="L357" s="342">
        <f>+L358+L359</f>
        <v>0</v>
      </c>
      <c r="M357" s="342">
        <f>+M358+M359</f>
        <v>0</v>
      </c>
      <c r="N357" s="342">
        <f>+N358+N359</f>
        <v>0</v>
      </c>
      <c r="O357" s="285">
        <f>+O358+O359</f>
        <v>0</v>
      </c>
      <c r="P357" s="285">
        <f t="shared" ref="P357:P399" si="68">L357-O357</f>
        <v>0</v>
      </c>
      <c r="Q357" s="339" t="e">
        <f t="shared" ref="Q357:Q371" si="69">ROUND(O357/L357*100,2)</f>
        <v>#DIV/0!</v>
      </c>
      <c r="R357" s="260"/>
    </row>
    <row r="358" spans="1:18" ht="26.25" x14ac:dyDescent="0.2">
      <c r="A358" s="282"/>
      <c r="B358" s="340"/>
      <c r="C358" s="283"/>
      <c r="D358" s="283"/>
      <c r="E358" s="283">
        <v>17</v>
      </c>
      <c r="F358" s="283"/>
      <c r="G358" s="341" t="s">
        <v>194</v>
      </c>
      <c r="H358" s="342"/>
      <c r="I358" s="343"/>
      <c r="J358" s="342">
        <f t="shared" si="66"/>
        <v>0</v>
      </c>
      <c r="K358" s="337" t="e">
        <f t="shared" si="67"/>
        <v>#DIV/0!</v>
      </c>
      <c r="L358" s="342"/>
      <c r="M358" s="344"/>
      <c r="N358" s="342"/>
      <c r="O358" s="285">
        <f>M358+N358</f>
        <v>0</v>
      </c>
      <c r="P358" s="285">
        <f t="shared" si="68"/>
        <v>0</v>
      </c>
      <c r="Q358" s="339" t="e">
        <f t="shared" si="69"/>
        <v>#DIV/0!</v>
      </c>
      <c r="R358" s="260"/>
    </row>
    <row r="359" spans="1:18" ht="26.25" x14ac:dyDescent="0.2">
      <c r="A359" s="282"/>
      <c r="B359" s="340"/>
      <c r="C359" s="283"/>
      <c r="D359" s="283"/>
      <c r="E359" s="400">
        <v>40</v>
      </c>
      <c r="F359" s="400"/>
      <c r="G359" s="401" t="s">
        <v>262</v>
      </c>
      <c r="H359" s="342"/>
      <c r="I359" s="343"/>
      <c r="J359" s="342">
        <f t="shared" si="66"/>
        <v>0</v>
      </c>
      <c r="K359" s="337" t="e">
        <f t="shared" si="67"/>
        <v>#DIV/0!</v>
      </c>
      <c r="L359" s="342"/>
      <c r="M359" s="344"/>
      <c r="N359" s="342"/>
      <c r="O359" s="285">
        <f>M359+N359</f>
        <v>0</v>
      </c>
      <c r="P359" s="285">
        <f t="shared" si="68"/>
        <v>0</v>
      </c>
      <c r="Q359" s="339" t="e">
        <f t="shared" si="69"/>
        <v>#DIV/0!</v>
      </c>
      <c r="R359" s="260"/>
    </row>
    <row r="360" spans="1:18" ht="26.25" x14ac:dyDescent="0.2">
      <c r="A360" s="276"/>
      <c r="B360" s="268"/>
      <c r="C360" s="269"/>
      <c r="D360" s="269" t="s">
        <v>105</v>
      </c>
      <c r="E360" s="269"/>
      <c r="F360" s="269"/>
      <c r="G360" s="334" t="s">
        <v>83</v>
      </c>
      <c r="H360" s="335">
        <f>H361</f>
        <v>0</v>
      </c>
      <c r="I360" s="336"/>
      <c r="J360" s="342">
        <f t="shared" si="66"/>
        <v>0</v>
      </c>
      <c r="K360" s="337" t="e">
        <f t="shared" si="67"/>
        <v>#DIV/0!</v>
      </c>
      <c r="L360" s="335">
        <f>L361</f>
        <v>0</v>
      </c>
      <c r="M360" s="314">
        <f>M361</f>
        <v>0</v>
      </c>
      <c r="N360" s="335">
        <f>N361</f>
        <v>0</v>
      </c>
      <c r="O360" s="338">
        <f>O361</f>
        <v>0</v>
      </c>
      <c r="P360" s="338">
        <f t="shared" si="68"/>
        <v>0</v>
      </c>
      <c r="Q360" s="339" t="e">
        <f t="shared" si="69"/>
        <v>#DIV/0!</v>
      </c>
      <c r="R360" s="260"/>
    </row>
    <row r="361" spans="1:18" ht="26.25" x14ac:dyDescent="0.2">
      <c r="A361" s="276"/>
      <c r="B361" s="268"/>
      <c r="C361" s="269"/>
      <c r="D361" s="269">
        <v>71</v>
      </c>
      <c r="E361" s="269"/>
      <c r="F361" s="269"/>
      <c r="G361" s="334" t="s">
        <v>343</v>
      </c>
      <c r="H361" s="335">
        <f>H362+H367</f>
        <v>0</v>
      </c>
      <c r="I361" s="336"/>
      <c r="J361" s="342">
        <f t="shared" si="66"/>
        <v>0</v>
      </c>
      <c r="K361" s="337" t="e">
        <f t="shared" si="67"/>
        <v>#DIV/0!</v>
      </c>
      <c r="L361" s="335">
        <f>L362+L367</f>
        <v>0</v>
      </c>
      <c r="M361" s="314">
        <f>M362+M367</f>
        <v>0</v>
      </c>
      <c r="N361" s="335">
        <f>N362+N367</f>
        <v>0</v>
      </c>
      <c r="O361" s="338">
        <f>O362+O367</f>
        <v>0</v>
      </c>
      <c r="P361" s="338">
        <f t="shared" si="68"/>
        <v>0</v>
      </c>
      <c r="Q361" s="339" t="e">
        <f t="shared" si="69"/>
        <v>#DIV/0!</v>
      </c>
      <c r="R361" s="260"/>
    </row>
    <row r="362" spans="1:18" ht="26.25" x14ac:dyDescent="0.2">
      <c r="A362" s="276"/>
      <c r="B362" s="268"/>
      <c r="C362" s="269"/>
      <c r="D362" s="269"/>
      <c r="E362" s="269" t="s">
        <v>32</v>
      </c>
      <c r="F362" s="269"/>
      <c r="G362" s="313" t="s">
        <v>363</v>
      </c>
      <c r="H362" s="335">
        <f>H363+H364+H365+H366</f>
        <v>0</v>
      </c>
      <c r="I362" s="336"/>
      <c r="J362" s="342">
        <f t="shared" si="66"/>
        <v>0</v>
      </c>
      <c r="K362" s="337" t="e">
        <f t="shared" si="67"/>
        <v>#DIV/0!</v>
      </c>
      <c r="L362" s="335">
        <f>L363+L364+L365+L366</f>
        <v>0</v>
      </c>
      <c r="M362" s="314">
        <f>M363+M364+M365+M366</f>
        <v>0</v>
      </c>
      <c r="N362" s="335">
        <f>N363+N364+N365+N366</f>
        <v>0</v>
      </c>
      <c r="O362" s="338">
        <f>O363+O364+O365+O366</f>
        <v>0</v>
      </c>
      <c r="P362" s="338">
        <f t="shared" si="68"/>
        <v>0</v>
      </c>
      <c r="Q362" s="339" t="e">
        <f t="shared" si="69"/>
        <v>#DIV/0!</v>
      </c>
      <c r="R362" s="260"/>
    </row>
    <row r="363" spans="1:18" ht="26.25" x14ac:dyDescent="0.2">
      <c r="A363" s="282"/>
      <c r="B363" s="340"/>
      <c r="C363" s="283"/>
      <c r="D363" s="283"/>
      <c r="E363" s="283"/>
      <c r="F363" s="283" t="s">
        <v>32</v>
      </c>
      <c r="G363" s="341" t="s">
        <v>326</v>
      </c>
      <c r="H363" s="342"/>
      <c r="I363" s="343"/>
      <c r="J363" s="342">
        <f t="shared" si="66"/>
        <v>0</v>
      </c>
      <c r="K363" s="337" t="e">
        <f t="shared" si="67"/>
        <v>#DIV/0!</v>
      </c>
      <c r="L363" s="342"/>
      <c r="M363" s="344"/>
      <c r="N363" s="342"/>
      <c r="O363" s="285">
        <f>M363+N363</f>
        <v>0</v>
      </c>
      <c r="P363" s="285">
        <f t="shared" si="68"/>
        <v>0</v>
      </c>
      <c r="Q363" s="339" t="e">
        <f t="shared" si="69"/>
        <v>#DIV/0!</v>
      </c>
      <c r="R363" s="260"/>
    </row>
    <row r="364" spans="1:18" ht="26.25" x14ac:dyDescent="0.2">
      <c r="A364" s="282"/>
      <c r="B364" s="340"/>
      <c r="C364" s="283"/>
      <c r="D364" s="283"/>
      <c r="E364" s="283"/>
      <c r="F364" s="283" t="s">
        <v>30</v>
      </c>
      <c r="G364" s="341" t="s">
        <v>327</v>
      </c>
      <c r="H364" s="342">
        <v>0</v>
      </c>
      <c r="I364" s="343"/>
      <c r="J364" s="342">
        <f t="shared" si="66"/>
        <v>0</v>
      </c>
      <c r="K364" s="337" t="e">
        <f t="shared" si="67"/>
        <v>#DIV/0!</v>
      </c>
      <c r="L364" s="342">
        <v>0</v>
      </c>
      <c r="M364" s="344"/>
      <c r="N364" s="342"/>
      <c r="O364" s="285">
        <f>M364+N364</f>
        <v>0</v>
      </c>
      <c r="P364" s="285">
        <f t="shared" si="68"/>
        <v>0</v>
      </c>
      <c r="Q364" s="339" t="e">
        <f t="shared" si="69"/>
        <v>#DIV/0!</v>
      </c>
      <c r="R364" s="260"/>
    </row>
    <row r="365" spans="1:18" ht="26.25" x14ac:dyDescent="0.2">
      <c r="A365" s="282"/>
      <c r="B365" s="340"/>
      <c r="C365" s="283"/>
      <c r="D365" s="283"/>
      <c r="E365" s="283"/>
      <c r="F365" s="283" t="s">
        <v>43</v>
      </c>
      <c r="G365" s="341" t="s">
        <v>328</v>
      </c>
      <c r="H365" s="342"/>
      <c r="I365" s="343"/>
      <c r="J365" s="342">
        <f t="shared" si="66"/>
        <v>0</v>
      </c>
      <c r="K365" s="337" t="e">
        <f t="shared" si="67"/>
        <v>#DIV/0!</v>
      </c>
      <c r="L365" s="342"/>
      <c r="M365" s="344"/>
      <c r="N365" s="342"/>
      <c r="O365" s="285">
        <f>M365+N365</f>
        <v>0</v>
      </c>
      <c r="P365" s="285">
        <f t="shared" si="68"/>
        <v>0</v>
      </c>
      <c r="Q365" s="339" t="e">
        <f t="shared" si="69"/>
        <v>#DIV/0!</v>
      </c>
      <c r="R365" s="260"/>
    </row>
    <row r="366" spans="1:18" ht="26.25" x14ac:dyDescent="0.2">
      <c r="A366" s="282"/>
      <c r="B366" s="340"/>
      <c r="C366" s="283"/>
      <c r="D366" s="283"/>
      <c r="E366" s="283"/>
      <c r="F366" s="283" t="s">
        <v>90</v>
      </c>
      <c r="G366" s="341" t="s">
        <v>329</v>
      </c>
      <c r="H366" s="342">
        <v>0</v>
      </c>
      <c r="I366" s="343"/>
      <c r="J366" s="342">
        <f t="shared" si="66"/>
        <v>0</v>
      </c>
      <c r="K366" s="337" t="e">
        <f t="shared" si="67"/>
        <v>#DIV/0!</v>
      </c>
      <c r="L366" s="342">
        <v>0</v>
      </c>
      <c r="M366" s="344"/>
      <c r="N366" s="342"/>
      <c r="O366" s="285">
        <f>M366+N366</f>
        <v>0</v>
      </c>
      <c r="P366" s="285">
        <f t="shared" si="68"/>
        <v>0</v>
      </c>
      <c r="Q366" s="339" t="e">
        <f t="shared" si="69"/>
        <v>#DIV/0!</v>
      </c>
      <c r="R366" s="260"/>
    </row>
    <row r="367" spans="1:18" ht="26.25" x14ac:dyDescent="0.2">
      <c r="A367" s="282"/>
      <c r="B367" s="340"/>
      <c r="C367" s="283"/>
      <c r="D367" s="283"/>
      <c r="E367" s="283" t="s">
        <v>43</v>
      </c>
      <c r="F367" s="283"/>
      <c r="G367" s="341" t="s">
        <v>330</v>
      </c>
      <c r="H367" s="342">
        <v>0</v>
      </c>
      <c r="I367" s="343"/>
      <c r="J367" s="342">
        <f t="shared" si="66"/>
        <v>0</v>
      </c>
      <c r="K367" s="337" t="e">
        <f t="shared" si="67"/>
        <v>#DIV/0!</v>
      </c>
      <c r="L367" s="342">
        <v>0</v>
      </c>
      <c r="M367" s="344"/>
      <c r="N367" s="342"/>
      <c r="O367" s="285">
        <f>M367+N367</f>
        <v>0</v>
      </c>
      <c r="P367" s="285">
        <f t="shared" si="68"/>
        <v>0</v>
      </c>
      <c r="Q367" s="339" t="e">
        <f t="shared" si="69"/>
        <v>#DIV/0!</v>
      </c>
      <c r="R367" s="260"/>
    </row>
    <row r="368" spans="1:18" ht="26.25" x14ac:dyDescent="0.2">
      <c r="A368" s="276"/>
      <c r="B368" s="268"/>
      <c r="C368" s="269"/>
      <c r="D368" s="269">
        <v>79</v>
      </c>
      <c r="E368" s="269"/>
      <c r="F368" s="269"/>
      <c r="G368" s="334" t="s">
        <v>342</v>
      </c>
      <c r="H368" s="335">
        <v>0</v>
      </c>
      <c r="I368" s="336"/>
      <c r="J368" s="342">
        <f t="shared" si="66"/>
        <v>0</v>
      </c>
      <c r="K368" s="337" t="e">
        <f t="shared" si="67"/>
        <v>#DIV/0!</v>
      </c>
      <c r="L368" s="335">
        <v>0</v>
      </c>
      <c r="M368" s="314">
        <f t="shared" ref="M368:O370" si="70">M369</f>
        <v>0</v>
      </c>
      <c r="N368" s="335">
        <f t="shared" si="70"/>
        <v>0</v>
      </c>
      <c r="O368" s="338">
        <f t="shared" si="70"/>
        <v>0</v>
      </c>
      <c r="P368" s="338">
        <f t="shared" si="68"/>
        <v>0</v>
      </c>
      <c r="Q368" s="339" t="e">
        <f t="shared" si="69"/>
        <v>#DIV/0!</v>
      </c>
      <c r="R368" s="260"/>
    </row>
    <row r="369" spans="1:18" ht="26.25" x14ac:dyDescent="0.2">
      <c r="A369" s="276"/>
      <c r="B369" s="268"/>
      <c r="C369" s="269"/>
      <c r="D369" s="269">
        <v>81</v>
      </c>
      <c r="E369" s="269"/>
      <c r="F369" s="269"/>
      <c r="G369" s="334" t="s">
        <v>341</v>
      </c>
      <c r="H369" s="335">
        <v>0</v>
      </c>
      <c r="I369" s="336"/>
      <c r="J369" s="342">
        <f t="shared" si="66"/>
        <v>0</v>
      </c>
      <c r="K369" s="337" t="e">
        <f t="shared" si="67"/>
        <v>#DIV/0!</v>
      </c>
      <c r="L369" s="335">
        <v>0</v>
      </c>
      <c r="M369" s="314">
        <f t="shared" si="70"/>
        <v>0</v>
      </c>
      <c r="N369" s="335">
        <f t="shared" si="70"/>
        <v>0</v>
      </c>
      <c r="O369" s="338">
        <f t="shared" si="70"/>
        <v>0</v>
      </c>
      <c r="P369" s="338">
        <f t="shared" si="68"/>
        <v>0</v>
      </c>
      <c r="Q369" s="339" t="e">
        <f t="shared" si="69"/>
        <v>#DIV/0!</v>
      </c>
      <c r="R369" s="260"/>
    </row>
    <row r="370" spans="1:18" ht="26.25" x14ac:dyDescent="0.2">
      <c r="A370" s="276"/>
      <c r="B370" s="268"/>
      <c r="C370" s="269"/>
      <c r="D370" s="269"/>
      <c r="E370" s="269" t="s">
        <v>32</v>
      </c>
      <c r="F370" s="269"/>
      <c r="G370" s="313" t="s">
        <v>340</v>
      </c>
      <c r="H370" s="335">
        <v>0</v>
      </c>
      <c r="I370" s="336"/>
      <c r="J370" s="342">
        <f t="shared" si="66"/>
        <v>0</v>
      </c>
      <c r="K370" s="337" t="e">
        <f t="shared" si="67"/>
        <v>#DIV/0!</v>
      </c>
      <c r="L370" s="335">
        <v>0</v>
      </c>
      <c r="M370" s="314">
        <f t="shared" si="70"/>
        <v>0</v>
      </c>
      <c r="N370" s="335">
        <f t="shared" si="70"/>
        <v>0</v>
      </c>
      <c r="O370" s="338">
        <f t="shared" si="70"/>
        <v>0</v>
      </c>
      <c r="P370" s="338">
        <f t="shared" si="68"/>
        <v>0</v>
      </c>
      <c r="Q370" s="339" t="e">
        <f t="shared" si="69"/>
        <v>#DIV/0!</v>
      </c>
      <c r="R370" s="260"/>
    </row>
    <row r="371" spans="1:18" ht="51" x14ac:dyDescent="0.2">
      <c r="A371" s="282"/>
      <c r="B371" s="340"/>
      <c r="C371" s="283"/>
      <c r="D371" s="283"/>
      <c r="E371" s="283"/>
      <c r="F371" s="283" t="s">
        <v>32</v>
      </c>
      <c r="G371" s="341" t="s">
        <v>339</v>
      </c>
      <c r="H371" s="342"/>
      <c r="I371" s="343"/>
      <c r="J371" s="342">
        <f t="shared" si="66"/>
        <v>0</v>
      </c>
      <c r="K371" s="337" t="e">
        <f t="shared" si="67"/>
        <v>#DIV/0!</v>
      </c>
      <c r="L371" s="342"/>
      <c r="M371" s="344"/>
      <c r="N371" s="342"/>
      <c r="O371" s="285">
        <f>M371+N371</f>
        <v>0</v>
      </c>
      <c r="P371" s="285">
        <f t="shared" si="68"/>
        <v>0</v>
      </c>
      <c r="Q371" s="339" t="e">
        <f t="shared" si="69"/>
        <v>#DIV/0!</v>
      </c>
      <c r="R371" s="260"/>
    </row>
    <row r="372" spans="1:18" ht="26.25" x14ac:dyDescent="0.2">
      <c r="A372" s="347"/>
      <c r="B372" s="348"/>
      <c r="C372" s="349"/>
      <c r="D372" s="349">
        <v>85</v>
      </c>
      <c r="E372" s="349"/>
      <c r="F372" s="349"/>
      <c r="G372" s="351" t="s">
        <v>86</v>
      </c>
      <c r="H372" s="352"/>
      <c r="I372" s="353">
        <f>O372</f>
        <v>-27971.62</v>
      </c>
      <c r="J372" s="352">
        <f t="shared" si="66"/>
        <v>27971.62</v>
      </c>
      <c r="K372" s="354"/>
      <c r="L372" s="352"/>
      <c r="M372" s="355">
        <v>-28457.62</v>
      </c>
      <c r="N372" s="352">
        <v>486</v>
      </c>
      <c r="O372" s="356">
        <f>M372+N372</f>
        <v>-27971.62</v>
      </c>
      <c r="P372" s="356">
        <f t="shared" si="68"/>
        <v>27971.62</v>
      </c>
      <c r="Q372" s="357"/>
      <c r="R372" s="260"/>
    </row>
    <row r="373" spans="1:18" ht="26.25" x14ac:dyDescent="0.2">
      <c r="A373" s="282"/>
      <c r="B373" s="340"/>
      <c r="C373" s="283"/>
      <c r="D373" s="283"/>
      <c r="E373" s="283"/>
      <c r="F373" s="283"/>
      <c r="G373" s="341" t="s">
        <v>195</v>
      </c>
      <c r="H373" s="342"/>
      <c r="I373" s="343"/>
      <c r="J373" s="342">
        <f t="shared" si="66"/>
        <v>0</v>
      </c>
      <c r="K373" s="337"/>
      <c r="L373" s="342"/>
      <c r="M373" s="344"/>
      <c r="N373" s="342"/>
      <c r="O373" s="378"/>
      <c r="P373" s="378">
        <f t="shared" si="68"/>
        <v>0</v>
      </c>
      <c r="Q373" s="339"/>
      <c r="R373" s="260"/>
    </row>
    <row r="374" spans="1:18" ht="26.25" x14ac:dyDescent="0.2">
      <c r="A374" s="276" t="s">
        <v>165</v>
      </c>
      <c r="B374" s="268" t="s">
        <v>124</v>
      </c>
      <c r="C374" s="269"/>
      <c r="D374" s="269"/>
      <c r="E374" s="269"/>
      <c r="F374" s="269"/>
      <c r="G374" s="334" t="s">
        <v>196</v>
      </c>
      <c r="H374" s="335">
        <f>H328+H333</f>
        <v>27842000</v>
      </c>
      <c r="I374" s="336"/>
      <c r="J374" s="342">
        <f>J328+J333</f>
        <v>18643787</v>
      </c>
      <c r="K374" s="337">
        <f t="shared" ref="K374:K380" si="71">ROUND(I374/H374*100,2)</f>
        <v>0</v>
      </c>
      <c r="L374" s="335">
        <f>L328+L333</f>
        <v>11950000</v>
      </c>
      <c r="M374" s="335">
        <f>M328+M333</f>
        <v>7522785</v>
      </c>
      <c r="N374" s="335">
        <f>N328+N333</f>
        <v>1675428</v>
      </c>
      <c r="O374" s="335">
        <f>O328+O333</f>
        <v>9198213</v>
      </c>
      <c r="P374" s="338">
        <f t="shared" si="68"/>
        <v>2751787</v>
      </c>
      <c r="Q374" s="339">
        <f t="shared" ref="Q374:Q380" si="72">ROUND(O374/N374*100,2)</f>
        <v>549.01</v>
      </c>
      <c r="R374" s="260"/>
    </row>
    <row r="375" spans="1:18" ht="26.25" x14ac:dyDescent="0.2">
      <c r="A375" s="276"/>
      <c r="B375" s="268">
        <v>15</v>
      </c>
      <c r="C375" s="269"/>
      <c r="D375" s="269"/>
      <c r="E375" s="269"/>
      <c r="F375" s="269"/>
      <c r="G375" s="334" t="s">
        <v>197</v>
      </c>
      <c r="H375" s="335">
        <f>H376</f>
        <v>0</v>
      </c>
      <c r="I375" s="336"/>
      <c r="J375" s="342">
        <f t="shared" ref="J375:J381" si="73">H375-I375</f>
        <v>0</v>
      </c>
      <c r="K375" s="337" t="e">
        <f t="shared" si="71"/>
        <v>#DIV/0!</v>
      </c>
      <c r="L375" s="335">
        <f>L376</f>
        <v>0</v>
      </c>
      <c r="M375" s="335">
        <f>M376</f>
        <v>0</v>
      </c>
      <c r="N375" s="335">
        <f>N376</f>
        <v>0</v>
      </c>
      <c r="O375" s="335">
        <f>O376</f>
        <v>0</v>
      </c>
      <c r="P375" s="338">
        <f t="shared" si="68"/>
        <v>0</v>
      </c>
      <c r="Q375" s="339" t="e">
        <f t="shared" si="72"/>
        <v>#DIV/0!</v>
      </c>
      <c r="R375" s="260"/>
    </row>
    <row r="376" spans="1:18" ht="26.25" x14ac:dyDescent="0.2">
      <c r="A376" s="276"/>
      <c r="B376" s="268"/>
      <c r="C376" s="269" t="s">
        <v>48</v>
      </c>
      <c r="D376" s="269"/>
      <c r="E376" s="269"/>
      <c r="F376" s="269"/>
      <c r="G376" s="334" t="s">
        <v>198</v>
      </c>
      <c r="H376" s="335">
        <f>H353</f>
        <v>0</v>
      </c>
      <c r="I376" s="336"/>
      <c r="J376" s="342">
        <f t="shared" si="73"/>
        <v>0</v>
      </c>
      <c r="K376" s="337" t="e">
        <f t="shared" si="71"/>
        <v>#DIV/0!</v>
      </c>
      <c r="L376" s="335">
        <f>L353</f>
        <v>0</v>
      </c>
      <c r="M376" s="335">
        <f>M353</f>
        <v>0</v>
      </c>
      <c r="N376" s="335">
        <f>N353</f>
        <v>0</v>
      </c>
      <c r="O376" s="335">
        <f>O353</f>
        <v>0</v>
      </c>
      <c r="P376" s="338">
        <f t="shared" si="68"/>
        <v>0</v>
      </c>
      <c r="Q376" s="339" t="e">
        <f t="shared" si="72"/>
        <v>#DIV/0!</v>
      </c>
      <c r="R376" s="260"/>
    </row>
    <row r="377" spans="1:18" ht="26.25" x14ac:dyDescent="0.2">
      <c r="A377" s="276"/>
      <c r="B377" s="268" t="s">
        <v>48</v>
      </c>
      <c r="C377" s="269"/>
      <c r="D377" s="269"/>
      <c r="E377" s="269"/>
      <c r="F377" s="269"/>
      <c r="G377" s="334" t="s">
        <v>199</v>
      </c>
      <c r="H377" s="335">
        <f>H378+H379</f>
        <v>4812500</v>
      </c>
      <c r="I377" s="336"/>
      <c r="J377" s="342">
        <f t="shared" si="73"/>
        <v>4812500</v>
      </c>
      <c r="K377" s="337">
        <f t="shared" si="71"/>
        <v>0</v>
      </c>
      <c r="L377" s="335">
        <f>L378+L379</f>
        <v>2459000</v>
      </c>
      <c r="M377" s="335">
        <f>M378+M379</f>
        <v>1601859.1100000013</v>
      </c>
      <c r="N377" s="335">
        <f>N378+N379</f>
        <v>407941.81000000006</v>
      </c>
      <c r="O377" s="335">
        <f>O378+O379</f>
        <v>2009800.92</v>
      </c>
      <c r="P377" s="338">
        <f t="shared" si="68"/>
        <v>449199.08000000007</v>
      </c>
      <c r="Q377" s="339">
        <f t="shared" si="72"/>
        <v>492.67</v>
      </c>
      <c r="R377" s="260"/>
    </row>
    <row r="378" spans="1:18" ht="26.25" x14ac:dyDescent="0.2">
      <c r="A378" s="276"/>
      <c r="B378" s="268"/>
      <c r="C378" s="269" t="s">
        <v>30</v>
      </c>
      <c r="D378" s="269"/>
      <c r="E378" s="269"/>
      <c r="F378" s="269"/>
      <c r="G378" s="334" t="s">
        <v>130</v>
      </c>
      <c r="H378" s="335">
        <f>+H321</f>
        <v>96000</v>
      </c>
      <c r="I378" s="336"/>
      <c r="J378" s="342">
        <f t="shared" si="73"/>
        <v>96000</v>
      </c>
      <c r="K378" s="337">
        <f t="shared" si="71"/>
        <v>0</v>
      </c>
      <c r="L378" s="335">
        <f>+L321</f>
        <v>59000</v>
      </c>
      <c r="M378" s="335">
        <f>+M321</f>
        <v>36178.910000000003</v>
      </c>
      <c r="N378" s="335">
        <f>+N321</f>
        <v>7885.58</v>
      </c>
      <c r="O378" s="335">
        <f>+O321</f>
        <v>44064.490000000005</v>
      </c>
      <c r="P378" s="338">
        <f t="shared" si="68"/>
        <v>14935.509999999995</v>
      </c>
      <c r="Q378" s="339">
        <f t="shared" si="72"/>
        <v>558.79999999999995</v>
      </c>
      <c r="R378" s="260"/>
    </row>
    <row r="379" spans="1:18" ht="26.25" x14ac:dyDescent="0.2">
      <c r="A379" s="276"/>
      <c r="B379" s="268"/>
      <c r="C379" s="269" t="s">
        <v>43</v>
      </c>
      <c r="D379" s="269"/>
      <c r="E379" s="269"/>
      <c r="F379" s="269"/>
      <c r="G379" s="334" t="s">
        <v>200</v>
      </c>
      <c r="H379" s="335">
        <f>H257-H374-H375-H378</f>
        <v>4716500</v>
      </c>
      <c r="I379" s="336"/>
      <c r="J379" s="342">
        <f t="shared" si="73"/>
        <v>4716500</v>
      </c>
      <c r="K379" s="337">
        <f t="shared" si="71"/>
        <v>0</v>
      </c>
      <c r="L379" s="335">
        <f>L257-L374-L375-L378</f>
        <v>2400000</v>
      </c>
      <c r="M379" s="335">
        <f>M257-M374-M375-M378</f>
        <v>1565680.2000000014</v>
      </c>
      <c r="N379" s="335">
        <f>N257-N374-N375-N378</f>
        <v>400056.23000000004</v>
      </c>
      <c r="O379" s="335">
        <f>O257-O374-O375-O378</f>
        <v>1965736.43</v>
      </c>
      <c r="P379" s="338">
        <f t="shared" si="68"/>
        <v>434263.57000000007</v>
      </c>
      <c r="Q379" s="339">
        <f t="shared" si="72"/>
        <v>491.37</v>
      </c>
      <c r="R379" s="260"/>
    </row>
    <row r="380" spans="1:18" ht="26.25" x14ac:dyDescent="0.2">
      <c r="A380" s="276" t="s">
        <v>201</v>
      </c>
      <c r="B380" s="268" t="s">
        <v>103</v>
      </c>
      <c r="C380" s="269"/>
      <c r="D380" s="269"/>
      <c r="E380" s="269"/>
      <c r="F380" s="269"/>
      <c r="G380" s="334" t="s">
        <v>202</v>
      </c>
      <c r="H380" s="335">
        <f>H382</f>
        <v>11606000</v>
      </c>
      <c r="I380" s="336"/>
      <c r="J380" s="342">
        <f t="shared" si="73"/>
        <v>11606000</v>
      </c>
      <c r="K380" s="337">
        <f t="shared" si="71"/>
        <v>0</v>
      </c>
      <c r="L380" s="335">
        <f>L382</f>
        <v>3223300</v>
      </c>
      <c r="M380" s="335">
        <f>M382</f>
        <v>735464.37</v>
      </c>
      <c r="N380" s="335">
        <f>N382</f>
        <v>200638.81</v>
      </c>
      <c r="O380" s="335">
        <f>O382</f>
        <v>936103.18</v>
      </c>
      <c r="P380" s="338">
        <f t="shared" si="68"/>
        <v>2287196.8199999998</v>
      </c>
      <c r="Q380" s="339">
        <f t="shared" si="72"/>
        <v>466.56</v>
      </c>
      <c r="R380" s="260"/>
    </row>
    <row r="381" spans="1:18" ht="76.5" x14ac:dyDescent="0.2">
      <c r="A381" s="276"/>
      <c r="B381" s="268"/>
      <c r="C381" s="269"/>
      <c r="D381" s="269" t="s">
        <v>81</v>
      </c>
      <c r="E381" s="269"/>
      <c r="F381" s="269"/>
      <c r="G381" s="334" t="s">
        <v>203</v>
      </c>
      <c r="H381" s="335">
        <f>H444</f>
        <v>0</v>
      </c>
      <c r="I381" s="336"/>
      <c r="J381" s="342">
        <f t="shared" si="73"/>
        <v>0</v>
      </c>
      <c r="K381" s="395"/>
      <c r="L381" s="335">
        <f>L444</f>
        <v>0</v>
      </c>
      <c r="M381" s="367">
        <f>M444</f>
        <v>0</v>
      </c>
      <c r="N381" s="335">
        <f>N444</f>
        <v>0</v>
      </c>
      <c r="O381" s="338">
        <f>O444</f>
        <v>0</v>
      </c>
      <c r="P381" s="338">
        <f t="shared" si="68"/>
        <v>0</v>
      </c>
      <c r="Q381" s="339"/>
      <c r="R381" s="260"/>
    </row>
    <row r="382" spans="1:18" ht="51" x14ac:dyDescent="0.35">
      <c r="A382" s="444" t="s">
        <v>204</v>
      </c>
      <c r="B382" s="445"/>
      <c r="C382" s="445"/>
      <c r="D382" s="445"/>
      <c r="E382" s="445"/>
      <c r="F382" s="446"/>
      <c r="G382" s="359" t="s">
        <v>205</v>
      </c>
      <c r="H382" s="360">
        <f>+H383+H447</f>
        <v>11606000</v>
      </c>
      <c r="I382" s="361"/>
      <c r="J382" s="360">
        <f>+J383</f>
        <v>10667923.949999999</v>
      </c>
      <c r="K382" s="402">
        <f t="shared" ref="K382:K415" si="74">ROUND(I382/H382*100,2)</f>
        <v>0</v>
      </c>
      <c r="L382" s="360">
        <f>+L383+L447</f>
        <v>3223300</v>
      </c>
      <c r="M382" s="363">
        <f>+M383+M447</f>
        <v>735464.37</v>
      </c>
      <c r="N382" s="360">
        <f>+N383+N447</f>
        <v>200638.81</v>
      </c>
      <c r="O382" s="364">
        <f>+O383+O447</f>
        <v>936103.18</v>
      </c>
      <c r="P382" s="364">
        <f t="shared" si="68"/>
        <v>2287196.8199999998</v>
      </c>
      <c r="Q382" s="365">
        <f t="shared" ref="Q382:Q415" si="75">ROUND(O382/L382*100,2)</f>
        <v>29.04</v>
      </c>
      <c r="R382" s="366"/>
    </row>
    <row r="383" spans="1:18" ht="26.25" x14ac:dyDescent="0.2">
      <c r="A383" s="276"/>
      <c r="B383" s="268"/>
      <c r="C383" s="269"/>
      <c r="D383" s="269" t="s">
        <v>32</v>
      </c>
      <c r="E383" s="269"/>
      <c r="F383" s="269"/>
      <c r="G383" s="334" t="s">
        <v>62</v>
      </c>
      <c r="H383" s="335">
        <f>H384+H387+H390+H393+H399+H413</f>
        <v>11606000</v>
      </c>
      <c r="I383" s="336"/>
      <c r="J383" s="335">
        <f>J384+J387+J390+J393+J399+J413</f>
        <v>10667923.949999999</v>
      </c>
      <c r="K383" s="395">
        <f t="shared" si="74"/>
        <v>0</v>
      </c>
      <c r="L383" s="335">
        <f>L384+L387+L390+L393+L399+L413</f>
        <v>3223300</v>
      </c>
      <c r="M383" s="314">
        <f>M384+M387+M390+M393+M399+M413</f>
        <v>736866.05</v>
      </c>
      <c r="N383" s="335">
        <f>N384+N387+N390+N393+N399+N413</f>
        <v>201210</v>
      </c>
      <c r="O383" s="338">
        <f>O384+O387+O390+O393+O399+O413</f>
        <v>938076.05</v>
      </c>
      <c r="P383" s="338">
        <f t="shared" si="68"/>
        <v>2285223.9500000002</v>
      </c>
      <c r="Q383" s="339">
        <f t="shared" si="75"/>
        <v>29.1</v>
      </c>
      <c r="R383" s="260"/>
    </row>
    <row r="384" spans="1:18" ht="26.25" x14ac:dyDescent="0.2">
      <c r="A384" s="276"/>
      <c r="B384" s="268"/>
      <c r="C384" s="269"/>
      <c r="D384" s="269" t="s">
        <v>89</v>
      </c>
      <c r="E384" s="269"/>
      <c r="F384" s="269"/>
      <c r="G384" s="334" t="s">
        <v>66</v>
      </c>
      <c r="H384" s="335">
        <f>H385</f>
        <v>3000</v>
      </c>
      <c r="I384" s="336"/>
      <c r="J384" s="335">
        <f>J385</f>
        <v>3000</v>
      </c>
      <c r="K384" s="395">
        <f t="shared" si="74"/>
        <v>0</v>
      </c>
      <c r="L384" s="335">
        <f t="shared" ref="L384:O385" si="76">L385</f>
        <v>3000</v>
      </c>
      <c r="M384" s="314">
        <f t="shared" si="76"/>
        <v>0</v>
      </c>
      <c r="N384" s="335">
        <f t="shared" si="76"/>
        <v>0</v>
      </c>
      <c r="O384" s="338">
        <f t="shared" si="76"/>
        <v>0</v>
      </c>
      <c r="P384" s="338">
        <f t="shared" si="68"/>
        <v>3000</v>
      </c>
      <c r="Q384" s="339">
        <f t="shared" si="75"/>
        <v>0</v>
      </c>
      <c r="R384" s="260"/>
    </row>
    <row r="385" spans="1:18" ht="26.25" x14ac:dyDescent="0.2">
      <c r="A385" s="276"/>
      <c r="B385" s="268"/>
      <c r="C385" s="269"/>
      <c r="D385" s="269"/>
      <c r="E385" s="269" t="s">
        <v>90</v>
      </c>
      <c r="F385" s="269"/>
      <c r="G385" s="313" t="s">
        <v>181</v>
      </c>
      <c r="H385" s="335">
        <f>H386</f>
        <v>3000</v>
      </c>
      <c r="I385" s="336"/>
      <c r="J385" s="335">
        <f>J386</f>
        <v>3000</v>
      </c>
      <c r="K385" s="395">
        <f t="shared" si="74"/>
        <v>0</v>
      </c>
      <c r="L385" s="335">
        <f t="shared" si="76"/>
        <v>3000</v>
      </c>
      <c r="M385" s="314">
        <f t="shared" si="76"/>
        <v>0</v>
      </c>
      <c r="N385" s="335">
        <f t="shared" si="76"/>
        <v>0</v>
      </c>
      <c r="O385" s="338">
        <f t="shared" si="76"/>
        <v>0</v>
      </c>
      <c r="P385" s="338">
        <f t="shared" si="68"/>
        <v>3000</v>
      </c>
      <c r="Q385" s="339">
        <f t="shared" si="75"/>
        <v>0</v>
      </c>
      <c r="R385" s="260"/>
    </row>
    <row r="386" spans="1:18" ht="26.25" x14ac:dyDescent="0.2">
      <c r="A386" s="282"/>
      <c r="B386" s="340"/>
      <c r="C386" s="283"/>
      <c r="D386" s="283"/>
      <c r="E386" s="283"/>
      <c r="F386" s="283" t="s">
        <v>90</v>
      </c>
      <c r="G386" s="341" t="s">
        <v>154</v>
      </c>
      <c r="H386" s="342">
        <v>3000</v>
      </c>
      <c r="I386" s="343"/>
      <c r="J386" s="342">
        <f t="shared" ref="J386:J438" si="77">H386-I386</f>
        <v>3000</v>
      </c>
      <c r="K386" s="395">
        <f t="shared" si="74"/>
        <v>0</v>
      </c>
      <c r="L386" s="342">
        <v>3000</v>
      </c>
      <c r="M386" s="344"/>
      <c r="N386" s="342"/>
      <c r="O386" s="285">
        <f>M386+N386</f>
        <v>0</v>
      </c>
      <c r="P386" s="285">
        <f t="shared" si="68"/>
        <v>3000</v>
      </c>
      <c r="Q386" s="339">
        <f t="shared" si="75"/>
        <v>0</v>
      </c>
      <c r="R386" s="260"/>
    </row>
    <row r="387" spans="1:18" ht="26.25" x14ac:dyDescent="0.2">
      <c r="A387" s="276"/>
      <c r="B387" s="268"/>
      <c r="C387" s="269"/>
      <c r="D387" s="269" t="s">
        <v>91</v>
      </c>
      <c r="E387" s="269"/>
      <c r="F387" s="269"/>
      <c r="G387" s="334" t="s">
        <v>70</v>
      </c>
      <c r="H387" s="335">
        <v>0</v>
      </c>
      <c r="I387" s="336"/>
      <c r="J387" s="342">
        <f t="shared" si="77"/>
        <v>0</v>
      </c>
      <c r="K387" s="395" t="e">
        <f t="shared" si="74"/>
        <v>#DIV/0!</v>
      </c>
      <c r="L387" s="335">
        <v>0</v>
      </c>
      <c r="M387" s="314">
        <f>M388+M389</f>
        <v>0</v>
      </c>
      <c r="N387" s="335">
        <f>N388+N389</f>
        <v>0</v>
      </c>
      <c r="O387" s="338">
        <f>O388+O389</f>
        <v>0</v>
      </c>
      <c r="P387" s="338">
        <f t="shared" si="68"/>
        <v>0</v>
      </c>
      <c r="Q387" s="339" t="e">
        <f t="shared" si="75"/>
        <v>#DIV/0!</v>
      </c>
      <c r="R387" s="260"/>
    </row>
    <row r="388" spans="1:18" ht="26.25" x14ac:dyDescent="0.2">
      <c r="A388" s="282"/>
      <c r="B388" s="340"/>
      <c r="C388" s="283"/>
      <c r="D388" s="283"/>
      <c r="E388" s="283" t="s">
        <v>38</v>
      </c>
      <c r="F388" s="283"/>
      <c r="G388" s="341" t="s">
        <v>338</v>
      </c>
      <c r="H388" s="342"/>
      <c r="I388" s="343"/>
      <c r="J388" s="342">
        <f t="shared" si="77"/>
        <v>0</v>
      </c>
      <c r="K388" s="395" t="e">
        <f t="shared" si="74"/>
        <v>#DIV/0!</v>
      </c>
      <c r="L388" s="342"/>
      <c r="M388" s="344"/>
      <c r="N388" s="342"/>
      <c r="O388" s="285">
        <f>M388+N388</f>
        <v>0</v>
      </c>
      <c r="P388" s="285">
        <f t="shared" si="68"/>
        <v>0</v>
      </c>
      <c r="Q388" s="339" t="e">
        <f t="shared" si="75"/>
        <v>#DIV/0!</v>
      </c>
      <c r="R388" s="260"/>
    </row>
    <row r="389" spans="1:18" ht="26.25" x14ac:dyDescent="0.2">
      <c r="A389" s="282"/>
      <c r="B389" s="340"/>
      <c r="C389" s="283"/>
      <c r="D389" s="283"/>
      <c r="E389" s="283">
        <v>10</v>
      </c>
      <c r="F389" s="283"/>
      <c r="G389" s="341" t="s">
        <v>337</v>
      </c>
      <c r="H389" s="342"/>
      <c r="I389" s="343"/>
      <c r="J389" s="342">
        <f t="shared" si="77"/>
        <v>0</v>
      </c>
      <c r="K389" s="395" t="e">
        <f t="shared" si="74"/>
        <v>#DIV/0!</v>
      </c>
      <c r="L389" s="342"/>
      <c r="M389" s="344"/>
      <c r="N389" s="342"/>
      <c r="O389" s="285">
        <f>M389+N389</f>
        <v>0</v>
      </c>
      <c r="P389" s="285">
        <f t="shared" si="68"/>
        <v>0</v>
      </c>
      <c r="Q389" s="339" t="e">
        <f t="shared" si="75"/>
        <v>#DIV/0!</v>
      </c>
      <c r="R389" s="260"/>
    </row>
    <row r="390" spans="1:18" ht="51" x14ac:dyDescent="0.2">
      <c r="A390" s="276"/>
      <c r="B390" s="268"/>
      <c r="C390" s="269"/>
      <c r="D390" s="269">
        <v>51</v>
      </c>
      <c r="E390" s="269"/>
      <c r="F390" s="269"/>
      <c r="G390" s="334" t="s">
        <v>72</v>
      </c>
      <c r="H390" s="335">
        <v>0</v>
      </c>
      <c r="I390" s="336"/>
      <c r="J390" s="342">
        <f t="shared" si="77"/>
        <v>0</v>
      </c>
      <c r="K390" s="395" t="e">
        <f t="shared" si="74"/>
        <v>#DIV/0!</v>
      </c>
      <c r="L390" s="335">
        <v>0</v>
      </c>
      <c r="M390" s="314">
        <f t="shared" ref="M390:O391" si="78">M391</f>
        <v>0</v>
      </c>
      <c r="N390" s="335">
        <f t="shared" si="78"/>
        <v>0</v>
      </c>
      <c r="O390" s="338">
        <f t="shared" si="78"/>
        <v>0</v>
      </c>
      <c r="P390" s="338">
        <f t="shared" si="68"/>
        <v>0</v>
      </c>
      <c r="Q390" s="339" t="e">
        <f t="shared" si="75"/>
        <v>#DIV/0!</v>
      </c>
      <c r="R390" s="260"/>
    </row>
    <row r="391" spans="1:18" ht="26.25" x14ac:dyDescent="0.2">
      <c r="A391" s="276"/>
      <c r="B391" s="268"/>
      <c r="C391" s="269"/>
      <c r="D391" s="269"/>
      <c r="E391" s="269" t="s">
        <v>32</v>
      </c>
      <c r="F391" s="269"/>
      <c r="G391" s="313" t="s">
        <v>92</v>
      </c>
      <c r="H391" s="335">
        <v>0</v>
      </c>
      <c r="I391" s="336"/>
      <c r="J391" s="342">
        <f t="shared" si="77"/>
        <v>0</v>
      </c>
      <c r="K391" s="395" t="e">
        <f t="shared" si="74"/>
        <v>#DIV/0!</v>
      </c>
      <c r="L391" s="335">
        <v>0</v>
      </c>
      <c r="M391" s="314">
        <f t="shared" si="78"/>
        <v>0</v>
      </c>
      <c r="N391" s="335">
        <f t="shared" si="78"/>
        <v>0</v>
      </c>
      <c r="O391" s="338">
        <f t="shared" si="78"/>
        <v>0</v>
      </c>
      <c r="P391" s="338">
        <f t="shared" si="68"/>
        <v>0</v>
      </c>
      <c r="Q391" s="339" t="e">
        <f t="shared" si="75"/>
        <v>#DIV/0!</v>
      </c>
      <c r="R391" s="260"/>
    </row>
    <row r="392" spans="1:18" ht="76.5" x14ac:dyDescent="0.2">
      <c r="A392" s="282"/>
      <c r="B392" s="340"/>
      <c r="C392" s="283"/>
      <c r="D392" s="283"/>
      <c r="E392" s="283"/>
      <c r="F392" s="283">
        <v>18</v>
      </c>
      <c r="G392" s="341" t="s">
        <v>95</v>
      </c>
      <c r="H392" s="342"/>
      <c r="I392" s="343"/>
      <c r="J392" s="342">
        <f t="shared" si="77"/>
        <v>0</v>
      </c>
      <c r="K392" s="395" t="e">
        <f t="shared" si="74"/>
        <v>#DIV/0!</v>
      </c>
      <c r="L392" s="342"/>
      <c r="M392" s="344"/>
      <c r="N392" s="342"/>
      <c r="O392" s="285">
        <f>M392+N392</f>
        <v>0</v>
      </c>
      <c r="P392" s="285">
        <f t="shared" si="68"/>
        <v>0</v>
      </c>
      <c r="Q392" s="339" t="e">
        <f t="shared" si="75"/>
        <v>#DIV/0!</v>
      </c>
      <c r="R392" s="260"/>
    </row>
    <row r="393" spans="1:18" ht="26.25" x14ac:dyDescent="0.2">
      <c r="A393" s="276"/>
      <c r="B393" s="268"/>
      <c r="C393" s="269"/>
      <c r="D393" s="269">
        <v>55</v>
      </c>
      <c r="E393" s="269"/>
      <c r="F393" s="269"/>
      <c r="G393" s="334" t="s">
        <v>336</v>
      </c>
      <c r="H393" s="335">
        <v>0</v>
      </c>
      <c r="I393" s="336"/>
      <c r="J393" s="342">
        <f t="shared" si="77"/>
        <v>0</v>
      </c>
      <c r="K393" s="395" t="e">
        <f t="shared" si="74"/>
        <v>#DIV/0!</v>
      </c>
      <c r="L393" s="335">
        <v>0</v>
      </c>
      <c r="M393" s="314">
        <f>M394+M397</f>
        <v>0</v>
      </c>
      <c r="N393" s="335">
        <f>N394+N397</f>
        <v>0</v>
      </c>
      <c r="O393" s="338">
        <f>O394+O397</f>
        <v>0</v>
      </c>
      <c r="P393" s="338">
        <f t="shared" si="68"/>
        <v>0</v>
      </c>
      <c r="Q393" s="339" t="e">
        <f t="shared" si="75"/>
        <v>#DIV/0!</v>
      </c>
      <c r="R393" s="260"/>
    </row>
    <row r="394" spans="1:18" ht="26.25" x14ac:dyDescent="0.2">
      <c r="A394" s="276"/>
      <c r="B394" s="268"/>
      <c r="C394" s="269"/>
      <c r="D394" s="269"/>
      <c r="E394" s="269" t="s">
        <v>32</v>
      </c>
      <c r="F394" s="269"/>
      <c r="G394" s="334" t="s">
        <v>335</v>
      </c>
      <c r="H394" s="335">
        <v>0</v>
      </c>
      <c r="I394" s="336"/>
      <c r="J394" s="342">
        <f t="shared" si="77"/>
        <v>0</v>
      </c>
      <c r="K394" s="395" t="e">
        <f t="shared" si="74"/>
        <v>#DIV/0!</v>
      </c>
      <c r="L394" s="335">
        <v>0</v>
      </c>
      <c r="M394" s="314">
        <f>M395+M396</f>
        <v>0</v>
      </c>
      <c r="N394" s="335">
        <f>N395+N396</f>
        <v>0</v>
      </c>
      <c r="O394" s="338">
        <f>O395+O396</f>
        <v>0</v>
      </c>
      <c r="P394" s="338">
        <f t="shared" si="68"/>
        <v>0</v>
      </c>
      <c r="Q394" s="339" t="e">
        <f t="shared" si="75"/>
        <v>#DIV/0!</v>
      </c>
      <c r="R394" s="260"/>
    </row>
    <row r="395" spans="1:18" ht="26.25" x14ac:dyDescent="0.2">
      <c r="A395" s="282"/>
      <c r="B395" s="340"/>
      <c r="C395" s="283"/>
      <c r="D395" s="283"/>
      <c r="E395" s="283"/>
      <c r="F395" s="283" t="s">
        <v>115</v>
      </c>
      <c r="G395" s="341" t="s">
        <v>334</v>
      </c>
      <c r="H395" s="342"/>
      <c r="I395" s="343"/>
      <c r="J395" s="342">
        <f t="shared" si="77"/>
        <v>0</v>
      </c>
      <c r="K395" s="395" t="e">
        <f t="shared" si="74"/>
        <v>#DIV/0!</v>
      </c>
      <c r="L395" s="342"/>
      <c r="M395" s="344"/>
      <c r="N395" s="342"/>
      <c r="O395" s="285">
        <f>M395+N395</f>
        <v>0</v>
      </c>
      <c r="P395" s="285">
        <f t="shared" si="68"/>
        <v>0</v>
      </c>
      <c r="Q395" s="339" t="e">
        <f t="shared" si="75"/>
        <v>#DIV/0!</v>
      </c>
      <c r="R395" s="260"/>
    </row>
    <row r="396" spans="1:18" ht="26.25" x14ac:dyDescent="0.2">
      <c r="A396" s="282"/>
      <c r="B396" s="340"/>
      <c r="C396" s="283"/>
      <c r="D396" s="283"/>
      <c r="E396" s="283"/>
      <c r="F396" s="283">
        <v>18</v>
      </c>
      <c r="G396" s="341" t="s">
        <v>206</v>
      </c>
      <c r="H396" s="342"/>
      <c r="I396" s="343"/>
      <c r="J396" s="342">
        <f t="shared" si="77"/>
        <v>0</v>
      </c>
      <c r="K396" s="395" t="e">
        <f t="shared" si="74"/>
        <v>#DIV/0!</v>
      </c>
      <c r="L396" s="342"/>
      <c r="M396" s="344"/>
      <c r="N396" s="342"/>
      <c r="O396" s="285">
        <f>M396+N396</f>
        <v>0</v>
      </c>
      <c r="P396" s="285">
        <f t="shared" si="68"/>
        <v>0</v>
      </c>
      <c r="Q396" s="339" t="e">
        <f t="shared" si="75"/>
        <v>#DIV/0!</v>
      </c>
      <c r="R396" s="260"/>
    </row>
    <row r="397" spans="1:18" ht="51" x14ac:dyDescent="0.2">
      <c r="A397" s="276"/>
      <c r="B397" s="268"/>
      <c r="C397" s="269"/>
      <c r="D397" s="269"/>
      <c r="E397" s="269" t="s">
        <v>30</v>
      </c>
      <c r="F397" s="269"/>
      <c r="G397" s="313" t="s">
        <v>333</v>
      </c>
      <c r="H397" s="335">
        <v>0</v>
      </c>
      <c r="I397" s="336"/>
      <c r="J397" s="342">
        <f t="shared" si="77"/>
        <v>0</v>
      </c>
      <c r="K397" s="395" t="e">
        <f t="shared" si="74"/>
        <v>#DIV/0!</v>
      </c>
      <c r="L397" s="335">
        <v>0</v>
      </c>
      <c r="M397" s="314">
        <f>M398</f>
        <v>0</v>
      </c>
      <c r="N397" s="335">
        <f>N398</f>
        <v>0</v>
      </c>
      <c r="O397" s="338">
        <f>O398</f>
        <v>0</v>
      </c>
      <c r="P397" s="338">
        <f t="shared" si="68"/>
        <v>0</v>
      </c>
      <c r="Q397" s="339" t="e">
        <f t="shared" si="75"/>
        <v>#DIV/0!</v>
      </c>
      <c r="R397" s="260"/>
    </row>
    <row r="398" spans="1:18" ht="26.25" x14ac:dyDescent="0.2">
      <c r="A398" s="282"/>
      <c r="B398" s="340"/>
      <c r="C398" s="283"/>
      <c r="D398" s="283"/>
      <c r="E398" s="283"/>
      <c r="F398" s="283" t="s">
        <v>32</v>
      </c>
      <c r="G398" s="341" t="s">
        <v>332</v>
      </c>
      <c r="H398" s="342"/>
      <c r="I398" s="343"/>
      <c r="J398" s="342">
        <f t="shared" si="77"/>
        <v>0</v>
      </c>
      <c r="K398" s="395" t="e">
        <f t="shared" si="74"/>
        <v>#DIV/0!</v>
      </c>
      <c r="L398" s="342"/>
      <c r="M398" s="344"/>
      <c r="N398" s="342"/>
      <c r="O398" s="285">
        <f>M398+N398</f>
        <v>0</v>
      </c>
      <c r="P398" s="285">
        <f t="shared" si="68"/>
        <v>0</v>
      </c>
      <c r="Q398" s="339" t="e">
        <f t="shared" si="75"/>
        <v>#DIV/0!</v>
      </c>
      <c r="R398" s="260"/>
    </row>
    <row r="399" spans="1:18" ht="51" x14ac:dyDescent="0.2">
      <c r="A399" s="276"/>
      <c r="B399" s="268"/>
      <c r="C399" s="269"/>
      <c r="D399" s="269">
        <v>56</v>
      </c>
      <c r="E399" s="269"/>
      <c r="F399" s="269"/>
      <c r="G399" s="313" t="s">
        <v>331</v>
      </c>
      <c r="H399" s="335">
        <f>+H400+H403+H406+H409</f>
        <v>10579000</v>
      </c>
      <c r="I399" s="336">
        <f>I406</f>
        <v>689010.05</v>
      </c>
      <c r="J399" s="342">
        <f t="shared" si="77"/>
        <v>9889989.9499999993</v>
      </c>
      <c r="K399" s="395">
        <f t="shared" si="74"/>
        <v>6.51</v>
      </c>
      <c r="L399" s="335">
        <f>+L400+L403+L406+L409</f>
        <v>2891000</v>
      </c>
      <c r="M399" s="368">
        <f>+M400+M403+M406+M409</f>
        <v>536980.05000000005</v>
      </c>
      <c r="N399" s="335">
        <f>+N400+N403+N406+N409</f>
        <v>152030</v>
      </c>
      <c r="O399" s="369">
        <f>+O400+O403+O406+O409</f>
        <v>689010.05</v>
      </c>
      <c r="P399" s="285">
        <f t="shared" si="68"/>
        <v>2201989.9500000002</v>
      </c>
      <c r="Q399" s="339">
        <f t="shared" si="75"/>
        <v>23.83</v>
      </c>
      <c r="R399" s="260"/>
    </row>
    <row r="400" spans="1:18" ht="26.25" x14ac:dyDescent="0.2">
      <c r="A400" s="276"/>
      <c r="B400" s="268"/>
      <c r="C400" s="269"/>
      <c r="D400" s="400"/>
      <c r="E400" s="403" t="s">
        <v>249</v>
      </c>
      <c r="F400" s="400"/>
      <c r="G400" s="401" t="s">
        <v>406</v>
      </c>
      <c r="H400" s="335">
        <v>0</v>
      </c>
      <c r="I400" s="336"/>
      <c r="J400" s="342">
        <f t="shared" si="77"/>
        <v>0</v>
      </c>
      <c r="K400" s="395" t="e">
        <f t="shared" si="74"/>
        <v>#DIV/0!</v>
      </c>
      <c r="L400" s="335">
        <v>0</v>
      </c>
      <c r="M400" s="314">
        <f>M401+M402</f>
        <v>0</v>
      </c>
      <c r="N400" s="335">
        <f>N401+N402</f>
        <v>0</v>
      </c>
      <c r="O400" s="338">
        <f>O401+O402</f>
        <v>0</v>
      </c>
      <c r="P400" s="338">
        <f>P401+P402</f>
        <v>0</v>
      </c>
      <c r="Q400" s="339" t="e">
        <f t="shared" si="75"/>
        <v>#DIV/0!</v>
      </c>
      <c r="R400" s="260"/>
    </row>
    <row r="401" spans="1:21" ht="26.25" x14ac:dyDescent="0.2">
      <c r="A401" s="276"/>
      <c r="B401" s="268"/>
      <c r="C401" s="269"/>
      <c r="D401" s="400"/>
      <c r="E401" s="404"/>
      <c r="F401" s="400" t="s">
        <v>54</v>
      </c>
      <c r="G401" s="401" t="s">
        <v>155</v>
      </c>
      <c r="H401" s="335"/>
      <c r="I401" s="336"/>
      <c r="J401" s="342">
        <f t="shared" si="77"/>
        <v>0</v>
      </c>
      <c r="K401" s="395" t="e">
        <f t="shared" si="74"/>
        <v>#DIV/0!</v>
      </c>
      <c r="L401" s="335"/>
      <c r="M401" s="314"/>
      <c r="N401" s="335"/>
      <c r="O401" s="338">
        <f>M401+N401</f>
        <v>0</v>
      </c>
      <c r="P401" s="338"/>
      <c r="Q401" s="339" t="e">
        <f t="shared" si="75"/>
        <v>#DIV/0!</v>
      </c>
      <c r="R401" s="260"/>
    </row>
    <row r="402" spans="1:21" ht="26.25" x14ac:dyDescent="0.2">
      <c r="A402" s="276"/>
      <c r="B402" s="268"/>
      <c r="C402" s="269"/>
      <c r="D402" s="400"/>
      <c r="E402" s="404"/>
      <c r="F402" s="400" t="s">
        <v>55</v>
      </c>
      <c r="G402" s="401" t="s">
        <v>156</v>
      </c>
      <c r="H402" s="335"/>
      <c r="I402" s="336"/>
      <c r="J402" s="342">
        <f t="shared" si="77"/>
        <v>0</v>
      </c>
      <c r="K402" s="395" t="e">
        <f t="shared" si="74"/>
        <v>#DIV/0!</v>
      </c>
      <c r="L402" s="335"/>
      <c r="M402" s="314"/>
      <c r="N402" s="335"/>
      <c r="O402" s="338">
        <f>M402+N402</f>
        <v>0</v>
      </c>
      <c r="P402" s="338"/>
      <c r="Q402" s="339" t="e">
        <f t="shared" si="75"/>
        <v>#DIV/0!</v>
      </c>
      <c r="R402" s="260"/>
    </row>
    <row r="403" spans="1:21" ht="51" x14ac:dyDescent="0.2">
      <c r="A403" s="282"/>
      <c r="B403" s="340"/>
      <c r="C403" s="283"/>
      <c r="D403" s="400"/>
      <c r="E403" s="405">
        <v>48</v>
      </c>
      <c r="F403" s="405"/>
      <c r="G403" s="406" t="s">
        <v>263</v>
      </c>
      <c r="H403" s="342">
        <f>H404+H405</f>
        <v>0</v>
      </c>
      <c r="I403" s="343"/>
      <c r="J403" s="342">
        <f t="shared" si="77"/>
        <v>0</v>
      </c>
      <c r="K403" s="395" t="e">
        <f t="shared" si="74"/>
        <v>#DIV/0!</v>
      </c>
      <c r="L403" s="342">
        <f>L404+L405</f>
        <v>0</v>
      </c>
      <c r="M403" s="344">
        <f>M404+M405</f>
        <v>0</v>
      </c>
      <c r="N403" s="342">
        <f>N404+N405</f>
        <v>0</v>
      </c>
      <c r="O403" s="285">
        <f>O404+O405</f>
        <v>0</v>
      </c>
      <c r="P403" s="285">
        <f>P404+P405</f>
        <v>0</v>
      </c>
      <c r="Q403" s="339" t="e">
        <f t="shared" si="75"/>
        <v>#DIV/0!</v>
      </c>
      <c r="R403" s="260"/>
    </row>
    <row r="404" spans="1:21" ht="26.25" x14ac:dyDescent="0.2">
      <c r="A404" s="282"/>
      <c r="B404" s="340"/>
      <c r="C404" s="283"/>
      <c r="D404" s="400"/>
      <c r="E404" s="405"/>
      <c r="F404" s="400" t="s">
        <v>54</v>
      </c>
      <c r="G404" s="407" t="s">
        <v>155</v>
      </c>
      <c r="H404" s="342"/>
      <c r="I404" s="343"/>
      <c r="J404" s="342">
        <f t="shared" si="77"/>
        <v>0</v>
      </c>
      <c r="K404" s="395" t="e">
        <f t="shared" si="74"/>
        <v>#DIV/0!</v>
      </c>
      <c r="L404" s="342"/>
      <c r="M404" s="344"/>
      <c r="N404" s="342"/>
      <c r="O404" s="285">
        <f>M404+N404</f>
        <v>0</v>
      </c>
      <c r="P404" s="285"/>
      <c r="Q404" s="339" t="e">
        <f t="shared" si="75"/>
        <v>#DIV/0!</v>
      </c>
      <c r="R404" s="260"/>
    </row>
    <row r="405" spans="1:21" ht="26.25" x14ac:dyDescent="0.2">
      <c r="A405" s="282"/>
      <c r="B405" s="340"/>
      <c r="C405" s="283"/>
      <c r="D405" s="400"/>
      <c r="E405" s="405"/>
      <c r="F405" s="400" t="s">
        <v>55</v>
      </c>
      <c r="G405" s="407" t="s">
        <v>156</v>
      </c>
      <c r="H405" s="342"/>
      <c r="I405" s="343"/>
      <c r="J405" s="342">
        <f t="shared" si="77"/>
        <v>0</v>
      </c>
      <c r="K405" s="395" t="e">
        <f t="shared" si="74"/>
        <v>#DIV/0!</v>
      </c>
      <c r="L405" s="342"/>
      <c r="M405" s="344"/>
      <c r="N405" s="342"/>
      <c r="O405" s="285">
        <f>M405+N405</f>
        <v>0</v>
      </c>
      <c r="P405" s="285"/>
      <c r="Q405" s="339" t="e">
        <f t="shared" si="75"/>
        <v>#DIV/0!</v>
      </c>
      <c r="R405" s="260"/>
    </row>
    <row r="406" spans="1:21" ht="51" x14ac:dyDescent="0.2">
      <c r="A406" s="282"/>
      <c r="B406" s="340"/>
      <c r="C406" s="283"/>
      <c r="D406" s="400"/>
      <c r="E406" s="405">
        <v>49</v>
      </c>
      <c r="F406" s="405"/>
      <c r="G406" s="406" t="s">
        <v>264</v>
      </c>
      <c r="H406" s="342">
        <f>H407+H408</f>
        <v>10579000</v>
      </c>
      <c r="I406" s="343">
        <f>I407+I408</f>
        <v>689010.05</v>
      </c>
      <c r="J406" s="342">
        <f t="shared" si="77"/>
        <v>9889989.9499999993</v>
      </c>
      <c r="K406" s="395">
        <f t="shared" si="74"/>
        <v>6.51</v>
      </c>
      <c r="L406" s="342">
        <f>L407+L408</f>
        <v>2891000</v>
      </c>
      <c r="M406" s="344">
        <f>M407+M408</f>
        <v>536980.05000000005</v>
      </c>
      <c r="N406" s="342">
        <f>N407+N408</f>
        <v>152030</v>
      </c>
      <c r="O406" s="285">
        <f>O407+O408</f>
        <v>689010.05</v>
      </c>
      <c r="P406" s="285">
        <f>P407+P408</f>
        <v>0</v>
      </c>
      <c r="Q406" s="339">
        <f t="shared" si="75"/>
        <v>23.83</v>
      </c>
      <c r="R406" s="260"/>
    </row>
    <row r="407" spans="1:21" ht="26.25" x14ac:dyDescent="0.2">
      <c r="A407" s="282"/>
      <c r="B407" s="340"/>
      <c r="C407" s="283"/>
      <c r="D407" s="400"/>
      <c r="E407" s="405"/>
      <c r="F407" s="400" t="s">
        <v>54</v>
      </c>
      <c r="G407" s="407" t="s">
        <v>155</v>
      </c>
      <c r="H407" s="342">
        <v>2213000</v>
      </c>
      <c r="I407" s="343">
        <f>O407</f>
        <v>138930.4</v>
      </c>
      <c r="J407" s="342">
        <f t="shared" si="77"/>
        <v>2074069.6</v>
      </c>
      <c r="K407" s="395">
        <f t="shared" si="74"/>
        <v>6.28</v>
      </c>
      <c r="L407" s="342">
        <v>602000</v>
      </c>
      <c r="M407" s="344">
        <v>108624.9</v>
      </c>
      <c r="N407" s="342">
        <v>30305.5</v>
      </c>
      <c r="O407" s="285">
        <f t="shared" ref="O407:O412" si="79">M407+N407</f>
        <v>138930.4</v>
      </c>
      <c r="P407" s="285"/>
      <c r="Q407" s="339">
        <f t="shared" si="75"/>
        <v>23.08</v>
      </c>
      <c r="R407" s="260"/>
    </row>
    <row r="408" spans="1:21" ht="26.25" x14ac:dyDescent="0.2">
      <c r="A408" s="282"/>
      <c r="B408" s="340"/>
      <c r="C408" s="283"/>
      <c r="D408" s="400"/>
      <c r="E408" s="405"/>
      <c r="F408" s="400" t="s">
        <v>55</v>
      </c>
      <c r="G408" s="407" t="s">
        <v>156</v>
      </c>
      <c r="H408" s="342">
        <v>8366000</v>
      </c>
      <c r="I408" s="343">
        <f>O408</f>
        <v>550079.65</v>
      </c>
      <c r="J408" s="342">
        <f t="shared" si="77"/>
        <v>7815920.3499999996</v>
      </c>
      <c r="K408" s="395">
        <f t="shared" si="74"/>
        <v>6.58</v>
      </c>
      <c r="L408" s="342">
        <v>2289000</v>
      </c>
      <c r="M408" s="344">
        <v>428355.15</v>
      </c>
      <c r="N408" s="342">
        <v>121724.5</v>
      </c>
      <c r="O408" s="285">
        <f t="shared" si="79"/>
        <v>550079.65</v>
      </c>
      <c r="P408" s="285"/>
      <c r="Q408" s="339">
        <f t="shared" si="75"/>
        <v>24.03</v>
      </c>
      <c r="R408" s="260"/>
    </row>
    <row r="409" spans="1:21" ht="51" x14ac:dyDescent="0.2">
      <c r="A409" s="282"/>
      <c r="B409" s="340"/>
      <c r="C409" s="283"/>
      <c r="D409" s="400"/>
      <c r="E409" s="405">
        <v>51</v>
      </c>
      <c r="F409" s="400"/>
      <c r="G409" s="407" t="s">
        <v>405</v>
      </c>
      <c r="H409" s="342">
        <v>0</v>
      </c>
      <c r="I409" s="343"/>
      <c r="J409" s="342">
        <f t="shared" si="77"/>
        <v>0</v>
      </c>
      <c r="K409" s="395" t="e">
        <f t="shared" si="74"/>
        <v>#DIV/0!</v>
      </c>
      <c r="L409" s="342">
        <v>0</v>
      </c>
      <c r="M409" s="344">
        <f>M410+M411+M412</f>
        <v>0</v>
      </c>
      <c r="N409" s="342">
        <f>N410+N411+N412</f>
        <v>0</v>
      </c>
      <c r="O409" s="285">
        <f t="shared" si="79"/>
        <v>0</v>
      </c>
      <c r="P409" s="285"/>
      <c r="Q409" s="339" t="e">
        <f t="shared" si="75"/>
        <v>#DIV/0!</v>
      </c>
      <c r="R409" s="260"/>
    </row>
    <row r="410" spans="1:21" ht="26.25" x14ac:dyDescent="0.2">
      <c r="A410" s="282"/>
      <c r="B410" s="340"/>
      <c r="C410" s="283"/>
      <c r="D410" s="400"/>
      <c r="E410" s="405"/>
      <c r="F410" s="400" t="s">
        <v>402</v>
      </c>
      <c r="G410" s="407" t="s">
        <v>155</v>
      </c>
      <c r="H410" s="342"/>
      <c r="I410" s="343"/>
      <c r="J410" s="342">
        <f t="shared" si="77"/>
        <v>0</v>
      </c>
      <c r="K410" s="395" t="e">
        <f t="shared" si="74"/>
        <v>#DIV/0!</v>
      </c>
      <c r="L410" s="342"/>
      <c r="M410" s="344"/>
      <c r="N410" s="342"/>
      <c r="O410" s="285">
        <f t="shared" si="79"/>
        <v>0</v>
      </c>
      <c r="P410" s="285"/>
      <c r="Q410" s="339" t="e">
        <f t="shared" si="75"/>
        <v>#DIV/0!</v>
      </c>
      <c r="R410" s="260"/>
    </row>
    <row r="411" spans="1:21" ht="26.25" x14ac:dyDescent="0.2">
      <c r="A411" s="282"/>
      <c r="B411" s="340"/>
      <c r="C411" s="283"/>
      <c r="D411" s="400"/>
      <c r="E411" s="405"/>
      <c r="F411" s="400" t="s">
        <v>403</v>
      </c>
      <c r="G411" s="407" t="s">
        <v>156</v>
      </c>
      <c r="H411" s="342"/>
      <c r="I411" s="343"/>
      <c r="J411" s="342">
        <f t="shared" si="77"/>
        <v>0</v>
      </c>
      <c r="K411" s="395" t="e">
        <f t="shared" si="74"/>
        <v>#DIV/0!</v>
      </c>
      <c r="L411" s="342"/>
      <c r="M411" s="344"/>
      <c r="N411" s="342"/>
      <c r="O411" s="285">
        <f t="shared" si="79"/>
        <v>0</v>
      </c>
      <c r="P411" s="285"/>
      <c r="Q411" s="339" t="e">
        <f t="shared" si="75"/>
        <v>#DIV/0!</v>
      </c>
      <c r="R411" s="260"/>
    </row>
    <row r="412" spans="1:21" ht="26.25" x14ac:dyDescent="0.2">
      <c r="A412" s="282"/>
      <c r="B412" s="340"/>
      <c r="C412" s="283"/>
      <c r="D412" s="400"/>
      <c r="E412" s="405"/>
      <c r="F412" s="400" t="s">
        <v>404</v>
      </c>
      <c r="G412" s="407" t="s">
        <v>230</v>
      </c>
      <c r="H412" s="342"/>
      <c r="I412" s="343"/>
      <c r="J412" s="342">
        <f t="shared" si="77"/>
        <v>0</v>
      </c>
      <c r="K412" s="395" t="e">
        <f t="shared" si="74"/>
        <v>#DIV/0!</v>
      </c>
      <c r="L412" s="342"/>
      <c r="M412" s="344"/>
      <c r="N412" s="342"/>
      <c r="O412" s="285">
        <f t="shared" si="79"/>
        <v>0</v>
      </c>
      <c r="P412" s="285"/>
      <c r="Q412" s="339" t="e">
        <f t="shared" si="75"/>
        <v>#DIV/0!</v>
      </c>
      <c r="R412" s="260"/>
    </row>
    <row r="413" spans="1:21" ht="26.25" x14ac:dyDescent="0.2">
      <c r="A413" s="276"/>
      <c r="B413" s="268"/>
      <c r="C413" s="269"/>
      <c r="D413" s="269">
        <v>57</v>
      </c>
      <c r="E413" s="269"/>
      <c r="F413" s="269"/>
      <c r="G413" s="313" t="s">
        <v>78</v>
      </c>
      <c r="H413" s="335">
        <f>H414+H443</f>
        <v>1024000</v>
      </c>
      <c r="I413" s="336">
        <f>I414</f>
        <v>249066</v>
      </c>
      <c r="J413" s="335">
        <f t="shared" si="77"/>
        <v>774934</v>
      </c>
      <c r="K413" s="395">
        <f t="shared" si="74"/>
        <v>24.32</v>
      </c>
      <c r="L413" s="335">
        <f>L414+L443</f>
        <v>329300</v>
      </c>
      <c r="M413" s="368">
        <f>M414+M443</f>
        <v>199886</v>
      </c>
      <c r="N413" s="335">
        <f>N414+N443</f>
        <v>49180</v>
      </c>
      <c r="O413" s="369">
        <f>O414+O443</f>
        <v>249066</v>
      </c>
      <c r="P413" s="338">
        <f t="shared" ref="P413:P429" si="80">L413-O413</f>
        <v>80234</v>
      </c>
      <c r="Q413" s="339">
        <f t="shared" si="75"/>
        <v>75.63</v>
      </c>
      <c r="R413" s="310"/>
      <c r="U413" s="311"/>
    </row>
    <row r="414" spans="1:21" ht="26.25" x14ac:dyDescent="0.2">
      <c r="A414" s="276"/>
      <c r="B414" s="268"/>
      <c r="C414" s="269"/>
      <c r="D414" s="269"/>
      <c r="E414" s="269" t="s">
        <v>30</v>
      </c>
      <c r="F414" s="269"/>
      <c r="G414" s="313" t="s">
        <v>207</v>
      </c>
      <c r="H414" s="335">
        <f>+H415+H442</f>
        <v>1024000</v>
      </c>
      <c r="I414" s="336">
        <f>I415</f>
        <v>249066</v>
      </c>
      <c r="J414" s="342">
        <f t="shared" si="77"/>
        <v>774934</v>
      </c>
      <c r="K414" s="395">
        <f t="shared" si="74"/>
        <v>24.32</v>
      </c>
      <c r="L414" s="335">
        <f>+L415+L442</f>
        <v>329300</v>
      </c>
      <c r="M414" s="314">
        <f>+M415+M442</f>
        <v>199886</v>
      </c>
      <c r="N414" s="335">
        <f>+N415+N442</f>
        <v>49180</v>
      </c>
      <c r="O414" s="335">
        <f>+O415+O442</f>
        <v>249066</v>
      </c>
      <c r="P414" s="338">
        <f t="shared" si="80"/>
        <v>80234</v>
      </c>
      <c r="Q414" s="339">
        <f t="shared" si="75"/>
        <v>75.63</v>
      </c>
      <c r="R414" s="310"/>
    </row>
    <row r="415" spans="1:21" ht="26.25" x14ac:dyDescent="0.2">
      <c r="A415" s="276"/>
      <c r="B415" s="268"/>
      <c r="C415" s="269"/>
      <c r="D415" s="269"/>
      <c r="E415" s="269"/>
      <c r="F415" s="269" t="s">
        <v>32</v>
      </c>
      <c r="G415" s="313" t="s">
        <v>101</v>
      </c>
      <c r="H415" s="335">
        <f>H427+H429+H436+H437+H438</f>
        <v>1024000</v>
      </c>
      <c r="I415" s="336">
        <f>I427+I429+I436+I437+I438</f>
        <v>249066</v>
      </c>
      <c r="J415" s="342">
        <f t="shared" si="77"/>
        <v>774934</v>
      </c>
      <c r="K415" s="395">
        <f t="shared" si="74"/>
        <v>24.32</v>
      </c>
      <c r="L415" s="335">
        <f>L427+L429+L430+L431+L432+L433+L434+L435+L436+L437+L438+L439+L440+L441+L442</f>
        <v>329300</v>
      </c>
      <c r="M415" s="408">
        <f>+M416+M426+M428+M434+M435+M436+M437+M438+M440+M433+M439+M441</f>
        <v>199886</v>
      </c>
      <c r="N415" s="408">
        <f>+N416+N426+N428+N434+N435+N436+N437+N438+N440+N433+N439+N441</f>
        <v>49180</v>
      </c>
      <c r="O415" s="408">
        <f t="shared" ref="O415" si="81">+O416+O426+O428+O434+O435+O436+O437+O438+O440+O433+O439+O441</f>
        <v>249066</v>
      </c>
      <c r="P415" s="408">
        <f t="shared" si="80"/>
        <v>80234</v>
      </c>
      <c r="Q415" s="339">
        <f t="shared" si="75"/>
        <v>75.63</v>
      </c>
      <c r="R415" s="310"/>
    </row>
    <row r="416" spans="1:21" ht="26.25" x14ac:dyDescent="0.2">
      <c r="A416" s="276"/>
      <c r="B416" s="268"/>
      <c r="C416" s="269"/>
      <c r="D416" s="269"/>
      <c r="E416" s="269"/>
      <c r="F416" s="269"/>
      <c r="G416" s="313" t="s">
        <v>208</v>
      </c>
      <c r="H416" s="335"/>
      <c r="I416" s="336"/>
      <c r="J416" s="342">
        <f t="shared" si="77"/>
        <v>0</v>
      </c>
      <c r="K416" s="395"/>
      <c r="L416" s="335"/>
      <c r="M416" s="314">
        <f>+M417+M418</f>
        <v>0</v>
      </c>
      <c r="N416" s="335">
        <f>+N417+N418</f>
        <v>0</v>
      </c>
      <c r="O416" s="335">
        <f>+O417+O418</f>
        <v>0</v>
      </c>
      <c r="P416" s="338">
        <f t="shared" si="80"/>
        <v>0</v>
      </c>
      <c r="Q416" s="339"/>
      <c r="R416" s="310"/>
    </row>
    <row r="417" spans="1:22" ht="26.25" x14ac:dyDescent="0.2">
      <c r="A417" s="282"/>
      <c r="B417" s="340"/>
      <c r="C417" s="283"/>
      <c r="D417" s="283"/>
      <c r="E417" s="283"/>
      <c r="F417" s="283"/>
      <c r="G417" s="341" t="s">
        <v>209</v>
      </c>
      <c r="H417" s="342"/>
      <c r="I417" s="343"/>
      <c r="J417" s="342">
        <f t="shared" si="77"/>
        <v>0</v>
      </c>
      <c r="K417" s="395"/>
      <c r="L417" s="342"/>
      <c r="M417" s="344"/>
      <c r="N417" s="342"/>
      <c r="O417" s="285">
        <f t="shared" ref="O417:O425" si="82">M417+N417</f>
        <v>0</v>
      </c>
      <c r="P417" s="285">
        <f t="shared" si="80"/>
        <v>0</v>
      </c>
      <c r="Q417" s="339"/>
      <c r="R417" s="310"/>
      <c r="T417" s="311"/>
    </row>
    <row r="418" spans="1:22" ht="26.25" x14ac:dyDescent="0.2">
      <c r="A418" s="282"/>
      <c r="B418" s="340"/>
      <c r="C418" s="283"/>
      <c r="D418" s="283"/>
      <c r="E418" s="283"/>
      <c r="F418" s="283"/>
      <c r="G418" s="341" t="s">
        <v>210</v>
      </c>
      <c r="H418" s="342"/>
      <c r="I418" s="343"/>
      <c r="J418" s="342">
        <f t="shared" si="77"/>
        <v>0</v>
      </c>
      <c r="K418" s="395"/>
      <c r="L418" s="342"/>
      <c r="M418" s="381">
        <f>M419+M420+M421+M422</f>
        <v>0</v>
      </c>
      <c r="N418" s="381">
        <f>N419+N420+N421+N422</f>
        <v>0</v>
      </c>
      <c r="O418" s="409">
        <f>M418+N418</f>
        <v>0</v>
      </c>
      <c r="P418" s="381">
        <f t="shared" si="80"/>
        <v>0</v>
      </c>
      <c r="Q418" s="339"/>
      <c r="R418" s="310"/>
      <c r="T418" s="311"/>
    </row>
    <row r="419" spans="1:22" ht="26.25" x14ac:dyDescent="0.2">
      <c r="A419" s="282"/>
      <c r="B419" s="340"/>
      <c r="C419" s="283"/>
      <c r="D419" s="283"/>
      <c r="E419" s="283"/>
      <c r="F419" s="283"/>
      <c r="G419" s="341" t="s">
        <v>211</v>
      </c>
      <c r="H419" s="342"/>
      <c r="I419" s="343"/>
      <c r="J419" s="342">
        <f t="shared" si="77"/>
        <v>0</v>
      </c>
      <c r="K419" s="395"/>
      <c r="L419" s="342"/>
      <c r="M419" s="344"/>
      <c r="N419" s="409"/>
      <c r="O419" s="409">
        <f t="shared" si="82"/>
        <v>0</v>
      </c>
      <c r="P419" s="285">
        <f t="shared" si="80"/>
        <v>0</v>
      </c>
      <c r="Q419" s="339"/>
      <c r="R419" s="310"/>
      <c r="T419" s="311"/>
    </row>
    <row r="420" spans="1:22" ht="26.25" x14ac:dyDescent="0.2">
      <c r="A420" s="282"/>
      <c r="B420" s="340"/>
      <c r="C420" s="283"/>
      <c r="D420" s="283"/>
      <c r="E420" s="283"/>
      <c r="F420" s="283"/>
      <c r="G420" s="341" t="s">
        <v>212</v>
      </c>
      <c r="H420" s="342"/>
      <c r="I420" s="343"/>
      <c r="J420" s="342">
        <f t="shared" si="77"/>
        <v>0</v>
      </c>
      <c r="K420" s="395"/>
      <c r="L420" s="342"/>
      <c r="M420" s="344"/>
      <c r="N420" s="409"/>
      <c r="O420" s="409">
        <f t="shared" si="82"/>
        <v>0</v>
      </c>
      <c r="P420" s="285">
        <f t="shared" si="80"/>
        <v>0</v>
      </c>
      <c r="Q420" s="339"/>
      <c r="R420" s="310"/>
      <c r="T420" s="311"/>
    </row>
    <row r="421" spans="1:22" ht="26.25" x14ac:dyDescent="0.2">
      <c r="A421" s="282"/>
      <c r="B421" s="340"/>
      <c r="C421" s="283"/>
      <c r="D421" s="283"/>
      <c r="E421" s="283"/>
      <c r="F421" s="283"/>
      <c r="G421" s="341" t="s">
        <v>213</v>
      </c>
      <c r="H421" s="342"/>
      <c r="I421" s="343"/>
      <c r="J421" s="342">
        <f t="shared" si="77"/>
        <v>0</v>
      </c>
      <c r="K421" s="395"/>
      <c r="L421" s="342"/>
      <c r="M421" s="344"/>
      <c r="N421" s="409"/>
      <c r="O421" s="409">
        <f t="shared" si="82"/>
        <v>0</v>
      </c>
      <c r="P421" s="285">
        <f t="shared" si="80"/>
        <v>0</v>
      </c>
      <c r="Q421" s="339"/>
      <c r="R421" s="310"/>
      <c r="T421" s="311"/>
    </row>
    <row r="422" spans="1:22" ht="26.25" x14ac:dyDescent="0.2">
      <c r="A422" s="282"/>
      <c r="B422" s="340"/>
      <c r="C422" s="283"/>
      <c r="D422" s="283"/>
      <c r="E422" s="283"/>
      <c r="F422" s="283"/>
      <c r="G422" s="341" t="s">
        <v>214</v>
      </c>
      <c r="H422" s="342">
        <v>0</v>
      </c>
      <c r="I422" s="343"/>
      <c r="J422" s="342">
        <f t="shared" si="77"/>
        <v>0</v>
      </c>
      <c r="K422" s="395"/>
      <c r="L422" s="342">
        <v>0</v>
      </c>
      <c r="M422" s="381">
        <f>M423+M424+M425</f>
        <v>0</v>
      </c>
      <c r="N422" s="381">
        <f>N423+N424+N425</f>
        <v>0</v>
      </c>
      <c r="O422" s="409">
        <f>M422+N422</f>
        <v>0</v>
      </c>
      <c r="P422" s="381">
        <f t="shared" si="80"/>
        <v>0</v>
      </c>
      <c r="Q422" s="339"/>
      <c r="R422" s="310"/>
      <c r="T422" s="311"/>
    </row>
    <row r="423" spans="1:22" ht="26.25" x14ac:dyDescent="0.2">
      <c r="A423" s="282"/>
      <c r="B423" s="340"/>
      <c r="C423" s="283"/>
      <c r="D423" s="283"/>
      <c r="E423" s="283"/>
      <c r="F423" s="283"/>
      <c r="G423" s="341" t="s">
        <v>215</v>
      </c>
      <c r="H423" s="342"/>
      <c r="I423" s="343"/>
      <c r="J423" s="342">
        <f t="shared" si="77"/>
        <v>0</v>
      </c>
      <c r="K423" s="395"/>
      <c r="L423" s="342"/>
      <c r="M423" s="344"/>
      <c r="N423" s="342"/>
      <c r="O423" s="381">
        <f t="shared" si="82"/>
        <v>0</v>
      </c>
      <c r="P423" s="285">
        <f t="shared" si="80"/>
        <v>0</v>
      </c>
      <c r="Q423" s="339"/>
      <c r="R423" s="310"/>
      <c r="T423" s="311"/>
    </row>
    <row r="424" spans="1:22" ht="26.25" x14ac:dyDescent="0.2">
      <c r="A424" s="282"/>
      <c r="B424" s="340"/>
      <c r="C424" s="283"/>
      <c r="D424" s="283"/>
      <c r="E424" s="283"/>
      <c r="F424" s="283"/>
      <c r="G424" s="341" t="s">
        <v>216</v>
      </c>
      <c r="H424" s="342"/>
      <c r="I424" s="343"/>
      <c r="J424" s="342">
        <f t="shared" si="77"/>
        <v>0</v>
      </c>
      <c r="K424" s="395"/>
      <c r="L424" s="342"/>
      <c r="M424" s="344"/>
      <c r="N424" s="342"/>
      <c r="O424" s="381">
        <f t="shared" si="82"/>
        <v>0</v>
      </c>
      <c r="P424" s="285">
        <f t="shared" si="80"/>
        <v>0</v>
      </c>
      <c r="Q424" s="339"/>
      <c r="R424" s="310"/>
      <c r="T424" s="311"/>
    </row>
    <row r="425" spans="1:22" ht="26.25" x14ac:dyDescent="0.2">
      <c r="A425" s="282"/>
      <c r="B425" s="340"/>
      <c r="C425" s="283"/>
      <c r="D425" s="283"/>
      <c r="E425" s="283"/>
      <c r="F425" s="283"/>
      <c r="G425" s="341" t="s">
        <v>217</v>
      </c>
      <c r="H425" s="342"/>
      <c r="I425" s="343"/>
      <c r="J425" s="342">
        <f t="shared" si="77"/>
        <v>0</v>
      </c>
      <c r="K425" s="395"/>
      <c r="L425" s="342"/>
      <c r="M425" s="344"/>
      <c r="N425" s="342"/>
      <c r="O425" s="381">
        <f t="shared" si="82"/>
        <v>0</v>
      </c>
      <c r="P425" s="285">
        <f t="shared" si="80"/>
        <v>0</v>
      </c>
      <c r="Q425" s="339"/>
      <c r="R425" s="310"/>
      <c r="T425" s="311"/>
    </row>
    <row r="426" spans="1:22" ht="51" x14ac:dyDescent="0.2">
      <c r="A426" s="276"/>
      <c r="B426" s="268"/>
      <c r="C426" s="269"/>
      <c r="D426" s="269"/>
      <c r="E426" s="269"/>
      <c r="F426" s="269"/>
      <c r="G426" s="313" t="s">
        <v>218</v>
      </c>
      <c r="H426" s="335">
        <f>H427</f>
        <v>24000</v>
      </c>
      <c r="I426" s="336"/>
      <c r="J426" s="342">
        <f t="shared" si="77"/>
        <v>24000</v>
      </c>
      <c r="K426" s="395"/>
      <c r="L426" s="335">
        <f>L427</f>
        <v>24000</v>
      </c>
      <c r="M426" s="314">
        <f>M427</f>
        <v>0</v>
      </c>
      <c r="N426" s="335">
        <f>N427</f>
        <v>0</v>
      </c>
      <c r="O426" s="335">
        <f>O427</f>
        <v>0</v>
      </c>
      <c r="P426" s="274">
        <f t="shared" si="80"/>
        <v>24000</v>
      </c>
      <c r="Q426" s="339"/>
      <c r="R426" s="310"/>
      <c r="T426" s="311"/>
      <c r="V426" s="311"/>
    </row>
    <row r="427" spans="1:22" ht="26.25" x14ac:dyDescent="0.2">
      <c r="A427" s="282"/>
      <c r="B427" s="340"/>
      <c r="C427" s="283"/>
      <c r="D427" s="283"/>
      <c r="E427" s="283"/>
      <c r="F427" s="283"/>
      <c r="G427" s="410" t="s">
        <v>219</v>
      </c>
      <c r="H427" s="342">
        <v>24000</v>
      </c>
      <c r="I427" s="343"/>
      <c r="J427" s="342">
        <f t="shared" si="77"/>
        <v>24000</v>
      </c>
      <c r="K427" s="395"/>
      <c r="L427" s="342">
        <v>24000</v>
      </c>
      <c r="M427" s="344"/>
      <c r="N427" s="342"/>
      <c r="O427" s="285">
        <f>M427+N427</f>
        <v>0</v>
      </c>
      <c r="P427" s="285">
        <f t="shared" si="80"/>
        <v>24000</v>
      </c>
      <c r="Q427" s="339"/>
      <c r="R427" s="310"/>
      <c r="T427" s="311"/>
    </row>
    <row r="428" spans="1:22" ht="76.5" x14ac:dyDescent="0.2">
      <c r="A428" s="276"/>
      <c r="B428" s="268"/>
      <c r="C428" s="269"/>
      <c r="D428" s="269"/>
      <c r="E428" s="269"/>
      <c r="F428" s="269"/>
      <c r="G428" s="313" t="s">
        <v>220</v>
      </c>
      <c r="H428" s="335">
        <f>H429+H430+H431+H432</f>
        <v>0</v>
      </c>
      <c r="I428" s="335">
        <f>I429+I430+I431+I432</f>
        <v>0</v>
      </c>
      <c r="J428" s="342">
        <f t="shared" si="77"/>
        <v>0</v>
      </c>
      <c r="K428" s="395"/>
      <c r="L428" s="335">
        <f>L429+L430+L431+L432</f>
        <v>0</v>
      </c>
      <c r="M428" s="314">
        <f>M429+M430+M431+M432</f>
        <v>0</v>
      </c>
      <c r="N428" s="335">
        <f>N429+N430+N431+N432</f>
        <v>0</v>
      </c>
      <c r="O428" s="335">
        <f>O429+O430+O431+O432</f>
        <v>0</v>
      </c>
      <c r="P428" s="274">
        <f t="shared" si="80"/>
        <v>0</v>
      </c>
      <c r="Q428" s="339"/>
      <c r="R428" s="310"/>
      <c r="T428" s="311"/>
    </row>
    <row r="429" spans="1:22" ht="26.25" x14ac:dyDescent="0.2">
      <c r="A429" s="282"/>
      <c r="B429" s="340"/>
      <c r="C429" s="283"/>
      <c r="D429" s="283"/>
      <c r="E429" s="283"/>
      <c r="F429" s="283"/>
      <c r="G429" s="410" t="s">
        <v>221</v>
      </c>
      <c r="H429" s="342"/>
      <c r="I429" s="343"/>
      <c r="J429" s="342">
        <f t="shared" si="77"/>
        <v>0</v>
      </c>
      <c r="K429" s="395"/>
      <c r="L429" s="342"/>
      <c r="M429" s="344"/>
      <c r="N429" s="342"/>
      <c r="O429" s="335"/>
      <c r="P429" s="285">
        <f t="shared" si="80"/>
        <v>0</v>
      </c>
      <c r="Q429" s="339"/>
      <c r="R429" s="310"/>
      <c r="T429" s="311"/>
    </row>
    <row r="430" spans="1:22" ht="51" x14ac:dyDescent="0.2">
      <c r="A430" s="282"/>
      <c r="B430" s="340"/>
      <c r="C430" s="283"/>
      <c r="D430" s="283"/>
      <c r="E430" s="283"/>
      <c r="F430" s="283"/>
      <c r="G430" s="410" t="s">
        <v>476</v>
      </c>
      <c r="H430" s="342"/>
      <c r="I430" s="343"/>
      <c r="J430" s="342">
        <f t="shared" si="77"/>
        <v>0</v>
      </c>
      <c r="K430" s="395"/>
      <c r="L430" s="342"/>
      <c r="M430" s="381"/>
      <c r="N430" s="342"/>
      <c r="O430" s="335"/>
      <c r="P430" s="285"/>
      <c r="Q430" s="339"/>
      <c r="R430" s="310"/>
      <c r="T430" s="311"/>
    </row>
    <row r="431" spans="1:22" ht="51" x14ac:dyDescent="0.2">
      <c r="A431" s="282"/>
      <c r="B431" s="340"/>
      <c r="C431" s="283"/>
      <c r="D431" s="283"/>
      <c r="E431" s="283"/>
      <c r="F431" s="283"/>
      <c r="G431" s="411" t="s">
        <v>477</v>
      </c>
      <c r="H431" s="342"/>
      <c r="I431" s="343"/>
      <c r="J431" s="342">
        <f t="shared" si="77"/>
        <v>0</v>
      </c>
      <c r="K431" s="395"/>
      <c r="L431" s="342"/>
      <c r="M431" s="381"/>
      <c r="N431" s="342"/>
      <c r="O431" s="335"/>
      <c r="P431" s="285"/>
      <c r="Q431" s="339"/>
      <c r="R431" s="310"/>
      <c r="T431" s="311"/>
    </row>
    <row r="432" spans="1:22" ht="102" x14ac:dyDescent="0.2">
      <c r="A432" s="282"/>
      <c r="B432" s="340"/>
      <c r="C432" s="283"/>
      <c r="D432" s="283"/>
      <c r="E432" s="283"/>
      <c r="F432" s="283"/>
      <c r="G432" s="411" t="s">
        <v>478</v>
      </c>
      <c r="H432" s="342"/>
      <c r="I432" s="343"/>
      <c r="J432" s="342">
        <f t="shared" si="77"/>
        <v>0</v>
      </c>
      <c r="K432" s="395"/>
      <c r="L432" s="342"/>
      <c r="M432" s="381"/>
      <c r="N432" s="342"/>
      <c r="O432" s="335"/>
      <c r="P432" s="285"/>
      <c r="Q432" s="339"/>
      <c r="R432" s="310"/>
      <c r="T432" s="311"/>
    </row>
    <row r="433" spans="1:20" ht="51" x14ac:dyDescent="0.2">
      <c r="A433" s="282"/>
      <c r="B433" s="340"/>
      <c r="C433" s="283"/>
      <c r="D433" s="283"/>
      <c r="E433" s="283"/>
      <c r="F433" s="283"/>
      <c r="G433" s="313" t="s">
        <v>479</v>
      </c>
      <c r="H433" s="335"/>
      <c r="I433" s="336"/>
      <c r="J433" s="342">
        <f t="shared" si="77"/>
        <v>0</v>
      </c>
      <c r="K433" s="395"/>
      <c r="L433" s="335"/>
      <c r="M433" s="335"/>
      <c r="N433" s="335"/>
      <c r="O433" s="335"/>
      <c r="P433" s="285"/>
      <c r="Q433" s="339"/>
      <c r="R433" s="310"/>
      <c r="T433" s="311"/>
    </row>
    <row r="434" spans="1:20" ht="26.25" x14ac:dyDescent="0.2">
      <c r="A434" s="276"/>
      <c r="B434" s="268"/>
      <c r="C434" s="269"/>
      <c r="D434" s="269"/>
      <c r="E434" s="269"/>
      <c r="F434" s="269"/>
      <c r="G434" s="313" t="s">
        <v>224</v>
      </c>
      <c r="H434" s="335">
        <v>0</v>
      </c>
      <c r="I434" s="336"/>
      <c r="J434" s="342">
        <f t="shared" si="77"/>
        <v>0</v>
      </c>
      <c r="K434" s="395"/>
      <c r="L434" s="335">
        <v>0</v>
      </c>
      <c r="M434" s="314"/>
      <c r="N434" s="335"/>
      <c r="O434" s="285">
        <f t="shared" ref="O434:O442" si="83">M434+N434</f>
        <v>0</v>
      </c>
      <c r="P434" s="274">
        <f t="shared" ref="P434:P442" si="84">L434-O434</f>
        <v>0</v>
      </c>
      <c r="Q434" s="339"/>
      <c r="R434" s="366"/>
      <c r="T434" s="311"/>
    </row>
    <row r="435" spans="1:20" ht="51" x14ac:dyDescent="0.2">
      <c r="A435" s="276"/>
      <c r="B435" s="268"/>
      <c r="C435" s="269"/>
      <c r="D435" s="269"/>
      <c r="E435" s="269"/>
      <c r="F435" s="269"/>
      <c r="G435" s="313" t="s">
        <v>480</v>
      </c>
      <c r="H435" s="335"/>
      <c r="I435" s="336"/>
      <c r="J435" s="342"/>
      <c r="K435" s="395"/>
      <c r="L435" s="335"/>
      <c r="M435" s="314"/>
      <c r="N435" s="335"/>
      <c r="O435" s="285"/>
      <c r="P435" s="274"/>
      <c r="Q435" s="339"/>
      <c r="R435" s="366"/>
      <c r="T435" s="311"/>
    </row>
    <row r="436" spans="1:20" ht="26.25" x14ac:dyDescent="0.2">
      <c r="A436" s="276"/>
      <c r="B436" s="268"/>
      <c r="C436" s="269"/>
      <c r="D436" s="269"/>
      <c r="E436" s="269"/>
      <c r="F436" s="269"/>
      <c r="G436" s="313" t="s">
        <v>481</v>
      </c>
      <c r="H436" s="335">
        <v>300000</v>
      </c>
      <c r="I436" s="336">
        <f>O436</f>
        <v>20000</v>
      </c>
      <c r="J436" s="342">
        <f t="shared" si="77"/>
        <v>280000</v>
      </c>
      <c r="K436" s="395"/>
      <c r="L436" s="335">
        <v>25000</v>
      </c>
      <c r="M436" s="314">
        <v>13000</v>
      </c>
      <c r="N436" s="335">
        <v>7000</v>
      </c>
      <c r="O436" s="285">
        <f t="shared" si="83"/>
        <v>20000</v>
      </c>
      <c r="P436" s="274">
        <f t="shared" si="84"/>
        <v>5000</v>
      </c>
      <c r="Q436" s="339"/>
      <c r="R436" s="366"/>
      <c r="T436" s="311"/>
    </row>
    <row r="437" spans="1:20" ht="26.25" x14ac:dyDescent="0.2">
      <c r="A437" s="276"/>
      <c r="B437" s="268"/>
      <c r="C437" s="269"/>
      <c r="D437" s="269"/>
      <c r="E437" s="269"/>
      <c r="F437" s="269"/>
      <c r="G437" s="313" t="s">
        <v>227</v>
      </c>
      <c r="H437" s="335">
        <v>200000</v>
      </c>
      <c r="I437" s="336">
        <f>O437</f>
        <v>8100</v>
      </c>
      <c r="J437" s="342">
        <f t="shared" si="77"/>
        <v>191900</v>
      </c>
      <c r="K437" s="395"/>
      <c r="L437" s="335">
        <v>55300</v>
      </c>
      <c r="M437" s="314">
        <v>6300</v>
      </c>
      <c r="N437" s="335">
        <v>1800</v>
      </c>
      <c r="O437" s="285">
        <f t="shared" si="83"/>
        <v>8100</v>
      </c>
      <c r="P437" s="274">
        <f t="shared" si="84"/>
        <v>47200</v>
      </c>
      <c r="Q437" s="339"/>
      <c r="R437" s="366"/>
      <c r="T437" s="311"/>
    </row>
    <row r="438" spans="1:20" ht="51" x14ac:dyDescent="0.2">
      <c r="A438" s="276"/>
      <c r="B438" s="268"/>
      <c r="C438" s="269"/>
      <c r="D438" s="269"/>
      <c r="E438" s="269"/>
      <c r="F438" s="269"/>
      <c r="G438" s="313" t="s">
        <v>482</v>
      </c>
      <c r="H438" s="335">
        <v>500000</v>
      </c>
      <c r="I438" s="336">
        <f>O438</f>
        <v>220966</v>
      </c>
      <c r="J438" s="342">
        <f t="shared" si="77"/>
        <v>279034</v>
      </c>
      <c r="K438" s="395"/>
      <c r="L438" s="335">
        <v>225000</v>
      </c>
      <c r="M438" s="314">
        <v>180586</v>
      </c>
      <c r="N438" s="335">
        <v>40380</v>
      </c>
      <c r="O438" s="285">
        <f t="shared" si="83"/>
        <v>220966</v>
      </c>
      <c r="P438" s="274">
        <f t="shared" si="84"/>
        <v>4034</v>
      </c>
      <c r="Q438" s="339"/>
      <c r="R438" s="366"/>
      <c r="T438" s="311"/>
    </row>
    <row r="439" spans="1:20" ht="26.25" x14ac:dyDescent="0.2">
      <c r="A439" s="276"/>
      <c r="B439" s="268"/>
      <c r="C439" s="269"/>
      <c r="D439" s="269"/>
      <c r="E439" s="269"/>
      <c r="F439" s="269"/>
      <c r="G439" s="313" t="s">
        <v>421</v>
      </c>
      <c r="H439" s="335"/>
      <c r="I439" s="336"/>
      <c r="J439" s="342"/>
      <c r="K439" s="395"/>
      <c r="L439" s="335"/>
      <c r="M439" s="314"/>
      <c r="N439" s="335"/>
      <c r="O439" s="285">
        <f t="shared" si="83"/>
        <v>0</v>
      </c>
      <c r="P439" s="274">
        <f t="shared" si="84"/>
        <v>0</v>
      </c>
      <c r="Q439" s="339"/>
      <c r="R439" s="366"/>
      <c r="T439" s="311"/>
    </row>
    <row r="440" spans="1:20" ht="26.25" x14ac:dyDescent="0.2">
      <c r="A440" s="282"/>
      <c r="B440" s="340"/>
      <c r="C440" s="283"/>
      <c r="D440" s="283"/>
      <c r="E440" s="283"/>
      <c r="F440" s="283"/>
      <c r="G440" s="313" t="s">
        <v>229</v>
      </c>
      <c r="H440" s="342">
        <v>0</v>
      </c>
      <c r="I440" s="343"/>
      <c r="J440" s="342">
        <f>H440-I440</f>
        <v>0</v>
      </c>
      <c r="K440" s="395"/>
      <c r="L440" s="342">
        <v>0</v>
      </c>
      <c r="M440" s="344"/>
      <c r="N440" s="342"/>
      <c r="O440" s="285">
        <f t="shared" si="83"/>
        <v>0</v>
      </c>
      <c r="P440" s="285">
        <f t="shared" si="84"/>
        <v>0</v>
      </c>
      <c r="Q440" s="339"/>
      <c r="R440" s="310"/>
      <c r="T440" s="311"/>
    </row>
    <row r="441" spans="1:20" ht="26.25" x14ac:dyDescent="0.35">
      <c r="A441" s="282"/>
      <c r="B441" s="340"/>
      <c r="C441" s="283"/>
      <c r="D441" s="283"/>
      <c r="E441" s="283"/>
      <c r="F441" s="283"/>
      <c r="G441" s="412" t="s">
        <v>483</v>
      </c>
      <c r="H441" s="342"/>
      <c r="I441" s="343"/>
      <c r="J441" s="342"/>
      <c r="K441" s="395"/>
      <c r="L441" s="342"/>
      <c r="M441" s="381"/>
      <c r="N441" s="342"/>
      <c r="O441" s="285"/>
      <c r="P441" s="285"/>
      <c r="Q441" s="339"/>
      <c r="R441" s="310"/>
      <c r="T441" s="311"/>
    </row>
    <row r="442" spans="1:20" ht="26.25" x14ac:dyDescent="0.2">
      <c r="A442" s="282"/>
      <c r="B442" s="340"/>
      <c r="C442" s="283"/>
      <c r="D442" s="283"/>
      <c r="E442" s="283"/>
      <c r="F442" s="269" t="s">
        <v>30</v>
      </c>
      <c r="G442" s="313" t="s">
        <v>420</v>
      </c>
      <c r="H442" s="342"/>
      <c r="I442" s="343"/>
      <c r="J442" s="342">
        <f>H442-I442</f>
        <v>0</v>
      </c>
      <c r="K442" s="395"/>
      <c r="L442" s="342"/>
      <c r="M442" s="381"/>
      <c r="N442" s="342"/>
      <c r="O442" s="285">
        <f t="shared" si="83"/>
        <v>0</v>
      </c>
      <c r="P442" s="285">
        <f t="shared" si="84"/>
        <v>0</v>
      </c>
      <c r="Q442" s="339"/>
      <c r="R442" s="310"/>
    </row>
    <row r="443" spans="1:20" ht="26.25" x14ac:dyDescent="0.2">
      <c r="A443" s="282"/>
      <c r="B443" s="340"/>
      <c r="C443" s="283"/>
      <c r="D443" s="283"/>
      <c r="E443" s="283"/>
      <c r="F443" s="269"/>
      <c r="G443" s="313"/>
      <c r="H443" s="342">
        <v>0</v>
      </c>
      <c r="I443" s="343"/>
      <c r="J443" s="342"/>
      <c r="K443" s="395"/>
      <c r="L443" s="342">
        <v>0</v>
      </c>
      <c r="M443" s="381"/>
      <c r="N443" s="342"/>
      <c r="O443" s="413"/>
      <c r="P443" s="413"/>
      <c r="Q443" s="339"/>
      <c r="R443" s="310"/>
    </row>
    <row r="444" spans="1:20" ht="76.5" x14ac:dyDescent="0.2">
      <c r="A444" s="282"/>
      <c r="B444" s="340"/>
      <c r="C444" s="283"/>
      <c r="D444" s="405">
        <v>60</v>
      </c>
      <c r="E444" s="405"/>
      <c r="F444" s="405"/>
      <c r="G444" s="414" t="s">
        <v>203</v>
      </c>
      <c r="H444" s="342">
        <v>0</v>
      </c>
      <c r="I444" s="343"/>
      <c r="J444" s="342">
        <f t="shared" ref="J444:J457" si="85">H444-I444</f>
        <v>0</v>
      </c>
      <c r="K444" s="395"/>
      <c r="L444" s="342">
        <v>0</v>
      </c>
      <c r="M444" s="342">
        <f>M445+M446</f>
        <v>0</v>
      </c>
      <c r="N444" s="342">
        <f>N445+N446</f>
        <v>0</v>
      </c>
      <c r="O444" s="342">
        <f>O445+O446</f>
        <v>0</v>
      </c>
      <c r="P444" s="342">
        <f>P445+P446</f>
        <v>0</v>
      </c>
      <c r="Q444" s="339"/>
      <c r="R444" s="260"/>
    </row>
    <row r="445" spans="1:20" ht="26.25" x14ac:dyDescent="0.2">
      <c r="A445" s="282"/>
      <c r="B445" s="340"/>
      <c r="C445" s="283"/>
      <c r="D445" s="400"/>
      <c r="E445" s="399" t="s">
        <v>54</v>
      </c>
      <c r="F445" s="400"/>
      <c r="G445" s="407" t="s">
        <v>265</v>
      </c>
      <c r="H445" s="342">
        <v>0</v>
      </c>
      <c r="I445" s="343"/>
      <c r="J445" s="342">
        <f t="shared" si="85"/>
        <v>0</v>
      </c>
      <c r="K445" s="395"/>
      <c r="L445" s="342">
        <v>0</v>
      </c>
      <c r="M445" s="381"/>
      <c r="N445" s="342"/>
      <c r="O445" s="378">
        <f>M445+N445</f>
        <v>0</v>
      </c>
      <c r="P445" s="378"/>
      <c r="Q445" s="339"/>
      <c r="R445" s="260"/>
    </row>
    <row r="446" spans="1:20" ht="26.25" x14ac:dyDescent="0.2">
      <c r="A446" s="282"/>
      <c r="B446" s="340"/>
      <c r="C446" s="283"/>
      <c r="D446" s="400"/>
      <c r="E446" s="399" t="s">
        <v>26</v>
      </c>
      <c r="F446" s="400"/>
      <c r="G446" s="407" t="s">
        <v>266</v>
      </c>
      <c r="H446" s="342">
        <v>0</v>
      </c>
      <c r="I446" s="343"/>
      <c r="J446" s="342">
        <f t="shared" si="85"/>
        <v>0</v>
      </c>
      <c r="K446" s="395"/>
      <c r="L446" s="342">
        <v>0</v>
      </c>
      <c r="M446" s="381"/>
      <c r="N446" s="342"/>
      <c r="O446" s="378">
        <f>M446+N446</f>
        <v>0</v>
      </c>
      <c r="P446" s="378"/>
      <c r="Q446" s="339"/>
      <c r="R446" s="260"/>
    </row>
    <row r="447" spans="1:20" ht="26.25" x14ac:dyDescent="0.2">
      <c r="A447" s="347"/>
      <c r="B447" s="348"/>
      <c r="C447" s="349"/>
      <c r="D447" s="349">
        <v>85</v>
      </c>
      <c r="E447" s="349"/>
      <c r="F447" s="349"/>
      <c r="G447" s="351" t="s">
        <v>86</v>
      </c>
      <c r="H447" s="352">
        <v>0</v>
      </c>
      <c r="I447" s="353">
        <f>O447</f>
        <v>-1972.8700000000001</v>
      </c>
      <c r="J447" s="352">
        <f t="shared" si="85"/>
        <v>1972.8700000000001</v>
      </c>
      <c r="K447" s="415"/>
      <c r="L447" s="352">
        <v>0</v>
      </c>
      <c r="M447" s="355">
        <v>-1401.68</v>
      </c>
      <c r="N447" s="352">
        <v>-571.19000000000005</v>
      </c>
      <c r="O447" s="416">
        <f>M447+N447</f>
        <v>-1972.8700000000001</v>
      </c>
      <c r="P447" s="416">
        <f>L447-O447</f>
        <v>1972.8700000000001</v>
      </c>
      <c r="Q447" s="357"/>
      <c r="R447" s="260"/>
    </row>
    <row r="448" spans="1:20" ht="26.25" x14ac:dyDescent="0.2">
      <c r="A448" s="282"/>
      <c r="B448" s="340"/>
      <c r="C448" s="283"/>
      <c r="D448" s="283"/>
      <c r="E448" s="283"/>
      <c r="F448" s="283"/>
      <c r="G448" s="341" t="s">
        <v>195</v>
      </c>
      <c r="H448" s="342"/>
      <c r="I448" s="314"/>
      <c r="J448" s="342">
        <f t="shared" si="85"/>
        <v>0</v>
      </c>
      <c r="K448" s="395"/>
      <c r="L448" s="342"/>
      <c r="M448" s="344"/>
      <c r="N448" s="342"/>
      <c r="O448" s="378"/>
      <c r="P448" s="378">
        <f t="shared" ref="P448:P457" si="86">H448-O448</f>
        <v>0</v>
      </c>
      <c r="Q448" s="339"/>
      <c r="R448" s="260"/>
    </row>
    <row r="449" spans="1:21" ht="26.25" x14ac:dyDescent="0.2">
      <c r="A449" s="276" t="s">
        <v>204</v>
      </c>
      <c r="B449" s="268" t="s">
        <v>30</v>
      </c>
      <c r="C449" s="269"/>
      <c r="D449" s="269"/>
      <c r="E449" s="269"/>
      <c r="F449" s="269"/>
      <c r="G449" s="313" t="s">
        <v>231</v>
      </c>
      <c r="H449" s="335">
        <f>SUM(H450:H452)</f>
        <v>11606000</v>
      </c>
      <c r="I449" s="335">
        <f>SUM(I450:I452)</f>
        <v>0</v>
      </c>
      <c r="J449" s="335">
        <f t="shared" si="85"/>
        <v>11606000</v>
      </c>
      <c r="K449" s="395"/>
      <c r="L449" s="335">
        <f>SUM(L450:L452)</f>
        <v>3223300</v>
      </c>
      <c r="M449" s="335">
        <f>SUM(M450:M452)</f>
        <v>735464.37</v>
      </c>
      <c r="N449" s="335">
        <f>SUM(N450:N452)</f>
        <v>200638.81</v>
      </c>
      <c r="O449" s="335">
        <f>SUM(O450:O452)</f>
        <v>936103.18</v>
      </c>
      <c r="P449" s="338">
        <f t="shared" si="86"/>
        <v>10669896.82</v>
      </c>
      <c r="Q449" s="339"/>
      <c r="R449" s="260"/>
    </row>
    <row r="450" spans="1:21" ht="26.25" x14ac:dyDescent="0.2">
      <c r="A450" s="276"/>
      <c r="B450" s="268"/>
      <c r="C450" s="269" t="s">
        <v>22</v>
      </c>
      <c r="D450" s="269"/>
      <c r="E450" s="269"/>
      <c r="F450" s="269"/>
      <c r="G450" s="313" t="s">
        <v>232</v>
      </c>
      <c r="H450" s="335">
        <f>H385+H390</f>
        <v>3000</v>
      </c>
      <c r="I450" s="335">
        <f>I385+I390</f>
        <v>0</v>
      </c>
      <c r="J450" s="335">
        <f t="shared" si="85"/>
        <v>3000</v>
      </c>
      <c r="K450" s="395"/>
      <c r="L450" s="335">
        <f>L385+L390</f>
        <v>3000</v>
      </c>
      <c r="M450" s="335">
        <f>M385+M390</f>
        <v>0</v>
      </c>
      <c r="N450" s="335">
        <f>N385+N390</f>
        <v>0</v>
      </c>
      <c r="O450" s="335">
        <f>O385+O390</f>
        <v>0</v>
      </c>
      <c r="P450" s="338">
        <f t="shared" si="86"/>
        <v>3000</v>
      </c>
      <c r="Q450" s="339"/>
      <c r="R450" s="260"/>
    </row>
    <row r="451" spans="1:21" ht="26.25" x14ac:dyDescent="0.2">
      <c r="A451" s="276"/>
      <c r="B451" s="268"/>
      <c r="C451" s="269" t="s">
        <v>114</v>
      </c>
      <c r="D451" s="269"/>
      <c r="E451" s="269"/>
      <c r="F451" s="269"/>
      <c r="G451" s="313" t="s">
        <v>233</v>
      </c>
      <c r="H451" s="335">
        <f>H387+H413</f>
        <v>1024000</v>
      </c>
      <c r="I451" s="335">
        <f>I387+I413</f>
        <v>249066</v>
      </c>
      <c r="J451" s="335">
        <f t="shared" si="85"/>
        <v>774934</v>
      </c>
      <c r="K451" s="395"/>
      <c r="L451" s="335">
        <f>L387+L413</f>
        <v>329300</v>
      </c>
      <c r="M451" s="335">
        <f>M387+M413</f>
        <v>199886</v>
      </c>
      <c r="N451" s="335">
        <f>N387+N413</f>
        <v>49180</v>
      </c>
      <c r="O451" s="335">
        <f>O387+O413</f>
        <v>249066</v>
      </c>
      <c r="P451" s="338">
        <f t="shared" si="86"/>
        <v>774934</v>
      </c>
      <c r="Q451" s="339"/>
      <c r="R451" s="260"/>
    </row>
    <row r="452" spans="1:21" ht="26.25" x14ac:dyDescent="0.2">
      <c r="A452" s="276"/>
      <c r="B452" s="268"/>
      <c r="C452" s="269" t="s">
        <v>90</v>
      </c>
      <c r="D452" s="269"/>
      <c r="E452" s="269"/>
      <c r="F452" s="269"/>
      <c r="G452" s="313" t="s">
        <v>234</v>
      </c>
      <c r="H452" s="335">
        <f>H382-H450-H451</f>
        <v>10579000</v>
      </c>
      <c r="I452" s="335">
        <f>I382-I450-I451</f>
        <v>-249066</v>
      </c>
      <c r="J452" s="335">
        <f t="shared" si="85"/>
        <v>10828066</v>
      </c>
      <c r="K452" s="395"/>
      <c r="L452" s="335">
        <f>L382-L450-L451</f>
        <v>2891000</v>
      </c>
      <c r="M452" s="335">
        <f>M382-M450-M451</f>
        <v>535578.37</v>
      </c>
      <c r="N452" s="335">
        <f>N382-N450-N451</f>
        <v>151458.81</v>
      </c>
      <c r="O452" s="335">
        <f>O382-O450-O451</f>
        <v>687037.18</v>
      </c>
      <c r="P452" s="338">
        <f t="shared" si="86"/>
        <v>9891962.8200000003</v>
      </c>
      <c r="Q452" s="339"/>
      <c r="R452" s="260"/>
    </row>
    <row r="453" spans="1:21" ht="26.25" x14ac:dyDescent="0.2">
      <c r="A453" s="276">
        <v>8904</v>
      </c>
      <c r="B453" s="268" t="s">
        <v>32</v>
      </c>
      <c r="C453" s="269"/>
      <c r="D453" s="269"/>
      <c r="E453" s="269"/>
      <c r="F453" s="269"/>
      <c r="G453" s="313" t="s">
        <v>235</v>
      </c>
      <c r="H453" s="335">
        <f>H77-H454</f>
        <v>44284500</v>
      </c>
      <c r="I453" s="335">
        <f>I77-I454</f>
        <v>13338092.99</v>
      </c>
      <c r="J453" s="335">
        <f t="shared" si="85"/>
        <v>30946407.009999998</v>
      </c>
      <c r="K453" s="395"/>
      <c r="L453" s="335">
        <f>L77-L454</f>
        <v>17651600</v>
      </c>
      <c r="M453" s="335">
        <f>M77-M454</f>
        <v>9867478.7999999989</v>
      </c>
      <c r="N453" s="335">
        <f>N77-N454</f>
        <v>2284055.19</v>
      </c>
      <c r="O453" s="335">
        <f>O77-O454</f>
        <v>12151533.99</v>
      </c>
      <c r="P453" s="338">
        <f t="shared" si="86"/>
        <v>32132966.009999998</v>
      </c>
      <c r="Q453" s="339"/>
      <c r="R453" s="260"/>
    </row>
    <row r="454" spans="1:21" ht="26.25" x14ac:dyDescent="0.2">
      <c r="A454" s="276"/>
      <c r="B454" s="268" t="s">
        <v>30</v>
      </c>
      <c r="C454" s="269"/>
      <c r="D454" s="269"/>
      <c r="E454" s="269"/>
      <c r="F454" s="269"/>
      <c r="G454" s="313" t="s">
        <v>236</v>
      </c>
      <c r="H454" s="335">
        <f>+H105</f>
        <v>1200200</v>
      </c>
      <c r="I454" s="335">
        <f>+I105</f>
        <v>0</v>
      </c>
      <c r="J454" s="335">
        <f t="shared" si="85"/>
        <v>1200200</v>
      </c>
      <c r="K454" s="395"/>
      <c r="L454" s="335">
        <f>+L105</f>
        <v>1200200</v>
      </c>
      <c r="M454" s="335">
        <f>+M105</f>
        <v>782430</v>
      </c>
      <c r="N454" s="335">
        <f>+N105</f>
        <v>404129</v>
      </c>
      <c r="O454" s="335">
        <f>+O105</f>
        <v>1186559</v>
      </c>
      <c r="P454" s="338">
        <f t="shared" si="86"/>
        <v>13641</v>
      </c>
      <c r="Q454" s="339"/>
      <c r="R454" s="260"/>
    </row>
    <row r="455" spans="1:21" ht="26.25" x14ac:dyDescent="0.35">
      <c r="A455" s="447" t="s">
        <v>237</v>
      </c>
      <c r="B455" s="445"/>
      <c r="C455" s="445"/>
      <c r="D455" s="445"/>
      <c r="E455" s="445"/>
      <c r="F455" s="446"/>
      <c r="G455" s="313" t="s">
        <v>238</v>
      </c>
      <c r="H455" s="335">
        <f>H9-H77</f>
        <v>-5472700</v>
      </c>
      <c r="I455" s="335">
        <f>I9-I77</f>
        <v>-5059011.62</v>
      </c>
      <c r="J455" s="335">
        <f t="shared" si="85"/>
        <v>-413688.37999999989</v>
      </c>
      <c r="K455" s="395"/>
      <c r="L455" s="335">
        <f>L9-L77</f>
        <v>-845800</v>
      </c>
      <c r="M455" s="367">
        <f>M9-M77</f>
        <v>-3441122.4399999976</v>
      </c>
      <c r="N455" s="335">
        <f>N9-N77</f>
        <v>-1617889.18</v>
      </c>
      <c r="O455" s="338">
        <f>O9-O77</f>
        <v>-5059011.62</v>
      </c>
      <c r="P455" s="338">
        <f t="shared" si="86"/>
        <v>-413688.37999999989</v>
      </c>
      <c r="Q455" s="339"/>
      <c r="R455" s="260"/>
    </row>
    <row r="456" spans="1:21" ht="26.25" x14ac:dyDescent="0.2">
      <c r="A456" s="276"/>
      <c r="B456" s="268" t="s">
        <v>88</v>
      </c>
      <c r="C456" s="269"/>
      <c r="D456" s="269"/>
      <c r="E456" s="269"/>
      <c r="F456" s="269"/>
      <c r="G456" s="313" t="s">
        <v>239</v>
      </c>
      <c r="H456" s="335">
        <f>H62-H453</f>
        <v>1200200</v>
      </c>
      <c r="I456" s="335">
        <f>I62-I453</f>
        <v>0</v>
      </c>
      <c r="J456" s="335">
        <f t="shared" si="85"/>
        <v>1200200</v>
      </c>
      <c r="K456" s="395"/>
      <c r="L456" s="335">
        <f>L62-L453</f>
        <v>1200200</v>
      </c>
      <c r="M456" s="367">
        <f>M62-M453</f>
        <v>782430</v>
      </c>
      <c r="N456" s="335">
        <f>N62-N453</f>
        <v>404129</v>
      </c>
      <c r="O456" s="338">
        <f>O62-O453</f>
        <v>1186559</v>
      </c>
      <c r="P456" s="338">
        <f t="shared" si="86"/>
        <v>13641</v>
      </c>
      <c r="Q456" s="339"/>
      <c r="R456" s="260"/>
    </row>
    <row r="457" spans="1:21" ht="27" thickBot="1" x14ac:dyDescent="0.25">
      <c r="A457" s="417"/>
      <c r="B457" s="418">
        <v>11</v>
      </c>
      <c r="C457" s="419"/>
      <c r="D457" s="419"/>
      <c r="E457" s="419"/>
      <c r="F457" s="419"/>
      <c r="G457" s="420" t="s">
        <v>240</v>
      </c>
      <c r="H457" s="421">
        <f>+H105-H454</f>
        <v>0</v>
      </c>
      <c r="I457" s="421">
        <f>+I105-I454</f>
        <v>0</v>
      </c>
      <c r="J457" s="421">
        <f t="shared" si="85"/>
        <v>0</v>
      </c>
      <c r="K457" s="421"/>
      <c r="L457" s="421">
        <f>+L105-L454</f>
        <v>0</v>
      </c>
      <c r="M457" s="421">
        <f>+M105-M454</f>
        <v>0</v>
      </c>
      <c r="N457" s="421">
        <f>+N105-N454</f>
        <v>0</v>
      </c>
      <c r="O457" s="421">
        <f>+O105-O454</f>
        <v>0</v>
      </c>
      <c r="P457" s="421">
        <f t="shared" si="86"/>
        <v>0</v>
      </c>
      <c r="Q457" s="422"/>
      <c r="R457" s="260"/>
    </row>
    <row r="458" spans="1:21" ht="20.25" x14ac:dyDescent="0.2">
      <c r="A458" s="220"/>
      <c r="B458" s="213"/>
      <c r="C458" s="220"/>
      <c r="D458" s="220"/>
      <c r="E458" s="220"/>
      <c r="F458" s="220"/>
      <c r="G458" s="213"/>
      <c r="H458" s="214"/>
      <c r="I458" s="215"/>
      <c r="J458" s="214"/>
      <c r="K458" s="216"/>
      <c r="L458" s="214"/>
      <c r="M458" s="423"/>
      <c r="N458" s="423"/>
      <c r="O458" s="423"/>
      <c r="P458" s="424"/>
      <c r="Q458" s="218"/>
      <c r="R458" s="311"/>
    </row>
    <row r="459" spans="1:21" x14ac:dyDescent="0.2">
      <c r="M459" s="431"/>
      <c r="N459" s="431"/>
      <c r="O459" s="431"/>
      <c r="P459" s="432"/>
      <c r="R459" s="311"/>
    </row>
    <row r="460" spans="1:21" ht="16.5" customHeight="1" x14ac:dyDescent="0.2">
      <c r="C460" s="448" t="s">
        <v>433</v>
      </c>
      <c r="D460" s="448"/>
      <c r="E460" s="448"/>
      <c r="F460" s="448"/>
      <c r="G460" s="448"/>
      <c r="I460" s="439" t="s">
        <v>484</v>
      </c>
      <c r="J460" s="439"/>
      <c r="K460" s="439"/>
      <c r="M460" s="431"/>
      <c r="N460" s="440" t="s">
        <v>437</v>
      </c>
      <c r="O460" s="440"/>
      <c r="P460" s="432"/>
      <c r="R460" s="311"/>
    </row>
    <row r="461" spans="1:21" ht="16.5" customHeight="1" x14ac:dyDescent="0.2">
      <c r="C461" s="448"/>
      <c r="D461" s="448"/>
      <c r="E461" s="448"/>
      <c r="F461" s="448"/>
      <c r="G461" s="448"/>
      <c r="I461" s="439"/>
      <c r="J461" s="439"/>
      <c r="K461" s="439"/>
      <c r="M461" s="431"/>
      <c r="N461" s="440"/>
      <c r="O461" s="440"/>
      <c r="P461" s="432"/>
      <c r="R461" s="311"/>
    </row>
    <row r="462" spans="1:21" ht="23.25" x14ac:dyDescent="0.2">
      <c r="C462" s="434"/>
      <c r="D462" s="434"/>
      <c r="E462" s="434"/>
      <c r="F462" s="434"/>
      <c r="G462" s="435" t="s">
        <v>485</v>
      </c>
      <c r="I462" s="439" t="s">
        <v>436</v>
      </c>
      <c r="J462" s="439"/>
      <c r="K462" s="439"/>
      <c r="M462" s="431"/>
      <c r="N462" s="440" t="s">
        <v>438</v>
      </c>
      <c r="O462" s="440"/>
      <c r="P462" s="432"/>
      <c r="R462" s="311"/>
    </row>
    <row r="463" spans="1:21" x14ac:dyDescent="0.2">
      <c r="M463" s="431"/>
      <c r="N463" s="431"/>
      <c r="O463" s="431"/>
      <c r="P463" s="432"/>
      <c r="R463" s="311"/>
    </row>
    <row r="464" spans="1:21" x14ac:dyDescent="0.2">
      <c r="M464" s="431"/>
      <c r="N464" s="431"/>
      <c r="O464" s="431"/>
      <c r="P464" s="432"/>
      <c r="R464" s="311"/>
      <c r="U464" s="436"/>
    </row>
    <row r="465" spans="8:18" x14ac:dyDescent="0.2">
      <c r="M465" s="431"/>
      <c r="N465" s="431"/>
      <c r="O465" s="431"/>
      <c r="P465" s="432"/>
      <c r="R465" s="311"/>
    </row>
    <row r="466" spans="8:18" x14ac:dyDescent="0.2">
      <c r="M466" s="431"/>
      <c r="N466" s="431"/>
      <c r="O466" s="431"/>
      <c r="P466" s="432"/>
      <c r="R466" s="311"/>
    </row>
    <row r="467" spans="8:18" x14ac:dyDescent="0.2">
      <c r="M467" s="431"/>
      <c r="N467" s="431"/>
      <c r="O467" s="431"/>
      <c r="P467" s="432"/>
      <c r="R467" s="311"/>
    </row>
    <row r="468" spans="8:18" x14ac:dyDescent="0.2">
      <c r="H468" s="437"/>
      <c r="M468" s="431"/>
      <c r="N468" s="431"/>
      <c r="O468" s="431"/>
      <c r="P468" s="432"/>
      <c r="R468" s="311"/>
    </row>
    <row r="469" spans="8:18" x14ac:dyDescent="0.2">
      <c r="M469" s="431"/>
      <c r="N469" s="431"/>
      <c r="O469" s="431"/>
      <c r="P469" s="432"/>
      <c r="R469" s="311"/>
    </row>
    <row r="470" spans="8:18" x14ac:dyDescent="0.2">
      <c r="M470" s="431"/>
      <c r="N470" s="431"/>
      <c r="O470" s="431"/>
      <c r="P470" s="432"/>
      <c r="R470" s="311"/>
    </row>
    <row r="471" spans="8:18" x14ac:dyDescent="0.2">
      <c r="M471" s="431"/>
      <c r="N471" s="431"/>
      <c r="O471" s="431"/>
      <c r="P471" s="432"/>
      <c r="R471" s="311"/>
    </row>
    <row r="472" spans="8:18" x14ac:dyDescent="0.2">
      <c r="M472" s="431"/>
      <c r="N472" s="431"/>
      <c r="O472" s="431"/>
      <c r="P472" s="432"/>
      <c r="R472" s="311"/>
    </row>
    <row r="473" spans="8:18" x14ac:dyDescent="0.2">
      <c r="M473" s="431"/>
      <c r="N473" s="431"/>
      <c r="O473" s="431"/>
      <c r="P473" s="432"/>
      <c r="R473" s="311"/>
    </row>
    <row r="474" spans="8:18" x14ac:dyDescent="0.2">
      <c r="M474" s="431"/>
      <c r="N474" s="431"/>
      <c r="O474" s="431"/>
      <c r="P474" s="432"/>
      <c r="R474" s="311"/>
    </row>
    <row r="475" spans="8:18" x14ac:dyDescent="0.2">
      <c r="M475" s="431"/>
      <c r="N475" s="431"/>
      <c r="O475" s="431"/>
      <c r="P475" s="432"/>
      <c r="R475" s="311"/>
    </row>
    <row r="476" spans="8:18" x14ac:dyDescent="0.2">
      <c r="M476" s="431"/>
      <c r="N476" s="431"/>
      <c r="O476" s="431"/>
      <c r="P476" s="432"/>
      <c r="R476" s="311"/>
    </row>
    <row r="477" spans="8:18" x14ac:dyDescent="0.2">
      <c r="H477" s="437"/>
      <c r="M477" s="431"/>
      <c r="N477" s="431"/>
      <c r="O477" s="431"/>
      <c r="P477" s="432"/>
      <c r="R477" s="311"/>
    </row>
    <row r="478" spans="8:18" x14ac:dyDescent="0.2">
      <c r="M478" s="431"/>
      <c r="N478" s="431"/>
      <c r="O478" s="431"/>
      <c r="P478" s="432"/>
      <c r="R478" s="311"/>
    </row>
    <row r="479" spans="8:18" x14ac:dyDescent="0.2">
      <c r="M479" s="431"/>
      <c r="N479" s="431"/>
      <c r="O479" s="431"/>
      <c r="P479" s="432"/>
      <c r="R479" s="311"/>
    </row>
    <row r="480" spans="8:18" x14ac:dyDescent="0.2">
      <c r="H480" s="437"/>
      <c r="M480" s="431"/>
      <c r="N480" s="431"/>
      <c r="O480" s="431"/>
      <c r="P480" s="432"/>
      <c r="R480" s="311"/>
    </row>
    <row r="481" spans="8:18" x14ac:dyDescent="0.2">
      <c r="M481" s="431"/>
      <c r="N481" s="431"/>
      <c r="O481" s="431"/>
      <c r="P481" s="432"/>
      <c r="R481" s="311"/>
    </row>
    <row r="482" spans="8:18" x14ac:dyDescent="0.2">
      <c r="M482" s="431"/>
      <c r="N482" s="431"/>
      <c r="O482" s="431"/>
      <c r="P482" s="432"/>
      <c r="R482" s="311"/>
    </row>
    <row r="483" spans="8:18" x14ac:dyDescent="0.2">
      <c r="H483" s="437"/>
      <c r="M483" s="431"/>
      <c r="N483" s="431"/>
      <c r="O483" s="431"/>
      <c r="P483" s="432"/>
      <c r="R483" s="311"/>
    </row>
    <row r="484" spans="8:18" x14ac:dyDescent="0.2">
      <c r="M484" s="431"/>
      <c r="N484" s="431"/>
      <c r="O484" s="431"/>
      <c r="P484" s="432"/>
      <c r="R484" s="311"/>
    </row>
    <row r="485" spans="8:18" x14ac:dyDescent="0.2">
      <c r="M485" s="431"/>
      <c r="N485" s="431"/>
      <c r="O485" s="431"/>
      <c r="P485" s="432"/>
      <c r="R485" s="311"/>
    </row>
    <row r="486" spans="8:18" x14ac:dyDescent="0.2">
      <c r="H486" s="437"/>
      <c r="M486" s="431"/>
      <c r="N486" s="431"/>
      <c r="O486" s="431"/>
      <c r="P486" s="432"/>
      <c r="R486" s="311"/>
    </row>
    <row r="487" spans="8:18" x14ac:dyDescent="0.2">
      <c r="M487" s="431"/>
      <c r="N487" s="431"/>
      <c r="O487" s="431"/>
      <c r="P487" s="432"/>
      <c r="R487" s="311"/>
    </row>
    <row r="488" spans="8:18" x14ac:dyDescent="0.2">
      <c r="M488" s="431"/>
      <c r="N488" s="431"/>
      <c r="O488" s="431"/>
      <c r="P488" s="432"/>
      <c r="R488" s="311"/>
    </row>
    <row r="489" spans="8:18" x14ac:dyDescent="0.2">
      <c r="H489" s="437"/>
      <c r="M489" s="431"/>
      <c r="N489" s="431"/>
      <c r="O489" s="431"/>
      <c r="P489" s="432"/>
      <c r="R489" s="311"/>
    </row>
    <row r="490" spans="8:18" x14ac:dyDescent="0.2">
      <c r="M490" s="431"/>
      <c r="N490" s="431"/>
      <c r="O490" s="431"/>
      <c r="P490" s="432"/>
      <c r="R490" s="311"/>
    </row>
    <row r="491" spans="8:18" x14ac:dyDescent="0.2">
      <c r="M491" s="431"/>
      <c r="N491" s="431"/>
      <c r="O491" s="431"/>
      <c r="P491" s="432"/>
      <c r="R491" s="311"/>
    </row>
    <row r="492" spans="8:18" x14ac:dyDescent="0.2">
      <c r="M492" s="431"/>
      <c r="N492" s="431"/>
      <c r="O492" s="431"/>
      <c r="P492" s="432"/>
      <c r="R492" s="311"/>
    </row>
    <row r="493" spans="8:18" x14ac:dyDescent="0.2">
      <c r="H493" s="437"/>
      <c r="M493" s="431"/>
      <c r="N493" s="431"/>
      <c r="O493" s="431"/>
      <c r="P493" s="432"/>
      <c r="R493" s="311"/>
    </row>
    <row r="494" spans="8:18" x14ac:dyDescent="0.2">
      <c r="M494" s="431"/>
      <c r="N494" s="431"/>
      <c r="O494" s="431"/>
      <c r="P494" s="432"/>
      <c r="R494" s="311"/>
    </row>
    <row r="495" spans="8:18" x14ac:dyDescent="0.2">
      <c r="M495" s="431"/>
      <c r="N495" s="431"/>
      <c r="O495" s="431"/>
      <c r="P495" s="432"/>
      <c r="R495" s="311"/>
    </row>
    <row r="496" spans="8:18" x14ac:dyDescent="0.2">
      <c r="H496" s="437"/>
      <c r="M496" s="431"/>
      <c r="N496" s="431"/>
      <c r="O496" s="431"/>
      <c r="P496" s="432"/>
      <c r="R496" s="311"/>
    </row>
    <row r="497" spans="8:18" x14ac:dyDescent="0.2">
      <c r="M497" s="431"/>
      <c r="N497" s="431"/>
      <c r="O497" s="431"/>
      <c r="P497" s="432"/>
      <c r="R497" s="311"/>
    </row>
    <row r="498" spans="8:18" x14ac:dyDescent="0.2">
      <c r="M498" s="431"/>
      <c r="N498" s="431"/>
      <c r="O498" s="431"/>
      <c r="P498" s="432"/>
      <c r="R498" s="311"/>
    </row>
    <row r="499" spans="8:18" x14ac:dyDescent="0.2">
      <c r="H499" s="437"/>
      <c r="M499" s="431"/>
      <c r="N499" s="431"/>
      <c r="O499" s="431"/>
      <c r="P499" s="432"/>
      <c r="R499" s="311"/>
    </row>
    <row r="500" spans="8:18" x14ac:dyDescent="0.2">
      <c r="M500" s="431"/>
      <c r="N500" s="431"/>
      <c r="O500" s="431"/>
      <c r="P500" s="432"/>
      <c r="R500" s="311"/>
    </row>
    <row r="501" spans="8:18" x14ac:dyDescent="0.2">
      <c r="M501" s="431"/>
      <c r="N501" s="431"/>
      <c r="O501" s="431"/>
      <c r="P501" s="432"/>
      <c r="R501" s="311"/>
    </row>
    <row r="502" spans="8:18" x14ac:dyDescent="0.2">
      <c r="H502" s="437"/>
      <c r="M502" s="431"/>
      <c r="N502" s="431"/>
      <c r="O502" s="431"/>
      <c r="P502" s="432"/>
      <c r="R502" s="311"/>
    </row>
    <row r="503" spans="8:18" x14ac:dyDescent="0.2">
      <c r="M503" s="431"/>
      <c r="N503" s="431"/>
      <c r="O503" s="431"/>
      <c r="P503" s="432"/>
      <c r="R503" s="311"/>
    </row>
    <row r="504" spans="8:18" x14ac:dyDescent="0.2">
      <c r="M504" s="431"/>
      <c r="N504" s="431"/>
      <c r="O504" s="431"/>
      <c r="P504" s="432"/>
      <c r="R504" s="311"/>
    </row>
    <row r="505" spans="8:18" x14ac:dyDescent="0.2">
      <c r="H505" s="437"/>
      <c r="M505" s="431"/>
      <c r="N505" s="431"/>
      <c r="O505" s="431"/>
      <c r="P505" s="432"/>
      <c r="R505" s="311"/>
    </row>
    <row r="506" spans="8:18" x14ac:dyDescent="0.2">
      <c r="M506" s="431"/>
      <c r="N506" s="431"/>
      <c r="O506" s="431"/>
      <c r="P506" s="432"/>
      <c r="R506" s="311"/>
    </row>
    <row r="507" spans="8:18" x14ac:dyDescent="0.2">
      <c r="M507" s="431"/>
      <c r="N507" s="431"/>
      <c r="O507" s="431"/>
      <c r="P507" s="432"/>
      <c r="R507" s="311"/>
    </row>
    <row r="508" spans="8:18" x14ac:dyDescent="0.2">
      <c r="M508" s="431"/>
      <c r="N508" s="431"/>
      <c r="O508" s="431"/>
      <c r="P508" s="432"/>
      <c r="R508" s="311"/>
    </row>
    <row r="509" spans="8:18" x14ac:dyDescent="0.2">
      <c r="M509" s="431"/>
      <c r="N509" s="431"/>
      <c r="O509" s="431"/>
      <c r="P509" s="432"/>
      <c r="R509" s="311"/>
    </row>
    <row r="510" spans="8:18" x14ac:dyDescent="0.2">
      <c r="M510" s="431"/>
      <c r="N510" s="431"/>
      <c r="O510" s="431"/>
      <c r="P510" s="432"/>
      <c r="R510" s="311"/>
    </row>
    <row r="511" spans="8:18" x14ac:dyDescent="0.2">
      <c r="M511" s="431"/>
      <c r="N511" s="431"/>
      <c r="O511" s="431"/>
      <c r="P511" s="432"/>
      <c r="R511" s="311"/>
    </row>
    <row r="512" spans="8:18" x14ac:dyDescent="0.2">
      <c r="M512" s="431"/>
      <c r="N512" s="431"/>
      <c r="O512" s="431"/>
      <c r="P512" s="432"/>
      <c r="R512" s="311"/>
    </row>
    <row r="513" spans="8:18" x14ac:dyDescent="0.2">
      <c r="H513" s="437"/>
      <c r="M513" s="431"/>
      <c r="N513" s="431"/>
      <c r="O513" s="431"/>
      <c r="P513" s="432"/>
      <c r="R513" s="311"/>
    </row>
    <row r="514" spans="8:18" x14ac:dyDescent="0.2">
      <c r="M514" s="431"/>
      <c r="N514" s="431"/>
      <c r="O514" s="431"/>
      <c r="P514" s="432"/>
      <c r="R514" s="311"/>
    </row>
    <row r="515" spans="8:18" x14ac:dyDescent="0.2">
      <c r="M515" s="431"/>
      <c r="N515" s="431"/>
      <c r="O515" s="431"/>
      <c r="P515" s="432"/>
      <c r="R515" s="311"/>
    </row>
    <row r="516" spans="8:18" x14ac:dyDescent="0.2">
      <c r="H516" s="437"/>
      <c r="M516" s="431"/>
      <c r="N516" s="431"/>
      <c r="O516" s="431"/>
      <c r="P516" s="432"/>
      <c r="R516" s="311"/>
    </row>
    <row r="517" spans="8:18" x14ac:dyDescent="0.2">
      <c r="M517" s="431"/>
      <c r="N517" s="431"/>
      <c r="O517" s="431"/>
      <c r="P517" s="432"/>
      <c r="R517" s="311"/>
    </row>
    <row r="518" spans="8:18" x14ac:dyDescent="0.2">
      <c r="M518" s="431"/>
      <c r="N518" s="431"/>
      <c r="O518" s="431"/>
      <c r="P518" s="432"/>
      <c r="R518" s="311"/>
    </row>
    <row r="519" spans="8:18" x14ac:dyDescent="0.2">
      <c r="M519" s="431"/>
      <c r="N519" s="431"/>
      <c r="O519" s="431"/>
      <c r="P519" s="432"/>
      <c r="R519" s="311"/>
    </row>
    <row r="520" spans="8:18" x14ac:dyDescent="0.2">
      <c r="M520" s="431"/>
      <c r="N520" s="431"/>
      <c r="O520" s="431"/>
      <c r="P520" s="432"/>
      <c r="R520" s="311"/>
    </row>
    <row r="521" spans="8:18" x14ac:dyDescent="0.2">
      <c r="M521" s="431"/>
      <c r="N521" s="431"/>
      <c r="O521" s="431"/>
      <c r="P521" s="432"/>
      <c r="R521" s="311"/>
    </row>
    <row r="522" spans="8:18" x14ac:dyDescent="0.2">
      <c r="H522" s="437"/>
      <c r="M522" s="431"/>
      <c r="N522" s="431"/>
      <c r="O522" s="431"/>
      <c r="P522" s="432"/>
      <c r="R522" s="311"/>
    </row>
    <row r="523" spans="8:18" x14ac:dyDescent="0.2">
      <c r="M523" s="431"/>
      <c r="N523" s="431"/>
      <c r="O523" s="431"/>
      <c r="P523" s="432"/>
      <c r="R523" s="311"/>
    </row>
    <row r="524" spans="8:18" x14ac:dyDescent="0.2">
      <c r="M524" s="431"/>
      <c r="N524" s="431"/>
      <c r="O524" s="431"/>
      <c r="P524" s="432"/>
      <c r="R524" s="311"/>
    </row>
    <row r="525" spans="8:18" x14ac:dyDescent="0.2">
      <c r="M525" s="431"/>
      <c r="N525" s="431"/>
      <c r="O525" s="431"/>
      <c r="P525" s="432"/>
      <c r="R525" s="311"/>
    </row>
    <row r="526" spans="8:18" x14ac:dyDescent="0.2">
      <c r="M526" s="431"/>
      <c r="N526" s="431"/>
      <c r="O526" s="431"/>
      <c r="P526" s="432"/>
      <c r="R526" s="311"/>
    </row>
    <row r="527" spans="8:18" x14ac:dyDescent="0.2">
      <c r="M527" s="431"/>
      <c r="N527" s="431"/>
      <c r="O527" s="431"/>
      <c r="P527" s="432"/>
      <c r="R527" s="311"/>
    </row>
    <row r="528" spans="8:18" x14ac:dyDescent="0.2">
      <c r="H528" s="437"/>
      <c r="M528" s="431"/>
      <c r="N528" s="431"/>
      <c r="O528" s="431"/>
      <c r="P528" s="432"/>
      <c r="R528" s="311"/>
    </row>
    <row r="529" spans="8:18" x14ac:dyDescent="0.2">
      <c r="M529" s="431"/>
      <c r="N529" s="431"/>
      <c r="O529" s="431"/>
      <c r="P529" s="432"/>
      <c r="R529" s="311"/>
    </row>
    <row r="530" spans="8:18" x14ac:dyDescent="0.2">
      <c r="M530" s="431"/>
      <c r="N530" s="431"/>
      <c r="O530" s="431"/>
      <c r="P530" s="432"/>
      <c r="R530" s="311"/>
    </row>
    <row r="531" spans="8:18" x14ac:dyDescent="0.2">
      <c r="H531" s="437"/>
      <c r="M531" s="431"/>
      <c r="N531" s="431"/>
      <c r="O531" s="431"/>
      <c r="P531" s="432"/>
      <c r="R531" s="311"/>
    </row>
    <row r="532" spans="8:18" x14ac:dyDescent="0.2">
      <c r="M532" s="431"/>
      <c r="N532" s="431"/>
      <c r="O532" s="431"/>
      <c r="P532" s="432"/>
      <c r="R532" s="311"/>
    </row>
    <row r="533" spans="8:18" x14ac:dyDescent="0.2">
      <c r="M533" s="431"/>
      <c r="N533" s="431"/>
      <c r="O533" s="431"/>
      <c r="P533" s="432"/>
      <c r="R533" s="311"/>
    </row>
    <row r="534" spans="8:18" x14ac:dyDescent="0.2">
      <c r="H534" s="437"/>
      <c r="M534" s="431"/>
      <c r="N534" s="431"/>
      <c r="O534" s="431"/>
      <c r="P534" s="432"/>
      <c r="R534" s="311"/>
    </row>
    <row r="535" spans="8:18" x14ac:dyDescent="0.2">
      <c r="M535" s="431"/>
      <c r="N535" s="431"/>
      <c r="O535" s="431"/>
      <c r="P535" s="432"/>
      <c r="R535" s="311"/>
    </row>
    <row r="536" spans="8:18" x14ac:dyDescent="0.2">
      <c r="M536" s="431"/>
      <c r="N536" s="431"/>
      <c r="O536" s="431"/>
      <c r="P536" s="432"/>
      <c r="R536" s="311"/>
    </row>
    <row r="537" spans="8:18" x14ac:dyDescent="0.2">
      <c r="M537" s="431"/>
      <c r="N537" s="431"/>
      <c r="O537" s="431"/>
      <c r="P537" s="432"/>
      <c r="R537" s="311"/>
    </row>
    <row r="538" spans="8:18" x14ac:dyDescent="0.2">
      <c r="M538" s="431"/>
      <c r="N538" s="431"/>
      <c r="O538" s="431"/>
      <c r="P538" s="432"/>
      <c r="R538" s="311"/>
    </row>
    <row r="539" spans="8:18" x14ac:dyDescent="0.2">
      <c r="M539" s="431"/>
      <c r="N539" s="431"/>
      <c r="O539" s="431"/>
      <c r="P539" s="432"/>
      <c r="R539" s="311"/>
    </row>
    <row r="540" spans="8:18" x14ac:dyDescent="0.2">
      <c r="M540" s="431"/>
      <c r="N540" s="431"/>
      <c r="O540" s="431"/>
      <c r="P540" s="432"/>
      <c r="R540" s="311"/>
    </row>
    <row r="541" spans="8:18" x14ac:dyDescent="0.2">
      <c r="M541" s="431"/>
      <c r="N541" s="431"/>
      <c r="O541" s="431"/>
      <c r="P541" s="432"/>
      <c r="R541" s="311"/>
    </row>
    <row r="542" spans="8:18" x14ac:dyDescent="0.2">
      <c r="H542" s="437"/>
      <c r="M542" s="431"/>
      <c r="N542" s="431"/>
      <c r="O542" s="431"/>
      <c r="P542" s="432"/>
      <c r="R542" s="311"/>
    </row>
    <row r="543" spans="8:18" x14ac:dyDescent="0.2">
      <c r="M543" s="431"/>
      <c r="N543" s="431"/>
      <c r="O543" s="431"/>
      <c r="P543" s="432"/>
      <c r="R543" s="311"/>
    </row>
    <row r="544" spans="8:18" x14ac:dyDescent="0.2">
      <c r="M544" s="431"/>
      <c r="N544" s="431"/>
      <c r="O544" s="431"/>
      <c r="P544" s="432"/>
      <c r="R544" s="311"/>
    </row>
    <row r="545" spans="8:18" x14ac:dyDescent="0.2">
      <c r="H545" s="437"/>
      <c r="M545" s="431"/>
      <c r="N545" s="431"/>
      <c r="O545" s="431"/>
      <c r="P545" s="432"/>
      <c r="R545" s="311"/>
    </row>
    <row r="546" spans="8:18" x14ac:dyDescent="0.2">
      <c r="M546" s="431"/>
      <c r="N546" s="431"/>
      <c r="O546" s="431"/>
      <c r="P546" s="432"/>
      <c r="R546" s="311"/>
    </row>
    <row r="547" spans="8:18" x14ac:dyDescent="0.2">
      <c r="M547" s="431"/>
      <c r="N547" s="431"/>
      <c r="O547" s="431"/>
      <c r="P547" s="432"/>
      <c r="R547" s="311"/>
    </row>
    <row r="548" spans="8:18" x14ac:dyDescent="0.2">
      <c r="M548" s="431"/>
      <c r="N548" s="431"/>
      <c r="O548" s="431"/>
      <c r="P548" s="432"/>
      <c r="R548" s="311"/>
    </row>
    <row r="549" spans="8:18" x14ac:dyDescent="0.2">
      <c r="M549" s="431"/>
      <c r="N549" s="431"/>
      <c r="O549" s="431"/>
      <c r="P549" s="432"/>
      <c r="R549" s="311"/>
    </row>
    <row r="550" spans="8:18" x14ac:dyDescent="0.2">
      <c r="H550" s="437"/>
      <c r="M550" s="431"/>
      <c r="N550" s="431"/>
      <c r="O550" s="431"/>
      <c r="P550" s="432"/>
      <c r="R550" s="311"/>
    </row>
    <row r="551" spans="8:18" x14ac:dyDescent="0.2">
      <c r="M551" s="431"/>
      <c r="N551" s="431"/>
      <c r="O551" s="431"/>
      <c r="P551" s="432"/>
      <c r="R551" s="311"/>
    </row>
    <row r="552" spans="8:18" x14ac:dyDescent="0.2">
      <c r="M552" s="431"/>
      <c r="N552" s="431"/>
      <c r="O552" s="431"/>
      <c r="P552" s="432"/>
      <c r="R552" s="311"/>
    </row>
    <row r="553" spans="8:18" x14ac:dyDescent="0.2">
      <c r="M553" s="431"/>
      <c r="N553" s="431"/>
      <c r="O553" s="431"/>
      <c r="P553" s="432"/>
      <c r="R553" s="311"/>
    </row>
    <row r="554" spans="8:18" x14ac:dyDescent="0.2">
      <c r="M554" s="431"/>
      <c r="N554" s="431"/>
      <c r="O554" s="431"/>
      <c r="P554" s="432"/>
      <c r="R554" s="311"/>
    </row>
    <row r="555" spans="8:18" x14ac:dyDescent="0.2">
      <c r="M555" s="431"/>
      <c r="N555" s="431"/>
      <c r="O555" s="431"/>
      <c r="P555" s="432"/>
      <c r="R555" s="311"/>
    </row>
    <row r="556" spans="8:18" x14ac:dyDescent="0.2">
      <c r="H556" s="437"/>
      <c r="M556" s="431"/>
      <c r="N556" s="431"/>
      <c r="O556" s="431"/>
      <c r="P556" s="432"/>
      <c r="R556" s="311"/>
    </row>
    <row r="557" spans="8:18" x14ac:dyDescent="0.2">
      <c r="M557" s="431"/>
      <c r="N557" s="431"/>
      <c r="O557" s="431"/>
      <c r="P557" s="432"/>
      <c r="R557" s="311"/>
    </row>
    <row r="558" spans="8:18" x14ac:dyDescent="0.2">
      <c r="M558" s="431"/>
      <c r="N558" s="431"/>
      <c r="O558" s="431"/>
      <c r="P558" s="432"/>
      <c r="R558" s="311"/>
    </row>
    <row r="559" spans="8:18" x14ac:dyDescent="0.2">
      <c r="M559" s="431"/>
      <c r="N559" s="431"/>
      <c r="O559" s="431"/>
      <c r="P559" s="432"/>
      <c r="R559" s="311"/>
    </row>
    <row r="560" spans="8:18" x14ac:dyDescent="0.2">
      <c r="M560" s="431"/>
      <c r="N560" s="431"/>
      <c r="O560" s="431"/>
      <c r="P560" s="432"/>
      <c r="R560" s="311"/>
    </row>
    <row r="561" spans="8:18" x14ac:dyDescent="0.2">
      <c r="M561" s="431"/>
      <c r="N561" s="431"/>
      <c r="O561" s="431"/>
      <c r="P561" s="432"/>
      <c r="R561" s="311"/>
    </row>
    <row r="562" spans="8:18" x14ac:dyDescent="0.2">
      <c r="M562" s="431"/>
      <c r="N562" s="431"/>
      <c r="O562" s="431"/>
      <c r="P562" s="432"/>
      <c r="R562" s="311"/>
    </row>
    <row r="563" spans="8:18" x14ac:dyDescent="0.2">
      <c r="M563" s="431"/>
      <c r="N563" s="431"/>
      <c r="O563" s="431"/>
      <c r="P563" s="432"/>
      <c r="R563" s="311"/>
    </row>
    <row r="564" spans="8:18" x14ac:dyDescent="0.2">
      <c r="M564" s="431"/>
      <c r="N564" s="431"/>
      <c r="O564" s="431"/>
      <c r="P564" s="432"/>
      <c r="R564" s="311"/>
    </row>
    <row r="565" spans="8:18" x14ac:dyDescent="0.2">
      <c r="H565" s="437"/>
      <c r="M565" s="431"/>
      <c r="N565" s="431"/>
      <c r="O565" s="431"/>
      <c r="P565" s="432"/>
      <c r="R565" s="311"/>
    </row>
    <row r="566" spans="8:18" x14ac:dyDescent="0.2">
      <c r="M566" s="431"/>
      <c r="N566" s="431"/>
      <c r="O566" s="431"/>
      <c r="P566" s="432"/>
      <c r="R566" s="311"/>
    </row>
    <row r="567" spans="8:18" x14ac:dyDescent="0.2">
      <c r="M567" s="431"/>
      <c r="N567" s="431"/>
      <c r="O567" s="431"/>
      <c r="P567" s="432"/>
      <c r="R567" s="311"/>
    </row>
    <row r="568" spans="8:18" x14ac:dyDescent="0.2">
      <c r="M568" s="431"/>
      <c r="N568" s="431"/>
      <c r="O568" s="431"/>
      <c r="P568" s="432"/>
      <c r="R568" s="311"/>
    </row>
    <row r="569" spans="8:18" x14ac:dyDescent="0.2">
      <c r="M569" s="431"/>
      <c r="N569" s="431"/>
      <c r="O569" s="431"/>
      <c r="P569" s="432"/>
      <c r="R569" s="311"/>
    </row>
    <row r="570" spans="8:18" x14ac:dyDescent="0.2">
      <c r="M570" s="431"/>
      <c r="N570" s="431"/>
      <c r="O570" s="431"/>
      <c r="P570" s="432"/>
      <c r="R570" s="311"/>
    </row>
    <row r="571" spans="8:18" x14ac:dyDescent="0.2">
      <c r="M571" s="431"/>
      <c r="N571" s="431"/>
      <c r="O571" s="431"/>
      <c r="P571" s="432"/>
      <c r="R571" s="311"/>
    </row>
    <row r="572" spans="8:18" x14ac:dyDescent="0.2">
      <c r="M572" s="431"/>
      <c r="N572" s="431"/>
      <c r="O572" s="431"/>
      <c r="P572" s="432"/>
      <c r="R572" s="311"/>
    </row>
    <row r="573" spans="8:18" x14ac:dyDescent="0.2">
      <c r="M573" s="431"/>
      <c r="N573" s="431"/>
      <c r="O573" s="431"/>
      <c r="P573" s="432"/>
      <c r="R573" s="311"/>
    </row>
    <row r="574" spans="8:18" x14ac:dyDescent="0.2">
      <c r="M574" s="431"/>
      <c r="N574" s="431"/>
      <c r="O574" s="431"/>
      <c r="P574" s="432"/>
      <c r="R574" s="311"/>
    </row>
    <row r="575" spans="8:18" x14ac:dyDescent="0.2">
      <c r="M575" s="431"/>
      <c r="N575" s="431"/>
      <c r="O575" s="431"/>
      <c r="P575" s="432"/>
      <c r="R575" s="311"/>
    </row>
    <row r="576" spans="8:18" x14ac:dyDescent="0.2">
      <c r="M576" s="431"/>
      <c r="N576" s="431"/>
      <c r="O576" s="431"/>
      <c r="P576" s="432"/>
      <c r="R576" s="311"/>
    </row>
    <row r="577" spans="8:18" x14ac:dyDescent="0.2">
      <c r="M577" s="431"/>
      <c r="N577" s="431"/>
      <c r="O577" s="431"/>
      <c r="P577" s="432"/>
      <c r="R577" s="311"/>
    </row>
    <row r="578" spans="8:18" x14ac:dyDescent="0.2">
      <c r="M578" s="431"/>
      <c r="N578" s="431"/>
      <c r="O578" s="431"/>
      <c r="P578" s="432"/>
      <c r="R578" s="311"/>
    </row>
    <row r="579" spans="8:18" x14ac:dyDescent="0.2">
      <c r="M579" s="431"/>
      <c r="N579" s="431"/>
      <c r="O579" s="431"/>
      <c r="P579" s="432"/>
      <c r="R579" s="311"/>
    </row>
    <row r="580" spans="8:18" x14ac:dyDescent="0.2">
      <c r="M580" s="431"/>
      <c r="N580" s="431"/>
      <c r="O580" s="431"/>
      <c r="P580" s="432"/>
      <c r="R580" s="311"/>
    </row>
    <row r="581" spans="8:18" x14ac:dyDescent="0.2">
      <c r="M581" s="431"/>
      <c r="N581" s="431"/>
      <c r="O581" s="431"/>
      <c r="P581" s="432"/>
      <c r="R581" s="311"/>
    </row>
    <row r="582" spans="8:18" x14ac:dyDescent="0.2">
      <c r="M582" s="431"/>
      <c r="N582" s="431"/>
      <c r="O582" s="431"/>
      <c r="P582" s="432"/>
      <c r="R582" s="311"/>
    </row>
    <row r="583" spans="8:18" x14ac:dyDescent="0.2">
      <c r="M583" s="431"/>
      <c r="N583" s="431"/>
      <c r="O583" s="431"/>
      <c r="P583" s="432"/>
      <c r="R583" s="311"/>
    </row>
    <row r="584" spans="8:18" x14ac:dyDescent="0.2">
      <c r="M584" s="431"/>
      <c r="N584" s="431"/>
      <c r="O584" s="431"/>
      <c r="P584" s="432"/>
      <c r="R584" s="311"/>
    </row>
    <row r="585" spans="8:18" x14ac:dyDescent="0.2">
      <c r="M585" s="431"/>
      <c r="N585" s="431"/>
      <c r="O585" s="431"/>
      <c r="P585" s="432"/>
      <c r="R585" s="311"/>
    </row>
    <row r="586" spans="8:18" x14ac:dyDescent="0.2">
      <c r="M586" s="431"/>
      <c r="N586" s="431"/>
      <c r="O586" s="431"/>
      <c r="P586" s="432"/>
      <c r="R586" s="311"/>
    </row>
    <row r="587" spans="8:18" x14ac:dyDescent="0.2">
      <c r="H587" s="437"/>
      <c r="M587" s="431"/>
      <c r="N587" s="431"/>
      <c r="O587" s="431"/>
      <c r="P587" s="432"/>
      <c r="R587" s="311"/>
    </row>
    <row r="588" spans="8:18" x14ac:dyDescent="0.2">
      <c r="M588" s="431"/>
      <c r="N588" s="431"/>
      <c r="O588" s="431"/>
      <c r="P588" s="432"/>
      <c r="R588" s="311"/>
    </row>
    <row r="589" spans="8:18" x14ac:dyDescent="0.2">
      <c r="M589" s="431"/>
      <c r="N589" s="431"/>
      <c r="O589" s="431"/>
      <c r="P589" s="432"/>
      <c r="R589" s="311"/>
    </row>
    <row r="590" spans="8:18" x14ac:dyDescent="0.2">
      <c r="M590" s="431"/>
      <c r="N590" s="431"/>
      <c r="O590" s="431"/>
      <c r="P590" s="432"/>
      <c r="R590" s="311"/>
    </row>
    <row r="591" spans="8:18" x14ac:dyDescent="0.2">
      <c r="M591" s="431"/>
      <c r="N591" s="431"/>
      <c r="O591" s="431"/>
      <c r="P591" s="432"/>
      <c r="R591" s="311"/>
    </row>
    <row r="592" spans="8:18" x14ac:dyDescent="0.2">
      <c r="M592" s="431"/>
      <c r="N592" s="431"/>
      <c r="O592" s="431"/>
      <c r="P592" s="432"/>
      <c r="R592" s="311"/>
    </row>
    <row r="593" spans="13:18" x14ac:dyDescent="0.2">
      <c r="M593" s="431"/>
      <c r="N593" s="431"/>
      <c r="O593" s="431"/>
      <c r="P593" s="432"/>
      <c r="R593" s="311"/>
    </row>
    <row r="594" spans="13:18" x14ac:dyDescent="0.2">
      <c r="M594" s="431"/>
      <c r="N594" s="431"/>
      <c r="O594" s="431"/>
      <c r="P594" s="432"/>
      <c r="R594" s="311"/>
    </row>
    <row r="595" spans="13:18" x14ac:dyDescent="0.2">
      <c r="M595" s="431"/>
      <c r="N595" s="431"/>
      <c r="O595" s="431"/>
      <c r="P595" s="432"/>
      <c r="R595" s="311"/>
    </row>
    <row r="596" spans="13:18" x14ac:dyDescent="0.2">
      <c r="M596" s="431"/>
      <c r="N596" s="431"/>
      <c r="O596" s="431"/>
      <c r="P596" s="432"/>
      <c r="R596" s="311"/>
    </row>
    <row r="597" spans="13:18" x14ac:dyDescent="0.2">
      <c r="M597" s="431"/>
      <c r="N597" s="431"/>
      <c r="O597" s="431"/>
      <c r="P597" s="432"/>
      <c r="R597" s="311"/>
    </row>
    <row r="598" spans="13:18" x14ac:dyDescent="0.2">
      <c r="M598" s="431"/>
      <c r="N598" s="431"/>
      <c r="O598" s="431"/>
      <c r="P598" s="432"/>
      <c r="R598" s="311"/>
    </row>
    <row r="599" spans="13:18" x14ac:dyDescent="0.2">
      <c r="M599" s="431"/>
      <c r="N599" s="431"/>
      <c r="O599" s="431"/>
      <c r="P599" s="432"/>
      <c r="R599" s="311"/>
    </row>
    <row r="600" spans="13:18" x14ac:dyDescent="0.2">
      <c r="M600" s="431"/>
      <c r="N600" s="431"/>
      <c r="O600" s="431"/>
      <c r="P600" s="432"/>
      <c r="R600" s="311"/>
    </row>
    <row r="601" spans="13:18" x14ac:dyDescent="0.2">
      <c r="M601" s="431"/>
      <c r="N601" s="431"/>
      <c r="O601" s="431"/>
      <c r="P601" s="432"/>
      <c r="R601" s="311"/>
    </row>
    <row r="602" spans="13:18" x14ac:dyDescent="0.2">
      <c r="M602" s="431"/>
      <c r="N602" s="431"/>
      <c r="O602" s="431"/>
      <c r="P602" s="432"/>
      <c r="R602" s="311"/>
    </row>
    <row r="603" spans="13:18" x14ac:dyDescent="0.2">
      <c r="M603" s="431"/>
      <c r="N603" s="431"/>
      <c r="O603" s="431"/>
      <c r="P603" s="432"/>
      <c r="R603" s="311"/>
    </row>
    <row r="604" spans="13:18" x14ac:dyDescent="0.2">
      <c r="M604" s="431"/>
      <c r="N604" s="431"/>
      <c r="O604" s="431"/>
      <c r="P604" s="432"/>
      <c r="R604" s="311"/>
    </row>
    <row r="605" spans="13:18" x14ac:dyDescent="0.2">
      <c r="M605" s="431"/>
      <c r="N605" s="431"/>
      <c r="O605" s="431"/>
      <c r="P605" s="432"/>
      <c r="R605" s="311"/>
    </row>
    <row r="606" spans="13:18" x14ac:dyDescent="0.2">
      <c r="M606" s="431"/>
      <c r="N606" s="431"/>
      <c r="O606" s="431"/>
      <c r="P606" s="432"/>
      <c r="R606" s="311"/>
    </row>
    <row r="607" spans="13:18" x14ac:dyDescent="0.2">
      <c r="M607" s="431"/>
      <c r="N607" s="431"/>
      <c r="O607" s="431"/>
      <c r="P607" s="432"/>
      <c r="R607" s="311"/>
    </row>
    <row r="608" spans="13:18" x14ac:dyDescent="0.2">
      <c r="M608" s="431"/>
      <c r="N608" s="431"/>
      <c r="O608" s="431"/>
      <c r="P608" s="432"/>
      <c r="R608" s="311"/>
    </row>
    <row r="609" spans="13:18" x14ac:dyDescent="0.2">
      <c r="M609" s="431"/>
      <c r="N609" s="431"/>
      <c r="O609" s="431"/>
      <c r="P609" s="432"/>
      <c r="R609" s="311"/>
    </row>
    <row r="610" spans="13:18" x14ac:dyDescent="0.2">
      <c r="M610" s="431"/>
      <c r="N610" s="431"/>
      <c r="O610" s="431"/>
      <c r="P610" s="432"/>
      <c r="R610" s="311"/>
    </row>
    <row r="611" spans="13:18" x14ac:dyDescent="0.2">
      <c r="M611" s="431"/>
      <c r="N611" s="431"/>
      <c r="O611" s="431"/>
      <c r="P611" s="432"/>
      <c r="R611" s="311"/>
    </row>
    <row r="612" spans="13:18" x14ac:dyDescent="0.2">
      <c r="M612" s="431"/>
      <c r="N612" s="431"/>
      <c r="O612" s="431"/>
      <c r="P612" s="432"/>
      <c r="R612" s="311"/>
    </row>
    <row r="613" spans="13:18" x14ac:dyDescent="0.2">
      <c r="M613" s="431"/>
      <c r="N613" s="431"/>
      <c r="O613" s="431"/>
      <c r="P613" s="432"/>
      <c r="R613" s="311"/>
    </row>
    <row r="614" spans="13:18" x14ac:dyDescent="0.2">
      <c r="M614" s="431"/>
      <c r="N614" s="431"/>
      <c r="O614" s="431"/>
      <c r="P614" s="432"/>
      <c r="R614" s="311"/>
    </row>
    <row r="615" spans="13:18" x14ac:dyDescent="0.2">
      <c r="M615" s="431"/>
      <c r="N615" s="431"/>
      <c r="O615" s="431"/>
      <c r="P615" s="432"/>
      <c r="R615" s="311"/>
    </row>
    <row r="616" spans="13:18" x14ac:dyDescent="0.2">
      <c r="M616" s="431"/>
      <c r="N616" s="431"/>
      <c r="O616" s="431"/>
      <c r="P616" s="432"/>
      <c r="R616" s="311"/>
    </row>
    <row r="617" spans="13:18" x14ac:dyDescent="0.2">
      <c r="M617" s="431"/>
      <c r="N617" s="431"/>
      <c r="O617" s="431"/>
      <c r="P617" s="432"/>
      <c r="R617" s="311"/>
    </row>
    <row r="618" spans="13:18" x14ac:dyDescent="0.2">
      <c r="M618" s="431"/>
      <c r="N618" s="431"/>
      <c r="O618" s="431"/>
      <c r="P618" s="432"/>
      <c r="R618" s="311"/>
    </row>
    <row r="619" spans="13:18" x14ac:dyDescent="0.2">
      <c r="M619" s="431"/>
      <c r="N619" s="431"/>
      <c r="O619" s="431"/>
      <c r="P619" s="432"/>
      <c r="R619" s="311"/>
    </row>
    <row r="620" spans="13:18" x14ac:dyDescent="0.2">
      <c r="M620" s="431"/>
      <c r="N620" s="431"/>
      <c r="O620" s="431"/>
      <c r="P620" s="432"/>
      <c r="R620" s="311"/>
    </row>
    <row r="621" spans="13:18" x14ac:dyDescent="0.2">
      <c r="M621" s="431"/>
      <c r="N621" s="431"/>
      <c r="O621" s="431"/>
      <c r="P621" s="432"/>
      <c r="R621" s="311"/>
    </row>
    <row r="622" spans="13:18" x14ac:dyDescent="0.2">
      <c r="M622" s="431"/>
      <c r="N622" s="431"/>
      <c r="O622" s="431"/>
      <c r="P622" s="432"/>
      <c r="R622" s="311"/>
    </row>
    <row r="623" spans="13:18" x14ac:dyDescent="0.2">
      <c r="M623" s="431"/>
      <c r="N623" s="431"/>
      <c r="O623" s="431"/>
      <c r="P623" s="432"/>
      <c r="R623" s="311"/>
    </row>
    <row r="624" spans="13:18" x14ac:dyDescent="0.2">
      <c r="M624" s="431"/>
      <c r="N624" s="431"/>
      <c r="O624" s="431"/>
      <c r="P624" s="432"/>
      <c r="R624" s="311"/>
    </row>
    <row r="625" spans="8:18" x14ac:dyDescent="0.2">
      <c r="M625" s="431"/>
      <c r="N625" s="431"/>
      <c r="O625" s="431"/>
      <c r="P625" s="432"/>
      <c r="R625" s="311"/>
    </row>
    <row r="626" spans="8:18" x14ac:dyDescent="0.2">
      <c r="M626" s="431"/>
      <c r="N626" s="431"/>
      <c r="O626" s="431"/>
      <c r="P626" s="432"/>
      <c r="R626" s="311"/>
    </row>
    <row r="627" spans="8:18" x14ac:dyDescent="0.2">
      <c r="M627" s="431"/>
      <c r="N627" s="431"/>
      <c r="O627" s="431"/>
      <c r="P627" s="432"/>
      <c r="R627" s="311"/>
    </row>
    <row r="628" spans="8:18" x14ac:dyDescent="0.2">
      <c r="M628" s="431"/>
      <c r="N628" s="431"/>
      <c r="O628" s="431"/>
      <c r="P628" s="432"/>
      <c r="R628" s="311"/>
    </row>
    <row r="629" spans="8:18" x14ac:dyDescent="0.2">
      <c r="M629" s="431"/>
      <c r="N629" s="431"/>
      <c r="O629" s="431"/>
      <c r="P629" s="432"/>
      <c r="R629" s="311"/>
    </row>
    <row r="630" spans="8:18" x14ac:dyDescent="0.2">
      <c r="M630" s="431"/>
      <c r="N630" s="431"/>
      <c r="O630" s="431"/>
      <c r="P630" s="432"/>
      <c r="R630" s="311"/>
    </row>
    <row r="631" spans="8:18" x14ac:dyDescent="0.2">
      <c r="H631" s="437"/>
      <c r="M631" s="431"/>
      <c r="N631" s="431"/>
      <c r="O631" s="431"/>
      <c r="P631" s="432"/>
      <c r="R631" s="311"/>
    </row>
    <row r="632" spans="8:18" x14ac:dyDescent="0.2">
      <c r="M632" s="431"/>
      <c r="N632" s="431"/>
      <c r="O632" s="431"/>
      <c r="P632" s="432"/>
      <c r="R632" s="311"/>
    </row>
    <row r="633" spans="8:18" x14ac:dyDescent="0.2">
      <c r="M633" s="431"/>
      <c r="N633" s="431"/>
      <c r="O633" s="431"/>
      <c r="P633" s="432"/>
      <c r="R633" s="311"/>
    </row>
    <row r="634" spans="8:18" x14ac:dyDescent="0.2">
      <c r="M634" s="431"/>
      <c r="N634" s="431"/>
      <c r="O634" s="431"/>
      <c r="P634" s="432"/>
      <c r="R634" s="311"/>
    </row>
    <row r="635" spans="8:18" x14ac:dyDescent="0.2">
      <c r="M635" s="431"/>
      <c r="N635" s="431"/>
      <c r="O635" s="431"/>
      <c r="P635" s="432"/>
      <c r="R635" s="311"/>
    </row>
    <row r="636" spans="8:18" x14ac:dyDescent="0.2">
      <c r="M636" s="431"/>
      <c r="N636" s="431"/>
      <c r="O636" s="431"/>
      <c r="P636" s="432"/>
      <c r="R636" s="311"/>
    </row>
    <row r="637" spans="8:18" x14ac:dyDescent="0.2">
      <c r="M637" s="431"/>
      <c r="N637" s="431"/>
      <c r="O637" s="431"/>
      <c r="P637" s="432"/>
      <c r="R637" s="311"/>
    </row>
    <row r="638" spans="8:18" x14ac:dyDescent="0.2">
      <c r="M638" s="431"/>
      <c r="N638" s="431"/>
      <c r="O638" s="431"/>
      <c r="P638" s="432"/>
      <c r="R638" s="311"/>
    </row>
    <row r="639" spans="8:18" x14ac:dyDescent="0.2">
      <c r="M639" s="431"/>
      <c r="N639" s="431"/>
      <c r="O639" s="431"/>
      <c r="P639" s="432"/>
      <c r="R639" s="311"/>
    </row>
    <row r="640" spans="8:18" x14ac:dyDescent="0.2">
      <c r="M640" s="431"/>
      <c r="N640" s="431"/>
      <c r="O640" s="431"/>
      <c r="P640" s="432"/>
      <c r="R640" s="311"/>
    </row>
    <row r="641" spans="13:18" x14ac:dyDescent="0.2">
      <c r="M641" s="431"/>
      <c r="N641" s="431"/>
      <c r="O641" s="431"/>
      <c r="P641" s="432"/>
      <c r="R641" s="311"/>
    </row>
    <row r="642" spans="13:18" x14ac:dyDescent="0.2">
      <c r="M642" s="431"/>
      <c r="N642" s="431"/>
      <c r="O642" s="431"/>
      <c r="P642" s="432"/>
      <c r="R642" s="311"/>
    </row>
    <row r="643" spans="13:18" x14ac:dyDescent="0.2">
      <c r="M643" s="431"/>
      <c r="N643" s="431"/>
      <c r="O643" s="431"/>
      <c r="P643" s="432"/>
      <c r="R643" s="311"/>
    </row>
    <row r="644" spans="13:18" x14ac:dyDescent="0.2">
      <c r="M644" s="431"/>
      <c r="N644" s="431"/>
      <c r="O644" s="431"/>
      <c r="P644" s="432"/>
      <c r="R644" s="311"/>
    </row>
    <row r="645" spans="13:18" x14ac:dyDescent="0.2">
      <c r="M645" s="431"/>
      <c r="N645" s="431"/>
      <c r="O645" s="431"/>
      <c r="P645" s="432"/>
      <c r="R645" s="311"/>
    </row>
    <row r="646" spans="13:18" x14ac:dyDescent="0.2">
      <c r="M646" s="431"/>
      <c r="N646" s="431"/>
      <c r="O646" s="431"/>
      <c r="P646" s="432"/>
      <c r="R646" s="311"/>
    </row>
    <row r="647" spans="13:18" x14ac:dyDescent="0.2">
      <c r="M647" s="431"/>
      <c r="N647" s="431"/>
      <c r="O647" s="431"/>
      <c r="P647" s="432"/>
      <c r="R647" s="311"/>
    </row>
    <row r="648" spans="13:18" x14ac:dyDescent="0.2">
      <c r="M648" s="431"/>
      <c r="N648" s="431"/>
      <c r="O648" s="431"/>
      <c r="P648" s="432"/>
      <c r="R648" s="311"/>
    </row>
    <row r="649" spans="13:18" x14ac:dyDescent="0.2">
      <c r="M649" s="431"/>
      <c r="N649" s="431"/>
      <c r="O649" s="431"/>
      <c r="P649" s="432"/>
      <c r="R649" s="311"/>
    </row>
    <row r="650" spans="13:18" x14ac:dyDescent="0.2">
      <c r="M650" s="431"/>
      <c r="N650" s="431"/>
      <c r="O650" s="431"/>
      <c r="P650" s="432"/>
      <c r="R650" s="311"/>
    </row>
    <row r="651" spans="13:18" x14ac:dyDescent="0.2">
      <c r="M651" s="431"/>
      <c r="N651" s="431"/>
      <c r="O651" s="431"/>
      <c r="P651" s="432"/>
      <c r="R651" s="311"/>
    </row>
    <row r="652" spans="13:18" x14ac:dyDescent="0.2">
      <c r="M652" s="431"/>
      <c r="N652" s="431"/>
      <c r="O652" s="431"/>
      <c r="P652" s="432"/>
      <c r="R652" s="311"/>
    </row>
    <row r="653" spans="13:18" x14ac:dyDescent="0.2">
      <c r="M653" s="431"/>
      <c r="N653" s="431"/>
      <c r="O653" s="431"/>
      <c r="P653" s="432"/>
      <c r="R653" s="311"/>
    </row>
    <row r="654" spans="13:18" x14ac:dyDescent="0.2">
      <c r="M654" s="431"/>
      <c r="N654" s="431"/>
      <c r="O654" s="431"/>
      <c r="P654" s="432"/>
      <c r="R654" s="311"/>
    </row>
    <row r="655" spans="13:18" x14ac:dyDescent="0.2">
      <c r="M655" s="431"/>
      <c r="N655" s="431"/>
      <c r="O655" s="431"/>
      <c r="P655" s="432"/>
      <c r="R655" s="311"/>
    </row>
    <row r="656" spans="13:18" x14ac:dyDescent="0.2">
      <c r="M656" s="431"/>
      <c r="N656" s="431"/>
      <c r="O656" s="431"/>
      <c r="P656" s="432"/>
      <c r="R656" s="311"/>
    </row>
    <row r="657" spans="13:18" x14ac:dyDescent="0.2">
      <c r="M657" s="431"/>
      <c r="N657" s="431"/>
      <c r="O657" s="431"/>
      <c r="P657" s="432"/>
      <c r="R657" s="311"/>
    </row>
    <row r="658" spans="13:18" x14ac:dyDescent="0.2">
      <c r="M658" s="431"/>
      <c r="N658" s="431"/>
      <c r="O658" s="431"/>
      <c r="P658" s="432"/>
      <c r="R658" s="311"/>
    </row>
    <row r="659" spans="13:18" x14ac:dyDescent="0.2">
      <c r="M659" s="431"/>
      <c r="N659" s="431"/>
      <c r="O659" s="431"/>
      <c r="P659" s="432"/>
      <c r="R659" s="311"/>
    </row>
    <row r="660" spans="13:18" x14ac:dyDescent="0.2">
      <c r="M660" s="431"/>
      <c r="N660" s="431"/>
      <c r="O660" s="431"/>
      <c r="P660" s="432"/>
      <c r="R660" s="311"/>
    </row>
    <row r="661" spans="13:18" x14ac:dyDescent="0.2">
      <c r="M661" s="431"/>
      <c r="N661" s="431"/>
      <c r="O661" s="431"/>
      <c r="P661" s="432"/>
      <c r="R661" s="311"/>
    </row>
    <row r="662" spans="13:18" x14ac:dyDescent="0.2">
      <c r="M662" s="431"/>
      <c r="N662" s="431"/>
      <c r="O662" s="431"/>
      <c r="P662" s="432"/>
      <c r="R662" s="311"/>
    </row>
    <row r="663" spans="13:18" x14ac:dyDescent="0.2">
      <c r="M663" s="431"/>
      <c r="N663" s="431"/>
      <c r="O663" s="431"/>
      <c r="P663" s="432"/>
      <c r="R663" s="311"/>
    </row>
    <row r="664" spans="13:18" x14ac:dyDescent="0.2">
      <c r="M664" s="431"/>
      <c r="N664" s="431"/>
      <c r="O664" s="431"/>
      <c r="P664" s="432"/>
      <c r="R664" s="311"/>
    </row>
    <row r="665" spans="13:18" x14ac:dyDescent="0.2">
      <c r="M665" s="431"/>
      <c r="N665" s="431"/>
      <c r="O665" s="431"/>
      <c r="P665" s="432"/>
      <c r="R665" s="311"/>
    </row>
    <row r="666" spans="13:18" x14ac:dyDescent="0.2">
      <c r="M666" s="431"/>
      <c r="N666" s="431"/>
      <c r="O666" s="431"/>
      <c r="P666" s="432"/>
      <c r="R666" s="311"/>
    </row>
    <row r="667" spans="13:18" x14ac:dyDescent="0.2">
      <c r="M667" s="431"/>
      <c r="N667" s="431"/>
      <c r="O667" s="431"/>
      <c r="P667" s="432"/>
      <c r="R667" s="311"/>
    </row>
    <row r="668" spans="13:18" x14ac:dyDescent="0.2">
      <c r="M668" s="431"/>
      <c r="N668" s="431"/>
      <c r="O668" s="431"/>
      <c r="P668" s="432"/>
      <c r="R668" s="311"/>
    </row>
    <row r="669" spans="13:18" x14ac:dyDescent="0.2">
      <c r="M669" s="431"/>
      <c r="N669" s="431"/>
      <c r="O669" s="431"/>
      <c r="P669" s="432"/>
      <c r="R669" s="311"/>
    </row>
    <row r="670" spans="13:18" x14ac:dyDescent="0.2">
      <c r="M670" s="431"/>
      <c r="N670" s="431"/>
      <c r="O670" s="431"/>
      <c r="P670" s="432"/>
      <c r="R670" s="311"/>
    </row>
    <row r="671" spans="13:18" x14ac:dyDescent="0.2">
      <c r="M671" s="431"/>
      <c r="N671" s="431"/>
      <c r="O671" s="431"/>
      <c r="P671" s="432"/>
      <c r="R671" s="311"/>
    </row>
    <row r="672" spans="13:18" x14ac:dyDescent="0.2">
      <c r="M672" s="431"/>
      <c r="N672" s="431"/>
      <c r="O672" s="431"/>
      <c r="P672" s="432"/>
      <c r="R672" s="311"/>
    </row>
    <row r="673" spans="13:18" x14ac:dyDescent="0.2">
      <c r="M673" s="431"/>
      <c r="N673" s="431"/>
      <c r="O673" s="431"/>
      <c r="P673" s="432"/>
      <c r="R673" s="311"/>
    </row>
    <row r="674" spans="13:18" x14ac:dyDescent="0.2">
      <c r="M674" s="431"/>
      <c r="N674" s="431"/>
      <c r="O674" s="431"/>
      <c r="P674" s="432"/>
      <c r="R674" s="311"/>
    </row>
    <row r="675" spans="13:18" x14ac:dyDescent="0.2">
      <c r="M675" s="431"/>
      <c r="N675" s="431"/>
      <c r="O675" s="431"/>
      <c r="P675" s="432"/>
      <c r="R675" s="311"/>
    </row>
    <row r="676" spans="13:18" x14ac:dyDescent="0.2">
      <c r="M676" s="431"/>
      <c r="N676" s="431"/>
      <c r="O676" s="431"/>
      <c r="P676" s="432"/>
      <c r="R676" s="311"/>
    </row>
    <row r="677" spans="13:18" x14ac:dyDescent="0.2">
      <c r="M677" s="431"/>
      <c r="N677" s="431"/>
      <c r="O677" s="431"/>
      <c r="P677" s="432"/>
      <c r="R677" s="311"/>
    </row>
    <row r="678" spans="13:18" x14ac:dyDescent="0.2">
      <c r="M678" s="431"/>
      <c r="N678" s="431"/>
      <c r="O678" s="431"/>
      <c r="P678" s="432"/>
      <c r="R678" s="311"/>
    </row>
    <row r="679" spans="13:18" x14ac:dyDescent="0.2">
      <c r="M679" s="431"/>
      <c r="N679" s="431"/>
      <c r="O679" s="431"/>
      <c r="P679" s="432"/>
      <c r="R679" s="311"/>
    </row>
    <row r="680" spans="13:18" x14ac:dyDescent="0.2">
      <c r="M680" s="431"/>
      <c r="N680" s="431"/>
      <c r="O680" s="431"/>
      <c r="P680" s="432"/>
      <c r="R680" s="311"/>
    </row>
    <row r="681" spans="13:18" x14ac:dyDescent="0.2">
      <c r="M681" s="431"/>
      <c r="N681" s="431"/>
      <c r="O681" s="431"/>
      <c r="P681" s="432"/>
      <c r="R681" s="311"/>
    </row>
    <row r="682" spans="13:18" x14ac:dyDescent="0.2">
      <c r="M682" s="431"/>
      <c r="N682" s="431"/>
      <c r="O682" s="431"/>
      <c r="P682" s="432"/>
      <c r="R682" s="311"/>
    </row>
    <row r="683" spans="13:18" x14ac:dyDescent="0.2">
      <c r="M683" s="431"/>
      <c r="N683" s="431"/>
      <c r="O683" s="431"/>
      <c r="P683" s="432"/>
      <c r="R683" s="311"/>
    </row>
    <row r="684" spans="13:18" x14ac:dyDescent="0.2">
      <c r="M684" s="431"/>
      <c r="N684" s="431"/>
      <c r="O684" s="431"/>
      <c r="P684" s="432"/>
      <c r="R684" s="311"/>
    </row>
    <row r="685" spans="13:18" x14ac:dyDescent="0.2">
      <c r="M685" s="431"/>
      <c r="N685" s="431"/>
      <c r="O685" s="431"/>
      <c r="P685" s="432"/>
      <c r="R685" s="311"/>
    </row>
    <row r="686" spans="13:18" x14ac:dyDescent="0.2">
      <c r="M686" s="431"/>
      <c r="N686" s="431"/>
      <c r="O686" s="431"/>
      <c r="P686" s="432"/>
      <c r="R686" s="311"/>
    </row>
    <row r="687" spans="13:18" x14ac:dyDescent="0.2">
      <c r="M687" s="431"/>
      <c r="N687" s="431"/>
      <c r="O687" s="431"/>
      <c r="P687" s="432"/>
      <c r="R687" s="311"/>
    </row>
    <row r="688" spans="13:18" x14ac:dyDescent="0.2">
      <c r="M688" s="431"/>
      <c r="N688" s="431"/>
      <c r="O688" s="431"/>
      <c r="P688" s="432"/>
      <c r="R688" s="311"/>
    </row>
    <row r="689" spans="13:18" x14ac:dyDescent="0.2">
      <c r="M689" s="431"/>
      <c r="N689" s="431"/>
      <c r="O689" s="431"/>
      <c r="P689" s="432"/>
      <c r="R689" s="311"/>
    </row>
    <row r="690" spans="13:18" x14ac:dyDescent="0.2">
      <c r="M690" s="431"/>
      <c r="N690" s="431"/>
      <c r="O690" s="431"/>
      <c r="P690" s="432"/>
      <c r="R690" s="311"/>
    </row>
    <row r="691" spans="13:18" x14ac:dyDescent="0.2">
      <c r="M691" s="431"/>
      <c r="N691" s="431"/>
      <c r="O691" s="431"/>
      <c r="P691" s="432"/>
      <c r="R691" s="311"/>
    </row>
    <row r="692" spans="13:18" x14ac:dyDescent="0.2">
      <c r="M692" s="431"/>
      <c r="N692" s="431"/>
      <c r="O692" s="431"/>
      <c r="P692" s="432"/>
      <c r="R692" s="311"/>
    </row>
    <row r="693" spans="13:18" x14ac:dyDescent="0.2">
      <c r="M693" s="431"/>
      <c r="N693" s="431"/>
      <c r="O693" s="431"/>
      <c r="P693" s="432"/>
      <c r="R693" s="311"/>
    </row>
    <row r="694" spans="13:18" x14ac:dyDescent="0.2">
      <c r="M694" s="431"/>
      <c r="N694" s="431"/>
      <c r="O694" s="431"/>
      <c r="P694" s="432"/>
      <c r="R694" s="311"/>
    </row>
    <row r="695" spans="13:18" x14ac:dyDescent="0.2">
      <c r="M695" s="431"/>
      <c r="N695" s="431"/>
      <c r="O695" s="431"/>
      <c r="P695" s="432"/>
      <c r="R695" s="311"/>
    </row>
    <row r="696" spans="13:18" x14ac:dyDescent="0.2">
      <c r="M696" s="431"/>
      <c r="N696" s="431"/>
      <c r="O696" s="431"/>
      <c r="P696" s="432"/>
      <c r="R696" s="311"/>
    </row>
    <row r="697" spans="13:18" x14ac:dyDescent="0.2">
      <c r="M697" s="431"/>
      <c r="N697" s="431"/>
      <c r="O697" s="431"/>
      <c r="P697" s="432"/>
      <c r="R697" s="311"/>
    </row>
    <row r="698" spans="13:18" x14ac:dyDescent="0.2">
      <c r="M698" s="431"/>
      <c r="N698" s="431"/>
      <c r="O698" s="431"/>
      <c r="P698" s="432"/>
      <c r="R698" s="311"/>
    </row>
    <row r="699" spans="13:18" x14ac:dyDescent="0.2">
      <c r="M699" s="431"/>
      <c r="N699" s="431"/>
      <c r="O699" s="431"/>
      <c r="P699" s="432"/>
      <c r="R699" s="311"/>
    </row>
    <row r="700" spans="13:18" x14ac:dyDescent="0.2">
      <c r="M700" s="431"/>
      <c r="N700" s="431"/>
      <c r="O700" s="431"/>
      <c r="P700" s="432"/>
      <c r="R700" s="311"/>
    </row>
    <row r="701" spans="13:18" x14ac:dyDescent="0.2">
      <c r="M701" s="431"/>
      <c r="N701" s="431"/>
      <c r="O701" s="431"/>
      <c r="P701" s="432"/>
      <c r="R701" s="311"/>
    </row>
    <row r="702" spans="13:18" x14ac:dyDescent="0.2">
      <c r="M702" s="431"/>
      <c r="N702" s="431"/>
      <c r="O702" s="431"/>
      <c r="P702" s="432"/>
      <c r="R702" s="311"/>
    </row>
    <row r="703" spans="13:18" x14ac:dyDescent="0.2">
      <c r="M703" s="431"/>
      <c r="N703" s="431"/>
      <c r="O703" s="431"/>
      <c r="P703" s="432"/>
      <c r="R703" s="311"/>
    </row>
    <row r="704" spans="13:18" x14ac:dyDescent="0.2">
      <c r="M704" s="431"/>
      <c r="N704" s="431"/>
      <c r="O704" s="431"/>
      <c r="P704" s="432"/>
      <c r="R704" s="311"/>
    </row>
    <row r="705" spans="13:18" x14ac:dyDescent="0.2">
      <c r="M705" s="431"/>
      <c r="N705" s="431"/>
      <c r="O705" s="431"/>
      <c r="P705" s="432"/>
      <c r="R705" s="311"/>
    </row>
    <row r="706" spans="13:18" x14ac:dyDescent="0.2">
      <c r="M706" s="431"/>
      <c r="N706" s="431"/>
      <c r="O706" s="431"/>
      <c r="P706" s="432"/>
      <c r="R706" s="311"/>
    </row>
    <row r="707" spans="13:18" x14ac:dyDescent="0.2">
      <c r="M707" s="431"/>
      <c r="N707" s="431"/>
      <c r="O707" s="431"/>
      <c r="P707" s="432"/>
      <c r="R707" s="311"/>
    </row>
    <row r="708" spans="13:18" x14ac:dyDescent="0.2">
      <c r="M708" s="431"/>
      <c r="N708" s="431"/>
      <c r="O708" s="431"/>
      <c r="P708" s="432"/>
      <c r="R708" s="311"/>
    </row>
    <row r="709" spans="13:18" x14ac:dyDescent="0.2">
      <c r="M709" s="431"/>
      <c r="N709" s="431"/>
      <c r="O709" s="431"/>
      <c r="P709" s="432"/>
      <c r="R709" s="311"/>
    </row>
    <row r="710" spans="13:18" x14ac:dyDescent="0.2">
      <c r="M710" s="431"/>
      <c r="N710" s="431"/>
      <c r="O710" s="431"/>
      <c r="P710" s="432"/>
      <c r="R710" s="311"/>
    </row>
    <row r="711" spans="13:18" x14ac:dyDescent="0.2">
      <c r="M711" s="431"/>
      <c r="N711" s="431"/>
      <c r="O711" s="431"/>
      <c r="P711" s="432"/>
      <c r="R711" s="311"/>
    </row>
    <row r="712" spans="13:18" x14ac:dyDescent="0.2">
      <c r="M712" s="431"/>
      <c r="N712" s="431"/>
      <c r="O712" s="431"/>
      <c r="P712" s="432"/>
      <c r="R712" s="311"/>
    </row>
    <row r="713" spans="13:18" x14ac:dyDescent="0.2">
      <c r="M713" s="431"/>
      <c r="N713" s="431"/>
      <c r="O713" s="431"/>
      <c r="P713" s="432"/>
      <c r="R713" s="311"/>
    </row>
    <row r="714" spans="13:18" x14ac:dyDescent="0.2">
      <c r="M714" s="431"/>
      <c r="N714" s="431"/>
      <c r="O714" s="431"/>
      <c r="P714" s="432"/>
      <c r="R714" s="311"/>
    </row>
    <row r="715" spans="13:18" x14ac:dyDescent="0.2">
      <c r="M715" s="431"/>
      <c r="N715" s="431"/>
      <c r="O715" s="431"/>
      <c r="P715" s="432"/>
      <c r="R715" s="311"/>
    </row>
    <row r="716" spans="13:18" x14ac:dyDescent="0.2">
      <c r="M716" s="431"/>
      <c r="N716" s="431"/>
      <c r="O716" s="431"/>
      <c r="P716" s="432"/>
      <c r="R716" s="311"/>
    </row>
    <row r="717" spans="13:18" x14ac:dyDescent="0.2">
      <c r="M717" s="431"/>
      <c r="N717" s="431"/>
      <c r="O717" s="431"/>
      <c r="P717" s="432"/>
      <c r="R717" s="311"/>
    </row>
    <row r="718" spans="13:18" x14ac:dyDescent="0.2">
      <c r="M718" s="431"/>
      <c r="N718" s="431"/>
      <c r="O718" s="431"/>
      <c r="P718" s="432"/>
      <c r="R718" s="311"/>
    </row>
    <row r="719" spans="13:18" x14ac:dyDescent="0.2">
      <c r="M719" s="431"/>
      <c r="N719" s="431"/>
      <c r="O719" s="431"/>
      <c r="P719" s="432"/>
      <c r="R719" s="311"/>
    </row>
    <row r="720" spans="13:18" x14ac:dyDescent="0.2">
      <c r="M720" s="431"/>
      <c r="N720" s="431"/>
      <c r="O720" s="431"/>
      <c r="P720" s="432"/>
      <c r="R720" s="311"/>
    </row>
    <row r="721" spans="13:18" x14ac:dyDescent="0.2">
      <c r="M721" s="431"/>
      <c r="N721" s="431"/>
      <c r="O721" s="431"/>
      <c r="P721" s="432"/>
      <c r="R721" s="311"/>
    </row>
    <row r="722" spans="13:18" x14ac:dyDescent="0.2">
      <c r="M722" s="431"/>
      <c r="N722" s="431"/>
      <c r="O722" s="431"/>
      <c r="P722" s="432"/>
      <c r="R722" s="311"/>
    </row>
    <row r="723" spans="13:18" x14ac:dyDescent="0.2">
      <c r="M723" s="431"/>
      <c r="N723" s="431"/>
      <c r="O723" s="431"/>
      <c r="P723" s="432"/>
      <c r="R723" s="311"/>
    </row>
    <row r="724" spans="13:18" x14ac:dyDescent="0.2">
      <c r="M724" s="431"/>
      <c r="N724" s="431"/>
      <c r="O724" s="431"/>
      <c r="P724" s="432"/>
      <c r="R724" s="311"/>
    </row>
    <row r="725" spans="13:18" x14ac:dyDescent="0.2">
      <c r="M725" s="431"/>
      <c r="N725" s="431"/>
      <c r="O725" s="431"/>
      <c r="P725" s="432"/>
      <c r="R725" s="311"/>
    </row>
    <row r="726" spans="13:18" x14ac:dyDescent="0.2">
      <c r="M726" s="431"/>
      <c r="N726" s="431"/>
      <c r="O726" s="431"/>
      <c r="P726" s="432"/>
      <c r="R726" s="311"/>
    </row>
    <row r="727" spans="13:18" x14ac:dyDescent="0.2">
      <c r="M727" s="431"/>
      <c r="N727" s="431"/>
      <c r="O727" s="431"/>
      <c r="P727" s="432"/>
      <c r="R727" s="311"/>
    </row>
    <row r="728" spans="13:18" x14ac:dyDescent="0.2">
      <c r="M728" s="431"/>
      <c r="N728" s="431"/>
      <c r="O728" s="431"/>
      <c r="P728" s="432"/>
      <c r="R728" s="311"/>
    </row>
    <row r="729" spans="13:18" x14ac:dyDescent="0.2">
      <c r="M729" s="431"/>
      <c r="N729" s="431"/>
      <c r="O729" s="431"/>
      <c r="P729" s="432"/>
      <c r="R729" s="311"/>
    </row>
    <row r="730" spans="13:18" x14ac:dyDescent="0.2">
      <c r="M730" s="431"/>
      <c r="N730" s="431"/>
      <c r="O730" s="431"/>
      <c r="P730" s="432"/>
      <c r="R730" s="311"/>
    </row>
    <row r="731" spans="13:18" x14ac:dyDescent="0.2">
      <c r="M731" s="431"/>
      <c r="N731" s="431"/>
      <c r="O731" s="431"/>
      <c r="P731" s="432"/>
      <c r="R731" s="311"/>
    </row>
    <row r="732" spans="13:18" x14ac:dyDescent="0.2">
      <c r="M732" s="431"/>
      <c r="N732" s="431"/>
      <c r="O732" s="431"/>
      <c r="P732" s="432"/>
      <c r="R732" s="311"/>
    </row>
    <row r="733" spans="13:18" x14ac:dyDescent="0.2">
      <c r="M733" s="431"/>
      <c r="N733" s="431"/>
      <c r="O733" s="431"/>
      <c r="P733" s="432"/>
      <c r="R733" s="311"/>
    </row>
    <row r="734" spans="13:18" x14ac:dyDescent="0.2">
      <c r="M734" s="431"/>
      <c r="N734" s="431"/>
      <c r="O734" s="431"/>
      <c r="P734" s="432"/>
      <c r="R734" s="311"/>
    </row>
    <row r="735" spans="13:18" x14ac:dyDescent="0.2">
      <c r="M735" s="431"/>
      <c r="N735" s="431"/>
      <c r="O735" s="431"/>
      <c r="P735" s="432"/>
      <c r="R735" s="311"/>
    </row>
    <row r="736" spans="13:18" x14ac:dyDescent="0.2">
      <c r="M736" s="431"/>
      <c r="N736" s="431"/>
      <c r="O736" s="431"/>
      <c r="P736" s="432"/>
      <c r="R736" s="311"/>
    </row>
    <row r="737" spans="13:18" x14ac:dyDescent="0.2">
      <c r="M737" s="431"/>
      <c r="N737" s="431"/>
      <c r="O737" s="431"/>
      <c r="P737" s="432"/>
      <c r="R737" s="311"/>
    </row>
    <row r="738" spans="13:18" x14ac:dyDescent="0.2">
      <c r="M738" s="431"/>
      <c r="N738" s="431"/>
      <c r="O738" s="431"/>
      <c r="P738" s="432"/>
      <c r="R738" s="311"/>
    </row>
    <row r="739" spans="13:18" x14ac:dyDescent="0.2">
      <c r="M739" s="431"/>
      <c r="N739" s="431"/>
      <c r="O739" s="431"/>
      <c r="P739" s="432"/>
      <c r="R739" s="311"/>
    </row>
    <row r="740" spans="13:18" x14ac:dyDescent="0.2">
      <c r="M740" s="431"/>
      <c r="N740" s="431"/>
      <c r="O740" s="431"/>
      <c r="P740" s="432"/>
      <c r="R740" s="311"/>
    </row>
    <row r="741" spans="13:18" x14ac:dyDescent="0.2">
      <c r="M741" s="431"/>
      <c r="N741" s="431"/>
      <c r="O741" s="431"/>
      <c r="P741" s="432"/>
      <c r="R741" s="311"/>
    </row>
    <row r="742" spans="13:18" x14ac:dyDescent="0.2">
      <c r="M742" s="431"/>
      <c r="N742" s="431"/>
      <c r="O742" s="431"/>
      <c r="P742" s="432"/>
      <c r="R742" s="311"/>
    </row>
    <row r="743" spans="13:18" x14ac:dyDescent="0.2">
      <c r="M743" s="431"/>
      <c r="N743" s="431"/>
      <c r="O743" s="431"/>
      <c r="P743" s="432"/>
      <c r="R743" s="311"/>
    </row>
    <row r="744" spans="13:18" x14ac:dyDescent="0.2">
      <c r="M744" s="431"/>
      <c r="N744" s="431"/>
      <c r="O744" s="431"/>
      <c r="P744" s="432"/>
      <c r="R744" s="311"/>
    </row>
    <row r="745" spans="13:18" x14ac:dyDescent="0.2">
      <c r="M745" s="431"/>
      <c r="N745" s="431"/>
      <c r="O745" s="431"/>
      <c r="P745" s="432"/>
      <c r="R745" s="311"/>
    </row>
    <row r="746" spans="13:18" x14ac:dyDescent="0.2">
      <c r="M746" s="431"/>
      <c r="N746" s="431"/>
      <c r="O746" s="431"/>
      <c r="P746" s="432"/>
      <c r="R746" s="311"/>
    </row>
    <row r="747" spans="13:18" x14ac:dyDescent="0.2">
      <c r="M747" s="431"/>
      <c r="N747" s="431"/>
      <c r="O747" s="431"/>
      <c r="P747" s="432"/>
      <c r="R747" s="311"/>
    </row>
    <row r="748" spans="13:18" x14ac:dyDescent="0.2">
      <c r="M748" s="431"/>
      <c r="N748" s="431"/>
      <c r="O748" s="431"/>
      <c r="P748" s="432"/>
      <c r="R748" s="311"/>
    </row>
    <row r="749" spans="13:18" x14ac:dyDescent="0.2">
      <c r="M749" s="431"/>
      <c r="N749" s="431"/>
      <c r="O749" s="431"/>
      <c r="P749" s="432"/>
      <c r="R749" s="311"/>
    </row>
    <row r="750" spans="13:18" x14ac:dyDescent="0.2">
      <c r="M750" s="431"/>
      <c r="N750" s="431"/>
      <c r="O750" s="431"/>
      <c r="P750" s="432"/>
      <c r="R750" s="311"/>
    </row>
    <row r="751" spans="13:18" x14ac:dyDescent="0.2">
      <c r="M751" s="431"/>
      <c r="N751" s="431"/>
      <c r="O751" s="431"/>
      <c r="P751" s="432"/>
      <c r="R751" s="311"/>
    </row>
    <row r="752" spans="13:18" x14ac:dyDescent="0.2">
      <c r="M752" s="431"/>
      <c r="N752" s="431"/>
      <c r="O752" s="431"/>
      <c r="P752" s="432"/>
      <c r="R752" s="311"/>
    </row>
    <row r="753" spans="13:18" x14ac:dyDescent="0.2">
      <c r="M753" s="431"/>
      <c r="N753" s="431"/>
      <c r="O753" s="431"/>
      <c r="P753" s="432"/>
      <c r="R753" s="311"/>
    </row>
    <row r="754" spans="13:18" x14ac:dyDescent="0.2">
      <c r="M754" s="431"/>
      <c r="N754" s="431"/>
      <c r="O754" s="431"/>
      <c r="P754" s="432"/>
      <c r="R754" s="311"/>
    </row>
    <row r="755" spans="13:18" x14ac:dyDescent="0.2">
      <c r="M755" s="431"/>
      <c r="N755" s="431"/>
      <c r="O755" s="431"/>
      <c r="P755" s="432"/>
      <c r="R755" s="311"/>
    </row>
    <row r="756" spans="13:18" x14ac:dyDescent="0.2">
      <c r="M756" s="431"/>
      <c r="N756" s="431"/>
      <c r="O756" s="431"/>
      <c r="P756" s="432"/>
      <c r="R756" s="311"/>
    </row>
    <row r="757" spans="13:18" x14ac:dyDescent="0.2">
      <c r="M757" s="431"/>
      <c r="N757" s="431"/>
      <c r="O757" s="431"/>
      <c r="P757" s="432"/>
      <c r="R757" s="311"/>
    </row>
    <row r="758" spans="13:18" x14ac:dyDescent="0.2">
      <c r="M758" s="431"/>
      <c r="N758" s="431"/>
      <c r="O758" s="431"/>
      <c r="P758" s="432"/>
      <c r="R758" s="311"/>
    </row>
    <row r="759" spans="13:18" x14ac:dyDescent="0.2">
      <c r="M759" s="431"/>
      <c r="N759" s="431"/>
      <c r="O759" s="431"/>
      <c r="P759" s="432"/>
      <c r="R759" s="311"/>
    </row>
    <row r="760" spans="13:18" x14ac:dyDescent="0.2">
      <c r="M760" s="431"/>
      <c r="N760" s="431"/>
      <c r="O760" s="431"/>
      <c r="P760" s="432"/>
      <c r="R760" s="311"/>
    </row>
    <row r="761" spans="13:18" x14ac:dyDescent="0.2">
      <c r="M761" s="431"/>
      <c r="N761" s="431"/>
      <c r="O761" s="431"/>
      <c r="P761" s="432"/>
      <c r="R761" s="311"/>
    </row>
    <row r="762" spans="13:18" x14ac:dyDescent="0.2">
      <c r="M762" s="431"/>
      <c r="N762" s="431"/>
      <c r="O762" s="431"/>
      <c r="P762" s="432"/>
      <c r="R762" s="311"/>
    </row>
    <row r="763" spans="13:18" x14ac:dyDescent="0.2">
      <c r="M763" s="431"/>
      <c r="N763" s="431"/>
      <c r="O763" s="431"/>
      <c r="P763" s="432"/>
      <c r="R763" s="311"/>
    </row>
    <row r="764" spans="13:18" x14ac:dyDescent="0.2">
      <c r="M764" s="431"/>
      <c r="N764" s="431"/>
      <c r="O764" s="431"/>
      <c r="P764" s="432"/>
      <c r="R764" s="311"/>
    </row>
    <row r="765" spans="13:18" x14ac:dyDescent="0.2">
      <c r="M765" s="431"/>
      <c r="N765" s="431"/>
      <c r="O765" s="431"/>
      <c r="P765" s="432"/>
      <c r="R765" s="311"/>
    </row>
    <row r="766" spans="13:18" x14ac:dyDescent="0.2">
      <c r="M766" s="431"/>
      <c r="N766" s="431"/>
      <c r="O766" s="431"/>
      <c r="P766" s="432"/>
      <c r="R766" s="311"/>
    </row>
    <row r="767" spans="13:18" x14ac:dyDescent="0.2">
      <c r="M767" s="431"/>
      <c r="N767" s="431"/>
      <c r="O767" s="431"/>
      <c r="P767" s="432"/>
      <c r="R767" s="311"/>
    </row>
    <row r="768" spans="13:18" x14ac:dyDescent="0.2">
      <c r="M768" s="431"/>
      <c r="N768" s="431"/>
      <c r="O768" s="431"/>
      <c r="P768" s="432"/>
      <c r="R768" s="311"/>
    </row>
    <row r="769" spans="13:18" x14ac:dyDescent="0.2">
      <c r="M769" s="431"/>
      <c r="N769" s="431"/>
      <c r="O769" s="431"/>
      <c r="P769" s="432"/>
      <c r="R769" s="311"/>
    </row>
    <row r="770" spans="13:18" x14ac:dyDescent="0.2">
      <c r="M770" s="431"/>
      <c r="N770" s="431"/>
      <c r="O770" s="431"/>
      <c r="P770" s="432"/>
      <c r="R770" s="311"/>
    </row>
    <row r="771" spans="13:18" x14ac:dyDescent="0.2">
      <c r="M771" s="431"/>
      <c r="N771" s="431"/>
      <c r="O771" s="431"/>
      <c r="P771" s="432"/>
      <c r="R771" s="311"/>
    </row>
    <row r="772" spans="13:18" x14ac:dyDescent="0.2">
      <c r="M772" s="431"/>
      <c r="N772" s="431"/>
      <c r="O772" s="431"/>
      <c r="P772" s="432"/>
      <c r="R772" s="311"/>
    </row>
    <row r="773" spans="13:18" x14ac:dyDescent="0.2">
      <c r="M773" s="431"/>
      <c r="N773" s="431"/>
      <c r="O773" s="431"/>
      <c r="P773" s="432"/>
      <c r="R773" s="311"/>
    </row>
    <row r="774" spans="13:18" x14ac:dyDescent="0.2">
      <c r="M774" s="431"/>
      <c r="N774" s="431"/>
      <c r="O774" s="431"/>
      <c r="P774" s="432"/>
      <c r="R774" s="311"/>
    </row>
    <row r="775" spans="13:18" x14ac:dyDescent="0.2">
      <c r="M775" s="431"/>
      <c r="N775" s="431"/>
      <c r="O775" s="431"/>
      <c r="P775" s="432"/>
      <c r="R775" s="311"/>
    </row>
    <row r="776" spans="13:18" x14ac:dyDescent="0.2">
      <c r="M776" s="431"/>
      <c r="N776" s="431"/>
      <c r="O776" s="431"/>
      <c r="P776" s="432"/>
      <c r="R776" s="311"/>
    </row>
    <row r="777" spans="13:18" x14ac:dyDescent="0.2">
      <c r="M777" s="431"/>
      <c r="N777" s="431"/>
      <c r="O777" s="431"/>
      <c r="P777" s="432"/>
      <c r="R777" s="311"/>
    </row>
    <row r="778" spans="13:18" x14ac:dyDescent="0.2">
      <c r="M778" s="431"/>
      <c r="N778" s="431"/>
      <c r="O778" s="431"/>
      <c r="P778" s="432"/>
      <c r="R778" s="311"/>
    </row>
    <row r="779" spans="13:18" x14ac:dyDescent="0.2">
      <c r="M779" s="431"/>
      <c r="N779" s="431"/>
      <c r="O779" s="431"/>
      <c r="P779" s="432"/>
      <c r="R779" s="311"/>
    </row>
    <row r="780" spans="13:18" x14ac:dyDescent="0.2">
      <c r="M780" s="431"/>
      <c r="N780" s="431"/>
      <c r="O780" s="431"/>
      <c r="P780" s="432"/>
      <c r="R780" s="311"/>
    </row>
    <row r="781" spans="13:18" x14ac:dyDescent="0.2">
      <c r="M781" s="431"/>
      <c r="N781" s="431"/>
      <c r="O781" s="431"/>
      <c r="P781" s="432"/>
      <c r="R781" s="311"/>
    </row>
    <row r="782" spans="13:18" x14ac:dyDescent="0.2">
      <c r="M782" s="431"/>
      <c r="N782" s="431"/>
      <c r="O782" s="431"/>
      <c r="P782" s="432"/>
      <c r="R782" s="311"/>
    </row>
    <row r="783" spans="13:18" x14ac:dyDescent="0.2">
      <c r="M783" s="431"/>
      <c r="N783" s="431"/>
      <c r="O783" s="431"/>
      <c r="P783" s="432"/>
      <c r="R783" s="311"/>
    </row>
    <row r="784" spans="13:18" x14ac:dyDescent="0.2">
      <c r="M784" s="431"/>
      <c r="N784" s="431"/>
      <c r="O784" s="431"/>
      <c r="P784" s="432"/>
      <c r="R784" s="311"/>
    </row>
    <row r="785" spans="13:18" x14ac:dyDescent="0.2">
      <c r="M785" s="431"/>
      <c r="N785" s="431"/>
      <c r="O785" s="431"/>
      <c r="P785" s="432"/>
      <c r="R785" s="311"/>
    </row>
    <row r="786" spans="13:18" x14ac:dyDescent="0.2">
      <c r="M786" s="431"/>
      <c r="N786" s="431"/>
      <c r="O786" s="431"/>
      <c r="P786" s="432"/>
      <c r="R786" s="311"/>
    </row>
    <row r="787" spans="13:18" x14ac:dyDescent="0.2">
      <c r="M787" s="431"/>
      <c r="N787" s="431"/>
      <c r="O787" s="431"/>
      <c r="P787" s="432"/>
      <c r="R787" s="311"/>
    </row>
    <row r="788" spans="13:18" x14ac:dyDescent="0.2">
      <c r="M788" s="431"/>
      <c r="N788" s="431"/>
      <c r="O788" s="431"/>
      <c r="P788" s="432"/>
      <c r="R788" s="311"/>
    </row>
    <row r="789" spans="13:18" x14ac:dyDescent="0.2">
      <c r="M789" s="431"/>
      <c r="N789" s="431"/>
      <c r="O789" s="431"/>
      <c r="P789" s="432"/>
      <c r="R789" s="311"/>
    </row>
    <row r="790" spans="13:18" x14ac:dyDescent="0.2">
      <c r="M790" s="431"/>
      <c r="N790" s="431"/>
      <c r="O790" s="431"/>
      <c r="P790" s="432"/>
      <c r="R790" s="311"/>
    </row>
    <row r="791" spans="13:18" x14ac:dyDescent="0.2">
      <c r="M791" s="431"/>
      <c r="N791" s="431"/>
      <c r="O791" s="431"/>
      <c r="P791" s="432"/>
      <c r="R791" s="311"/>
    </row>
    <row r="792" spans="13:18" x14ac:dyDescent="0.2">
      <c r="M792" s="431"/>
      <c r="N792" s="431"/>
      <c r="O792" s="431"/>
      <c r="P792" s="432"/>
      <c r="R792" s="311"/>
    </row>
    <row r="793" spans="13:18" x14ac:dyDescent="0.2">
      <c r="M793" s="431"/>
      <c r="N793" s="431"/>
      <c r="O793" s="431"/>
      <c r="P793" s="432"/>
      <c r="R793" s="311"/>
    </row>
    <row r="794" spans="13:18" x14ac:dyDescent="0.2">
      <c r="M794" s="431"/>
      <c r="N794" s="431"/>
      <c r="O794" s="431"/>
      <c r="P794" s="432"/>
      <c r="R794" s="311"/>
    </row>
    <row r="795" spans="13:18" x14ac:dyDescent="0.2">
      <c r="M795" s="431"/>
      <c r="N795" s="431"/>
      <c r="O795" s="431"/>
      <c r="P795" s="432"/>
      <c r="R795" s="311"/>
    </row>
    <row r="796" spans="13:18" x14ac:dyDescent="0.2">
      <c r="M796" s="431"/>
      <c r="N796" s="431"/>
      <c r="O796" s="431"/>
      <c r="P796" s="432"/>
      <c r="R796" s="311"/>
    </row>
    <row r="797" spans="13:18" x14ac:dyDescent="0.2">
      <c r="M797" s="431"/>
      <c r="N797" s="431"/>
      <c r="O797" s="431"/>
      <c r="P797" s="432"/>
      <c r="R797" s="311"/>
    </row>
    <row r="798" spans="13:18" x14ac:dyDescent="0.2">
      <c r="M798" s="431"/>
      <c r="N798" s="431"/>
      <c r="O798" s="431"/>
      <c r="P798" s="432"/>
      <c r="R798" s="311"/>
    </row>
    <row r="799" spans="13:18" x14ac:dyDescent="0.2">
      <c r="M799" s="431"/>
      <c r="N799" s="431"/>
      <c r="O799" s="431"/>
      <c r="P799" s="432"/>
      <c r="R799" s="311"/>
    </row>
    <row r="800" spans="13:18" x14ac:dyDescent="0.2">
      <c r="M800" s="431"/>
      <c r="N800" s="431"/>
      <c r="O800" s="431"/>
      <c r="P800" s="432"/>
      <c r="R800" s="311"/>
    </row>
    <row r="801" spans="13:18" x14ac:dyDescent="0.2">
      <c r="M801" s="431"/>
      <c r="N801" s="431"/>
      <c r="O801" s="431"/>
      <c r="P801" s="432"/>
      <c r="R801" s="311"/>
    </row>
    <row r="802" spans="13:18" x14ac:dyDescent="0.2">
      <c r="M802" s="431"/>
      <c r="N802" s="431"/>
      <c r="O802" s="431"/>
      <c r="P802" s="432"/>
      <c r="R802" s="311"/>
    </row>
    <row r="803" spans="13:18" x14ac:dyDescent="0.2">
      <c r="M803" s="431"/>
      <c r="N803" s="431"/>
      <c r="O803" s="431"/>
      <c r="P803" s="432"/>
      <c r="R803" s="311"/>
    </row>
    <row r="804" spans="13:18" x14ac:dyDescent="0.2">
      <c r="M804" s="431"/>
      <c r="N804" s="431"/>
      <c r="O804" s="431"/>
      <c r="P804" s="432"/>
      <c r="R804" s="311"/>
    </row>
    <row r="805" spans="13:18" x14ac:dyDescent="0.2">
      <c r="M805" s="431"/>
      <c r="N805" s="431"/>
      <c r="O805" s="431"/>
      <c r="P805" s="432"/>
      <c r="R805" s="311"/>
    </row>
    <row r="806" spans="13:18" x14ac:dyDescent="0.2">
      <c r="M806" s="431"/>
      <c r="N806" s="431"/>
      <c r="O806" s="431"/>
      <c r="P806" s="432"/>
      <c r="R806" s="311"/>
    </row>
    <row r="807" spans="13:18" x14ac:dyDescent="0.2">
      <c r="M807" s="431"/>
      <c r="N807" s="431"/>
      <c r="O807" s="431"/>
      <c r="P807" s="432"/>
      <c r="R807" s="311"/>
    </row>
    <row r="808" spans="13:18" x14ac:dyDescent="0.2">
      <c r="M808" s="431"/>
      <c r="N808" s="431"/>
      <c r="O808" s="431"/>
      <c r="P808" s="432"/>
      <c r="R808" s="311"/>
    </row>
    <row r="809" spans="13:18" x14ac:dyDescent="0.2">
      <c r="M809" s="431"/>
      <c r="N809" s="431"/>
      <c r="O809" s="431"/>
      <c r="P809" s="432"/>
      <c r="R809" s="311"/>
    </row>
    <row r="810" spans="13:18" x14ac:dyDescent="0.2">
      <c r="M810" s="431"/>
      <c r="N810" s="431"/>
      <c r="O810" s="431"/>
      <c r="P810" s="432"/>
      <c r="R810" s="311"/>
    </row>
    <row r="811" spans="13:18" x14ac:dyDescent="0.2">
      <c r="M811" s="431"/>
      <c r="N811" s="431"/>
      <c r="O811" s="431"/>
      <c r="P811" s="432"/>
      <c r="R811" s="311"/>
    </row>
    <row r="812" spans="13:18" x14ac:dyDescent="0.2">
      <c r="M812" s="431"/>
      <c r="N812" s="431"/>
      <c r="O812" s="431"/>
      <c r="P812" s="432"/>
      <c r="R812" s="311"/>
    </row>
    <row r="813" spans="13:18" x14ac:dyDescent="0.2">
      <c r="M813" s="431"/>
      <c r="N813" s="431"/>
      <c r="O813" s="431"/>
      <c r="P813" s="432"/>
      <c r="R813" s="311"/>
    </row>
    <row r="814" spans="13:18" x14ac:dyDescent="0.2">
      <c r="M814" s="431"/>
      <c r="N814" s="431"/>
      <c r="O814" s="431"/>
      <c r="P814" s="432"/>
      <c r="R814" s="311"/>
    </row>
    <row r="815" spans="13:18" x14ac:dyDescent="0.2">
      <c r="M815" s="431"/>
      <c r="N815" s="431"/>
      <c r="O815" s="431"/>
      <c r="P815" s="432"/>
      <c r="R815" s="311"/>
    </row>
    <row r="816" spans="13:18" x14ac:dyDescent="0.2">
      <c r="M816" s="431"/>
      <c r="N816" s="431"/>
      <c r="O816" s="431"/>
      <c r="P816" s="432"/>
      <c r="R816" s="311"/>
    </row>
    <row r="817" spans="13:18" x14ac:dyDescent="0.2">
      <c r="M817" s="431"/>
      <c r="N817" s="431"/>
      <c r="O817" s="431"/>
      <c r="P817" s="432"/>
      <c r="R817" s="311"/>
    </row>
    <row r="818" spans="13:18" x14ac:dyDescent="0.2">
      <c r="M818" s="431"/>
      <c r="N818" s="431"/>
      <c r="O818" s="431"/>
      <c r="P818" s="432"/>
      <c r="R818" s="311"/>
    </row>
    <row r="819" spans="13:18" x14ac:dyDescent="0.2">
      <c r="M819" s="431"/>
      <c r="N819" s="431"/>
      <c r="O819" s="431"/>
      <c r="P819" s="432"/>
      <c r="R819" s="311"/>
    </row>
    <row r="820" spans="13:18" x14ac:dyDescent="0.2">
      <c r="M820" s="431"/>
      <c r="N820" s="431"/>
      <c r="O820" s="431"/>
      <c r="P820" s="432"/>
      <c r="R820" s="311"/>
    </row>
    <row r="821" spans="13:18" x14ac:dyDescent="0.2">
      <c r="M821" s="431"/>
      <c r="N821" s="431"/>
      <c r="O821" s="431"/>
      <c r="P821" s="432"/>
      <c r="R821" s="311"/>
    </row>
    <row r="822" spans="13:18" x14ac:dyDescent="0.2">
      <c r="M822" s="431"/>
      <c r="N822" s="431"/>
      <c r="O822" s="431"/>
      <c r="P822" s="432"/>
      <c r="R822" s="311"/>
    </row>
    <row r="823" spans="13:18" x14ac:dyDescent="0.2">
      <c r="M823" s="431"/>
      <c r="N823" s="431"/>
      <c r="O823" s="431"/>
      <c r="P823" s="432"/>
      <c r="R823" s="311"/>
    </row>
    <row r="824" spans="13:18" x14ac:dyDescent="0.2">
      <c r="M824" s="431"/>
      <c r="N824" s="431"/>
      <c r="O824" s="431"/>
      <c r="P824" s="432"/>
      <c r="R824" s="311"/>
    </row>
    <row r="825" spans="13:18" x14ac:dyDescent="0.2">
      <c r="M825" s="431"/>
      <c r="N825" s="431"/>
      <c r="O825" s="431"/>
      <c r="P825" s="432"/>
      <c r="R825" s="311"/>
    </row>
    <row r="826" spans="13:18" x14ac:dyDescent="0.2">
      <c r="M826" s="431"/>
      <c r="N826" s="431"/>
      <c r="O826" s="431"/>
      <c r="P826" s="432"/>
      <c r="R826" s="311"/>
    </row>
    <row r="827" spans="13:18" x14ac:dyDescent="0.2">
      <c r="M827" s="431"/>
      <c r="N827" s="431"/>
      <c r="O827" s="431"/>
      <c r="P827" s="432"/>
      <c r="R827" s="311"/>
    </row>
    <row r="828" spans="13:18" x14ac:dyDescent="0.2">
      <c r="M828" s="431"/>
      <c r="N828" s="431"/>
      <c r="O828" s="431"/>
      <c r="P828" s="432"/>
      <c r="R828" s="311"/>
    </row>
    <row r="829" spans="13:18" x14ac:dyDescent="0.2">
      <c r="M829" s="431"/>
      <c r="N829" s="431"/>
      <c r="O829" s="431"/>
      <c r="P829" s="432"/>
      <c r="R829" s="311"/>
    </row>
    <row r="830" spans="13:18" x14ac:dyDescent="0.2">
      <c r="M830" s="431"/>
      <c r="N830" s="431"/>
      <c r="O830" s="431"/>
      <c r="P830" s="432"/>
      <c r="R830" s="311"/>
    </row>
    <row r="831" spans="13:18" x14ac:dyDescent="0.2">
      <c r="M831" s="431"/>
      <c r="N831" s="431"/>
      <c r="O831" s="431"/>
      <c r="P831" s="432"/>
      <c r="R831" s="311"/>
    </row>
    <row r="832" spans="13:18" x14ac:dyDescent="0.2">
      <c r="M832" s="431"/>
      <c r="N832" s="431"/>
      <c r="O832" s="431"/>
      <c r="P832" s="432"/>
      <c r="R832" s="311"/>
    </row>
    <row r="833" spans="13:18" x14ac:dyDescent="0.2">
      <c r="M833" s="431"/>
      <c r="N833" s="431"/>
      <c r="O833" s="431"/>
      <c r="P833" s="432"/>
      <c r="R833" s="311"/>
    </row>
    <row r="834" spans="13:18" x14ac:dyDescent="0.2">
      <c r="M834" s="431"/>
      <c r="N834" s="431"/>
      <c r="O834" s="431"/>
      <c r="P834" s="432"/>
      <c r="R834" s="311"/>
    </row>
    <row r="835" spans="13:18" x14ac:dyDescent="0.2">
      <c r="M835" s="431"/>
      <c r="N835" s="431"/>
      <c r="O835" s="431"/>
      <c r="P835" s="432"/>
      <c r="R835" s="311"/>
    </row>
    <row r="836" spans="13:18" x14ac:dyDescent="0.2">
      <c r="M836" s="431"/>
      <c r="N836" s="431"/>
      <c r="O836" s="431"/>
      <c r="P836" s="432"/>
      <c r="R836" s="311"/>
    </row>
    <row r="837" spans="13:18" x14ac:dyDescent="0.2">
      <c r="M837" s="431"/>
      <c r="N837" s="431"/>
      <c r="O837" s="431"/>
      <c r="P837" s="432"/>
      <c r="R837" s="311"/>
    </row>
    <row r="838" spans="13:18" x14ac:dyDescent="0.2">
      <c r="M838" s="431"/>
      <c r="N838" s="431"/>
      <c r="O838" s="431"/>
      <c r="P838" s="432"/>
      <c r="R838" s="311"/>
    </row>
    <row r="839" spans="13:18" x14ac:dyDescent="0.2">
      <c r="M839" s="431"/>
      <c r="N839" s="431"/>
      <c r="O839" s="431"/>
      <c r="P839" s="432"/>
      <c r="R839" s="311"/>
    </row>
    <row r="840" spans="13:18" x14ac:dyDescent="0.2">
      <c r="M840" s="431"/>
      <c r="N840" s="431"/>
      <c r="O840" s="431"/>
      <c r="P840" s="432"/>
      <c r="R840" s="311"/>
    </row>
    <row r="841" spans="13:18" x14ac:dyDescent="0.2">
      <c r="M841" s="431"/>
      <c r="N841" s="431"/>
      <c r="O841" s="431"/>
      <c r="P841" s="432"/>
      <c r="R841" s="311"/>
    </row>
    <row r="842" spans="13:18" x14ac:dyDescent="0.2">
      <c r="M842" s="431"/>
      <c r="N842" s="431"/>
      <c r="O842" s="431"/>
      <c r="P842" s="432"/>
      <c r="R842" s="311"/>
    </row>
    <row r="843" spans="13:18" x14ac:dyDescent="0.2">
      <c r="M843" s="431"/>
      <c r="N843" s="431"/>
      <c r="O843" s="431"/>
      <c r="P843" s="432"/>
      <c r="R843" s="311"/>
    </row>
    <row r="844" spans="13:18" x14ac:dyDescent="0.2">
      <c r="M844" s="431"/>
      <c r="N844" s="431"/>
      <c r="O844" s="431"/>
      <c r="P844" s="432"/>
      <c r="R844" s="311"/>
    </row>
    <row r="845" spans="13:18" x14ac:dyDescent="0.2">
      <c r="M845" s="431"/>
      <c r="N845" s="431"/>
      <c r="O845" s="431"/>
      <c r="P845" s="432"/>
      <c r="R845" s="311"/>
    </row>
    <row r="846" spans="13:18" x14ac:dyDescent="0.2">
      <c r="M846" s="431"/>
      <c r="N846" s="431"/>
      <c r="O846" s="431"/>
      <c r="P846" s="432"/>
      <c r="R846" s="311"/>
    </row>
    <row r="847" spans="13:18" x14ac:dyDescent="0.2">
      <c r="M847" s="431"/>
      <c r="N847" s="431"/>
      <c r="O847" s="431"/>
      <c r="P847" s="432"/>
      <c r="R847" s="311"/>
    </row>
    <row r="848" spans="13:18" x14ac:dyDescent="0.2">
      <c r="M848" s="431"/>
      <c r="N848" s="431"/>
      <c r="O848" s="431"/>
      <c r="P848" s="432"/>
      <c r="R848" s="311"/>
    </row>
    <row r="849" spans="13:18" x14ac:dyDescent="0.2">
      <c r="M849" s="431"/>
      <c r="N849" s="431"/>
      <c r="O849" s="431"/>
      <c r="P849" s="432"/>
      <c r="R849" s="311"/>
    </row>
    <row r="850" spans="13:18" x14ac:dyDescent="0.2">
      <c r="M850" s="431"/>
      <c r="N850" s="431"/>
      <c r="O850" s="431"/>
      <c r="P850" s="432"/>
      <c r="R850" s="311"/>
    </row>
    <row r="851" spans="13:18" x14ac:dyDescent="0.2">
      <c r="M851" s="431"/>
      <c r="N851" s="431"/>
      <c r="O851" s="431"/>
      <c r="P851" s="432"/>
      <c r="R851" s="311"/>
    </row>
    <row r="852" spans="13:18" x14ac:dyDescent="0.2">
      <c r="M852" s="431"/>
      <c r="N852" s="431"/>
      <c r="O852" s="431"/>
      <c r="P852" s="432"/>
      <c r="R852" s="311"/>
    </row>
  </sheetData>
  <mergeCells count="26">
    <mergeCell ref="I462:K462"/>
    <mergeCell ref="N462:O462"/>
    <mergeCell ref="A105:F105"/>
    <mergeCell ref="A172:F172"/>
    <mergeCell ref="A257:F257"/>
    <mergeCell ref="A382:F382"/>
    <mergeCell ref="A455:F455"/>
    <mergeCell ref="C460:G461"/>
    <mergeCell ref="P6:P7"/>
    <mergeCell ref="Q6:Q7"/>
    <mergeCell ref="A62:F62"/>
    <mergeCell ref="I460:K461"/>
    <mergeCell ref="N460:O461"/>
    <mergeCell ref="A77:F77"/>
    <mergeCell ref="A1:F1"/>
    <mergeCell ref="D2:F2"/>
    <mergeCell ref="G5:N5"/>
    <mergeCell ref="A6:A7"/>
    <mergeCell ref="B6:B7"/>
    <mergeCell ref="C6:C7"/>
    <mergeCell ref="D6:D7"/>
    <mergeCell ref="E6:E7"/>
    <mergeCell ref="F6:F7"/>
    <mergeCell ref="G6:G7"/>
    <mergeCell ref="H6:K6"/>
    <mergeCell ref="L6:O6"/>
  </mergeCells>
  <printOptions horizontalCentered="1"/>
  <pageMargins left="0.39370078740157483" right="0.19685039370078741" top="0.19685039370078741" bottom="0.39370078740157483" header="0" footer="0"/>
  <pageSetup paperSize="9" scale="34" fitToHeight="15" orientation="landscape" r:id="rId1"/>
  <headerFooter alignWithMargins="0"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2AB6-9793-47FF-9B7B-8B353A91B9BE}">
  <sheetPr>
    <tabColor rgb="FFFF0000"/>
    <pageSetUpPr fitToPage="1"/>
  </sheetPr>
  <dimension ref="A1:V852"/>
  <sheetViews>
    <sheetView zoomScale="40" zoomScaleNormal="40" workbookViewId="0">
      <selection activeCell="U26" sqref="U26"/>
    </sheetView>
  </sheetViews>
  <sheetFormatPr defaultColWidth="10.875" defaultRowHeight="16.5" x14ac:dyDescent="0.2"/>
  <cols>
    <col min="1" max="1" width="12" style="425" customWidth="1"/>
    <col min="2" max="2" width="10" style="426" bestFit="1" customWidth="1"/>
    <col min="3" max="3" width="7.75" style="425" customWidth="1"/>
    <col min="4" max="4" width="8.625" style="425" customWidth="1"/>
    <col min="5" max="6" width="6.375" style="425" bestFit="1" customWidth="1"/>
    <col min="7" max="7" width="86.25" style="427" customWidth="1"/>
    <col min="8" max="8" width="24.125" style="428" customWidth="1"/>
    <col min="9" max="9" width="24.375" style="429" customWidth="1"/>
    <col min="10" max="10" width="26.25" style="428" customWidth="1"/>
    <col min="11" max="11" width="23.25" style="430" customWidth="1"/>
    <col min="12" max="12" width="25.75" style="428" customWidth="1"/>
    <col min="13" max="13" width="25.375" style="428" customWidth="1"/>
    <col min="14" max="14" width="25" style="428" customWidth="1"/>
    <col min="15" max="15" width="28.75" style="428" customWidth="1"/>
    <col min="16" max="16" width="18.5" style="438" customWidth="1"/>
    <col min="17" max="17" width="16" style="433" customWidth="1"/>
    <col min="18" max="18" width="10.875" style="219" customWidth="1"/>
    <col min="19" max="19" width="14.875" style="219" customWidth="1"/>
    <col min="20" max="20" width="10.25" style="219" customWidth="1"/>
    <col min="21" max="21" width="44.25" style="219" customWidth="1"/>
    <col min="22" max="22" width="10.125" style="219" customWidth="1"/>
    <col min="23" max="23" width="10.5" style="219" customWidth="1"/>
    <col min="24" max="24" width="10.875" style="219" customWidth="1"/>
    <col min="25" max="25" width="10.5" style="219" customWidth="1"/>
    <col min="26" max="26" width="10.25" style="219" customWidth="1"/>
    <col min="27" max="27" width="10.875" style="219" customWidth="1"/>
    <col min="28" max="28" width="9.625" style="219" customWidth="1"/>
    <col min="29" max="37" width="10.875" style="219" customWidth="1"/>
    <col min="38" max="16384" width="10.875" style="219"/>
  </cols>
  <sheetData>
    <row r="1" spans="1:18" ht="26.25" x14ac:dyDescent="0.2">
      <c r="A1" s="459" t="s">
        <v>442</v>
      </c>
      <c r="B1" s="459"/>
      <c r="C1" s="459"/>
      <c r="D1" s="459"/>
      <c r="E1" s="459"/>
      <c r="F1" s="459"/>
      <c r="G1" s="213"/>
      <c r="H1" s="214"/>
      <c r="I1" s="215"/>
      <c r="J1" s="214"/>
      <c r="K1" s="216"/>
      <c r="L1" s="214"/>
      <c r="M1" s="214"/>
      <c r="N1" s="214"/>
      <c r="O1" s="214"/>
      <c r="P1" s="217"/>
      <c r="Q1" s="218"/>
    </row>
    <row r="2" spans="1:18" ht="17.45" customHeight="1" x14ac:dyDescent="0.2">
      <c r="A2" s="220"/>
      <c r="B2" s="213"/>
      <c r="C2" s="221"/>
      <c r="D2" s="460"/>
      <c r="E2" s="461"/>
      <c r="F2" s="461"/>
      <c r="G2" s="213"/>
      <c r="H2" s="214"/>
      <c r="I2" s="215"/>
      <c r="J2" s="214"/>
      <c r="K2" s="216"/>
      <c r="L2" s="214"/>
      <c r="M2" s="214"/>
      <c r="N2" s="214"/>
      <c r="O2" s="214"/>
      <c r="P2" s="217"/>
      <c r="Q2" s="218"/>
      <c r="R2" s="223"/>
    </row>
    <row r="3" spans="1:18" ht="17.45" customHeight="1" x14ac:dyDescent="0.2">
      <c r="A3" s="220"/>
      <c r="B3" s="213"/>
      <c r="C3" s="221"/>
      <c r="D3" s="222"/>
      <c r="E3" s="220"/>
      <c r="F3" s="220"/>
      <c r="G3" s="213"/>
      <c r="H3" s="214"/>
      <c r="I3" s="215"/>
      <c r="J3" s="214"/>
      <c r="K3" s="216"/>
      <c r="L3" s="214"/>
      <c r="M3" s="214"/>
      <c r="N3" s="214"/>
      <c r="O3" s="214"/>
      <c r="P3" s="217"/>
      <c r="Q3" s="218"/>
      <c r="R3" s="223"/>
    </row>
    <row r="4" spans="1:18" ht="17.45" customHeight="1" x14ac:dyDescent="0.2">
      <c r="A4" s="220"/>
      <c r="B4" s="213"/>
      <c r="C4" s="221"/>
      <c r="D4" s="222"/>
      <c r="E4" s="220"/>
      <c r="F4" s="220"/>
      <c r="G4" s="213"/>
      <c r="H4" s="214"/>
      <c r="I4" s="215"/>
      <c r="J4" s="214"/>
      <c r="K4" s="216"/>
      <c r="L4" s="214"/>
      <c r="M4" s="214"/>
      <c r="N4" s="214"/>
      <c r="O4" s="214"/>
      <c r="P4" s="217"/>
      <c r="Q4" s="218"/>
      <c r="R4" s="223"/>
    </row>
    <row r="5" spans="1:18" ht="55.5" customHeight="1" thickBot="1" x14ac:dyDescent="0.25">
      <c r="A5" s="224"/>
      <c r="B5" s="225"/>
      <c r="C5" s="224"/>
      <c r="D5" s="224"/>
      <c r="E5" s="224"/>
      <c r="F5" s="224"/>
      <c r="G5" s="462" t="s">
        <v>487</v>
      </c>
      <c r="H5" s="463"/>
      <c r="I5" s="464"/>
      <c r="J5" s="463"/>
      <c r="K5" s="465"/>
      <c r="L5" s="463"/>
      <c r="M5" s="463"/>
      <c r="N5" s="466"/>
      <c r="O5" s="226"/>
      <c r="P5" s="227"/>
      <c r="Q5" s="228"/>
      <c r="R5" s="223"/>
    </row>
    <row r="6" spans="1:18" ht="27" thickBot="1" x14ac:dyDescent="0.4">
      <c r="A6" s="467" t="s">
        <v>0</v>
      </c>
      <c r="B6" s="469" t="s">
        <v>1</v>
      </c>
      <c r="C6" s="471" t="s">
        <v>2</v>
      </c>
      <c r="D6" s="471" t="s">
        <v>3</v>
      </c>
      <c r="E6" s="471" t="s">
        <v>4</v>
      </c>
      <c r="F6" s="471" t="s">
        <v>5</v>
      </c>
      <c r="G6" s="473" t="s">
        <v>6</v>
      </c>
      <c r="H6" s="449" t="s">
        <v>7</v>
      </c>
      <c r="I6" s="450"/>
      <c r="J6" s="450"/>
      <c r="K6" s="451"/>
      <c r="L6" s="452" t="s">
        <v>8</v>
      </c>
      <c r="M6" s="450"/>
      <c r="N6" s="450"/>
      <c r="O6" s="453"/>
      <c r="P6" s="454" t="s">
        <v>9</v>
      </c>
      <c r="Q6" s="456" t="s">
        <v>241</v>
      </c>
      <c r="R6" s="223"/>
    </row>
    <row r="7" spans="1:18" ht="132" thickBot="1" x14ac:dyDescent="0.25">
      <c r="A7" s="468"/>
      <c r="B7" s="470"/>
      <c r="C7" s="472"/>
      <c r="D7" s="472"/>
      <c r="E7" s="472"/>
      <c r="F7" s="472"/>
      <c r="G7" s="474"/>
      <c r="H7" s="229" t="s">
        <v>10</v>
      </c>
      <c r="I7" s="230" t="s">
        <v>11</v>
      </c>
      <c r="J7" s="231" t="s">
        <v>12</v>
      </c>
      <c r="K7" s="232" t="s">
        <v>13</v>
      </c>
      <c r="L7" s="233" t="s">
        <v>14</v>
      </c>
      <c r="M7" s="231" t="s">
        <v>15</v>
      </c>
      <c r="N7" s="231" t="s">
        <v>16</v>
      </c>
      <c r="O7" s="234" t="s">
        <v>17</v>
      </c>
      <c r="P7" s="455"/>
      <c r="Q7" s="457"/>
      <c r="R7" s="235"/>
    </row>
    <row r="8" spans="1:18" ht="51.75" thickBot="1" x14ac:dyDescent="0.25">
      <c r="A8" s="236"/>
      <c r="B8" s="237"/>
      <c r="C8" s="238"/>
      <c r="D8" s="238"/>
      <c r="E8" s="238"/>
      <c r="F8" s="238"/>
      <c r="G8" s="239">
        <v>1</v>
      </c>
      <c r="H8" s="240">
        <v>2</v>
      </c>
      <c r="I8" s="241">
        <v>3</v>
      </c>
      <c r="J8" s="242">
        <v>4</v>
      </c>
      <c r="K8" s="243" t="s">
        <v>18</v>
      </c>
      <c r="L8" s="244">
        <v>6</v>
      </c>
      <c r="M8" s="242">
        <v>7</v>
      </c>
      <c r="N8" s="242">
        <v>8</v>
      </c>
      <c r="O8" s="245" t="s">
        <v>19</v>
      </c>
      <c r="P8" s="246" t="s">
        <v>20</v>
      </c>
      <c r="Q8" s="247" t="s">
        <v>21</v>
      </c>
      <c r="R8" s="248"/>
    </row>
    <row r="9" spans="1:18" ht="27" thickBot="1" x14ac:dyDescent="0.25">
      <c r="A9" s="249" t="s">
        <v>444</v>
      </c>
      <c r="B9" s="250"/>
      <c r="C9" s="251"/>
      <c r="D9" s="251"/>
      <c r="E9" s="251"/>
      <c r="F9" s="251"/>
      <c r="G9" s="252" t="s">
        <v>23</v>
      </c>
      <c r="H9" s="253">
        <f>+H10+H53+H51+H36+H57+H40</f>
        <v>40012000</v>
      </c>
      <c r="I9" s="253">
        <f>+I10+I53+I51+I36+I57+I40</f>
        <v>9299296.5699999984</v>
      </c>
      <c r="J9" s="253">
        <f>+J10+J53+J51+J36+J57+J40</f>
        <v>30712703.43</v>
      </c>
      <c r="K9" s="254" t="s">
        <v>24</v>
      </c>
      <c r="L9" s="255">
        <f>+L10+L53+L51+L36+L57+L40</f>
        <v>18006000</v>
      </c>
      <c r="M9" s="256">
        <f>+M10+M53+M51+M36+M57+M40</f>
        <v>8279081.3700000001</v>
      </c>
      <c r="N9" s="256">
        <f>+N10+N53+N51+N36+N57+N40</f>
        <v>1020215.2000000001</v>
      </c>
      <c r="O9" s="257">
        <f>+O10+O53+O51+O36+O57+O40</f>
        <v>9299296.5699999984</v>
      </c>
      <c r="P9" s="258">
        <f>+P10+P34</f>
        <v>1943970.8600000013</v>
      </c>
      <c r="Q9" s="259"/>
      <c r="R9" s="260"/>
    </row>
    <row r="10" spans="1:18" ht="26.25" x14ac:dyDescent="0.2">
      <c r="A10" s="261" t="s">
        <v>445</v>
      </c>
      <c r="B10" s="262"/>
      <c r="C10" s="263"/>
      <c r="D10" s="263"/>
      <c r="E10" s="263"/>
      <c r="F10" s="263"/>
      <c r="G10" s="264" t="s">
        <v>446</v>
      </c>
      <c r="H10" s="265">
        <f>+H13+H25+H11</f>
        <v>19012000</v>
      </c>
      <c r="I10" s="265">
        <f>+I13+I25+I11</f>
        <v>9062029.1399999987</v>
      </c>
      <c r="J10" s="265">
        <f>+J13+J25+J11</f>
        <v>9949970.8600000013</v>
      </c>
      <c r="K10" s="266">
        <f t="shared" ref="K10:K60" si="0">I10/H10*100</f>
        <v>47.664786135072582</v>
      </c>
      <c r="L10" s="265">
        <f>+L13+L25+L11</f>
        <v>11006000</v>
      </c>
      <c r="M10" s="265">
        <f>+M13+M25+M11</f>
        <v>8041813.9400000004</v>
      </c>
      <c r="N10" s="265">
        <f>+N13+N25+N11</f>
        <v>1020215.2000000001</v>
      </c>
      <c r="O10" s="265">
        <f>+O13+O25+O11</f>
        <v>9062029.1399999987</v>
      </c>
      <c r="P10" s="267">
        <f t="shared" ref="P10:P60" si="1">L10-O10</f>
        <v>1943970.8600000013</v>
      </c>
      <c r="Q10" s="266">
        <f t="shared" ref="Q10:Q60" si="2">ROUND(O10/L10*100,2)</f>
        <v>82.34</v>
      </c>
      <c r="R10" s="260"/>
    </row>
    <row r="11" spans="1:18" ht="52.5" x14ac:dyDescent="0.2">
      <c r="A11" s="261"/>
      <c r="B11" s="268"/>
      <c r="C11" s="269"/>
      <c r="D11" s="269"/>
      <c r="E11" s="269"/>
      <c r="F11" s="269"/>
      <c r="G11" s="270" t="s">
        <v>25</v>
      </c>
      <c r="H11" s="271"/>
      <c r="I11" s="271"/>
      <c r="J11" s="272">
        <f t="shared" ref="J11:J58" si="3">H11-I11</f>
        <v>0</v>
      </c>
      <c r="K11" s="273" t="e">
        <f t="shared" si="0"/>
        <v>#DIV/0!</v>
      </c>
      <c r="L11" s="271"/>
      <c r="M11" s="271"/>
      <c r="N11" s="271"/>
      <c r="O11" s="274">
        <f>M11+N11</f>
        <v>0</v>
      </c>
      <c r="P11" s="275">
        <f t="shared" si="1"/>
        <v>0</v>
      </c>
      <c r="Q11" s="273" t="e">
        <f t="shared" si="2"/>
        <v>#DIV/0!</v>
      </c>
      <c r="R11" s="260"/>
    </row>
    <row r="12" spans="1:18" ht="52.5" x14ac:dyDescent="0.2">
      <c r="A12" s="276"/>
      <c r="B12" s="277"/>
      <c r="C12" s="269"/>
      <c r="D12" s="269"/>
      <c r="E12" s="269"/>
      <c r="F12" s="269"/>
      <c r="G12" s="270" t="s">
        <v>27</v>
      </c>
      <c r="H12" s="271"/>
      <c r="I12" s="271"/>
      <c r="J12" s="272">
        <f t="shared" si="3"/>
        <v>0</v>
      </c>
      <c r="K12" s="273" t="e">
        <f t="shared" si="0"/>
        <v>#DIV/0!</v>
      </c>
      <c r="L12" s="271"/>
      <c r="M12" s="271"/>
      <c r="N12" s="271"/>
      <c r="O12" s="274">
        <f>M12+N12</f>
        <v>0</v>
      </c>
      <c r="P12" s="275">
        <f t="shared" si="1"/>
        <v>0</v>
      </c>
      <c r="Q12" s="273" t="e">
        <f t="shared" si="2"/>
        <v>#DIV/0!</v>
      </c>
      <c r="R12" s="260"/>
    </row>
    <row r="13" spans="1:18" ht="26.25" x14ac:dyDescent="0.2">
      <c r="A13" s="276">
        <v>2000</v>
      </c>
      <c r="B13" s="268"/>
      <c r="C13" s="269"/>
      <c r="D13" s="269"/>
      <c r="E13" s="269"/>
      <c r="F13" s="269"/>
      <c r="G13" s="278" t="s">
        <v>28</v>
      </c>
      <c r="H13" s="271">
        <f>+H14+H19</f>
        <v>19000000</v>
      </c>
      <c r="I13" s="271">
        <f>+I14+I19</f>
        <v>9061576.4699999988</v>
      </c>
      <c r="J13" s="271">
        <f>+J14+J19</f>
        <v>9938423.5300000012</v>
      </c>
      <c r="K13" s="273">
        <f t="shared" si="0"/>
        <v>47.692507736842096</v>
      </c>
      <c r="L13" s="271">
        <f>+L14+L19</f>
        <v>11000000</v>
      </c>
      <c r="M13" s="271">
        <f>+M14+M19</f>
        <v>8041371.3200000003</v>
      </c>
      <c r="N13" s="271">
        <f>+N14+N19</f>
        <v>1020205.15</v>
      </c>
      <c r="O13" s="274">
        <f>+O14+O19</f>
        <v>9061576.4699999988</v>
      </c>
      <c r="P13" s="275">
        <f t="shared" si="1"/>
        <v>1938423.5300000012</v>
      </c>
      <c r="Q13" s="273">
        <f t="shared" si="2"/>
        <v>82.38</v>
      </c>
      <c r="R13" s="260"/>
    </row>
    <row r="14" spans="1:18" ht="26.25" x14ac:dyDescent="0.2">
      <c r="A14" s="276">
        <v>2004</v>
      </c>
      <c r="B14" s="268"/>
      <c r="C14" s="269"/>
      <c r="D14" s="269"/>
      <c r="E14" s="269"/>
      <c r="F14" s="269"/>
      <c r="G14" s="278" t="s">
        <v>29</v>
      </c>
      <c r="H14" s="271">
        <f>+H15+H16+H17+H18</f>
        <v>19000000</v>
      </c>
      <c r="I14" s="271">
        <f>+I15+I16+I17+I18</f>
        <v>9060506.4699999988</v>
      </c>
      <c r="J14" s="271">
        <f>+J15+J16+J17+J18</f>
        <v>9939493.5300000012</v>
      </c>
      <c r="K14" s="273">
        <f t="shared" si="0"/>
        <v>47.68687615789473</v>
      </c>
      <c r="L14" s="271">
        <f>+L15+L16+L17+L18</f>
        <v>11000000</v>
      </c>
      <c r="M14" s="271">
        <f>+M15+M16+M17+M18</f>
        <v>8040559.3200000003</v>
      </c>
      <c r="N14" s="271">
        <f>+N15+N16+N17+N18</f>
        <v>1019947.15</v>
      </c>
      <c r="O14" s="274">
        <f>+O15+O16+O17+O18</f>
        <v>9060506.4699999988</v>
      </c>
      <c r="P14" s="275">
        <f t="shared" si="1"/>
        <v>1939493.5300000012</v>
      </c>
      <c r="Q14" s="273">
        <f t="shared" si="2"/>
        <v>82.37</v>
      </c>
      <c r="R14" s="260"/>
    </row>
    <row r="15" spans="1:18" ht="26.25" x14ac:dyDescent="0.2">
      <c r="A15" s="276"/>
      <c r="B15" s="277" t="s">
        <v>55</v>
      </c>
      <c r="C15" s="279" t="s">
        <v>54</v>
      </c>
      <c r="D15" s="269"/>
      <c r="E15" s="269"/>
      <c r="F15" s="269"/>
      <c r="G15" s="280" t="s">
        <v>447</v>
      </c>
      <c r="H15" s="271">
        <v>0</v>
      </c>
      <c r="I15" s="271">
        <f>O15</f>
        <v>1429</v>
      </c>
      <c r="J15" s="272">
        <f t="shared" si="3"/>
        <v>-1429</v>
      </c>
      <c r="K15" s="273" t="e">
        <f t="shared" si="0"/>
        <v>#DIV/0!</v>
      </c>
      <c r="L15" s="271">
        <v>0</v>
      </c>
      <c r="M15" s="271">
        <v>1085</v>
      </c>
      <c r="N15" s="271">
        <v>344</v>
      </c>
      <c r="O15" s="274">
        <f>M15+N15</f>
        <v>1429</v>
      </c>
      <c r="P15" s="275">
        <f t="shared" si="1"/>
        <v>-1429</v>
      </c>
      <c r="Q15" s="273" t="e">
        <f t="shared" si="2"/>
        <v>#DIV/0!</v>
      </c>
      <c r="R15" s="281"/>
    </row>
    <row r="16" spans="1:18" ht="52.5" x14ac:dyDescent="0.2">
      <c r="A16" s="282"/>
      <c r="B16" s="277" t="s">
        <v>104</v>
      </c>
      <c r="C16" s="279" t="s">
        <v>448</v>
      </c>
      <c r="D16" s="283"/>
      <c r="E16" s="283"/>
      <c r="F16" s="283"/>
      <c r="G16" s="284" t="s">
        <v>449</v>
      </c>
      <c r="H16" s="271">
        <v>0</v>
      </c>
      <c r="I16" s="271">
        <f>O16</f>
        <v>628</v>
      </c>
      <c r="J16" s="272">
        <f t="shared" si="3"/>
        <v>-628</v>
      </c>
      <c r="K16" s="273" t="e">
        <f t="shared" si="0"/>
        <v>#DIV/0!</v>
      </c>
      <c r="L16" s="271">
        <v>0</v>
      </c>
      <c r="M16" s="271">
        <v>492</v>
      </c>
      <c r="N16" s="271">
        <v>136</v>
      </c>
      <c r="O16" s="285">
        <f>M16+N16</f>
        <v>628</v>
      </c>
      <c r="P16" s="275">
        <f t="shared" si="1"/>
        <v>-628</v>
      </c>
      <c r="Q16" s="273" t="e">
        <f t="shared" si="2"/>
        <v>#DIV/0!</v>
      </c>
      <c r="R16" s="260"/>
    </row>
    <row r="17" spans="1:18" ht="52.5" x14ac:dyDescent="0.2">
      <c r="A17" s="282" t="s">
        <v>126</v>
      </c>
      <c r="B17" s="277" t="s">
        <v>63</v>
      </c>
      <c r="C17" s="279" t="s">
        <v>448</v>
      </c>
      <c r="D17" s="283"/>
      <c r="E17" s="283"/>
      <c r="F17" s="283"/>
      <c r="G17" s="270" t="s">
        <v>373</v>
      </c>
      <c r="H17" s="271">
        <v>17000000</v>
      </c>
      <c r="I17" s="271">
        <f>O17</f>
        <v>6343857.5</v>
      </c>
      <c r="J17" s="272">
        <f t="shared" si="3"/>
        <v>10656142.5</v>
      </c>
      <c r="K17" s="273">
        <f t="shared" si="0"/>
        <v>37.316808823529414</v>
      </c>
      <c r="L17" s="271">
        <v>9000000</v>
      </c>
      <c r="M17" s="271">
        <v>5381491.1299999999</v>
      </c>
      <c r="N17" s="271">
        <v>962366.37</v>
      </c>
      <c r="O17" s="285">
        <f t="shared" ref="O17:O24" si="4">M17+N17</f>
        <v>6343857.5</v>
      </c>
      <c r="P17" s="275">
        <f t="shared" si="1"/>
        <v>2656142.5</v>
      </c>
      <c r="Q17" s="273">
        <f t="shared" si="2"/>
        <v>70.489999999999995</v>
      </c>
      <c r="R17" s="260"/>
    </row>
    <row r="18" spans="1:18" ht="52.5" x14ac:dyDescent="0.2">
      <c r="A18" s="282"/>
      <c r="B18" s="277" t="s">
        <v>450</v>
      </c>
      <c r="C18" s="279" t="s">
        <v>448</v>
      </c>
      <c r="D18" s="283"/>
      <c r="E18" s="283"/>
      <c r="F18" s="283"/>
      <c r="G18" s="270" t="s">
        <v>35</v>
      </c>
      <c r="H18" s="271">
        <v>2000000</v>
      </c>
      <c r="I18" s="271">
        <f>O18</f>
        <v>2714591.9699999997</v>
      </c>
      <c r="J18" s="272">
        <f t="shared" si="3"/>
        <v>-714591.96999999974</v>
      </c>
      <c r="K18" s="273">
        <f t="shared" si="0"/>
        <v>135.72959849999998</v>
      </c>
      <c r="L18" s="271">
        <v>2000000</v>
      </c>
      <c r="M18" s="271">
        <v>2657491.19</v>
      </c>
      <c r="N18" s="271">
        <v>57100.78</v>
      </c>
      <c r="O18" s="285">
        <f t="shared" si="4"/>
        <v>2714591.9699999997</v>
      </c>
      <c r="P18" s="275">
        <f t="shared" si="1"/>
        <v>-714591.96999999974</v>
      </c>
      <c r="Q18" s="273">
        <f t="shared" si="2"/>
        <v>135.72999999999999</v>
      </c>
      <c r="R18" s="260"/>
    </row>
    <row r="19" spans="1:18" ht="26.25" x14ac:dyDescent="0.2">
      <c r="A19" s="276">
        <v>2104</v>
      </c>
      <c r="B19" s="268"/>
      <c r="C19" s="269"/>
      <c r="D19" s="269"/>
      <c r="E19" s="269"/>
      <c r="F19" s="269"/>
      <c r="G19" s="286" t="s">
        <v>36</v>
      </c>
      <c r="H19" s="271">
        <f>+H20+H24</f>
        <v>0</v>
      </c>
      <c r="I19" s="271">
        <f>+I20+I24</f>
        <v>1070</v>
      </c>
      <c r="J19" s="272">
        <f t="shared" si="3"/>
        <v>-1070</v>
      </c>
      <c r="K19" s="273" t="e">
        <f t="shared" si="0"/>
        <v>#DIV/0!</v>
      </c>
      <c r="L19" s="271">
        <f>+L20+L24</f>
        <v>0</v>
      </c>
      <c r="M19" s="271">
        <f>+M20+M24</f>
        <v>812</v>
      </c>
      <c r="N19" s="271">
        <f>+N20+N24</f>
        <v>258</v>
      </c>
      <c r="O19" s="271">
        <f>+O20+O24</f>
        <v>1070</v>
      </c>
      <c r="P19" s="275">
        <f t="shared" si="1"/>
        <v>-1070</v>
      </c>
      <c r="Q19" s="273" t="e">
        <f t="shared" si="2"/>
        <v>#DIV/0!</v>
      </c>
      <c r="R19" s="260"/>
    </row>
    <row r="20" spans="1:18" ht="26.25" x14ac:dyDescent="0.2">
      <c r="A20" s="276"/>
      <c r="B20" s="277" t="s">
        <v>55</v>
      </c>
      <c r="C20" s="269"/>
      <c r="D20" s="269"/>
      <c r="E20" s="269"/>
      <c r="F20" s="269"/>
      <c r="G20" s="284" t="s">
        <v>451</v>
      </c>
      <c r="H20" s="271">
        <v>0</v>
      </c>
      <c r="I20" s="271">
        <f>I21</f>
        <v>1070</v>
      </c>
      <c r="J20" s="272">
        <f t="shared" si="3"/>
        <v>-1070</v>
      </c>
      <c r="K20" s="273" t="e">
        <f t="shared" si="0"/>
        <v>#DIV/0!</v>
      </c>
      <c r="L20" s="271">
        <v>0</v>
      </c>
      <c r="M20" s="271">
        <f>M21+U19</f>
        <v>812</v>
      </c>
      <c r="N20" s="271">
        <f>N21+N22</f>
        <v>258</v>
      </c>
      <c r="O20" s="271">
        <f t="shared" si="4"/>
        <v>1070</v>
      </c>
      <c r="P20" s="275">
        <f t="shared" si="1"/>
        <v>-1070</v>
      </c>
      <c r="Q20" s="273" t="e">
        <f t="shared" si="2"/>
        <v>#DIV/0!</v>
      </c>
      <c r="R20" s="281"/>
    </row>
    <row r="21" spans="1:18" ht="26.25" x14ac:dyDescent="0.2">
      <c r="A21" s="282"/>
      <c r="B21" s="277"/>
      <c r="C21" s="279" t="s">
        <v>54</v>
      </c>
      <c r="D21" s="283"/>
      <c r="E21" s="283"/>
      <c r="F21" s="283"/>
      <c r="G21" s="287" t="s">
        <v>242</v>
      </c>
      <c r="H21" s="271"/>
      <c r="I21" s="271">
        <f>O21</f>
        <v>1070</v>
      </c>
      <c r="J21" s="272">
        <f t="shared" si="3"/>
        <v>-1070</v>
      </c>
      <c r="K21" s="273" t="e">
        <f t="shared" si="0"/>
        <v>#DIV/0!</v>
      </c>
      <c r="L21" s="271"/>
      <c r="M21" s="271">
        <v>812</v>
      </c>
      <c r="N21" s="271">
        <v>258</v>
      </c>
      <c r="O21" s="271">
        <f t="shared" si="4"/>
        <v>1070</v>
      </c>
      <c r="P21" s="275">
        <f t="shared" si="1"/>
        <v>-1070</v>
      </c>
      <c r="Q21" s="273" t="e">
        <f t="shared" si="2"/>
        <v>#DIV/0!</v>
      </c>
      <c r="R21" s="260"/>
    </row>
    <row r="22" spans="1:18" ht="52.5" x14ac:dyDescent="0.2">
      <c r="A22" s="282"/>
      <c r="B22" s="277"/>
      <c r="C22" s="279" t="s">
        <v>55</v>
      </c>
      <c r="D22" s="283"/>
      <c r="E22" s="283"/>
      <c r="F22" s="283"/>
      <c r="G22" s="284" t="s">
        <v>243</v>
      </c>
      <c r="H22" s="271"/>
      <c r="I22" s="271"/>
      <c r="J22" s="272">
        <f t="shared" si="3"/>
        <v>0</v>
      </c>
      <c r="K22" s="273" t="e">
        <f t="shared" si="0"/>
        <v>#DIV/0!</v>
      </c>
      <c r="L22" s="271"/>
      <c r="M22" s="271"/>
      <c r="N22" s="271"/>
      <c r="O22" s="271">
        <f t="shared" si="4"/>
        <v>0</v>
      </c>
      <c r="P22" s="275">
        <f t="shared" si="1"/>
        <v>0</v>
      </c>
      <c r="Q22" s="273" t="e">
        <f t="shared" si="2"/>
        <v>#DIV/0!</v>
      </c>
      <c r="R22" s="260"/>
    </row>
    <row r="23" spans="1:18" ht="78.75" x14ac:dyDescent="0.2">
      <c r="A23" s="282"/>
      <c r="B23" s="277" t="s">
        <v>452</v>
      </c>
      <c r="C23" s="283"/>
      <c r="D23" s="283"/>
      <c r="E23" s="283"/>
      <c r="F23" s="283"/>
      <c r="G23" s="270" t="s">
        <v>453</v>
      </c>
      <c r="H23" s="271"/>
      <c r="I23" s="271"/>
      <c r="J23" s="272">
        <f t="shared" si="3"/>
        <v>0</v>
      </c>
      <c r="K23" s="273" t="e">
        <f t="shared" si="0"/>
        <v>#DIV/0!</v>
      </c>
      <c r="L23" s="271"/>
      <c r="M23" s="271"/>
      <c r="N23" s="271"/>
      <c r="O23" s="271">
        <f t="shared" si="4"/>
        <v>0</v>
      </c>
      <c r="P23" s="275">
        <f t="shared" si="1"/>
        <v>0</v>
      </c>
      <c r="Q23" s="273" t="e">
        <f t="shared" si="2"/>
        <v>#DIV/0!</v>
      </c>
      <c r="R23" s="260"/>
    </row>
    <row r="24" spans="1:18" ht="78.75" x14ac:dyDescent="0.2">
      <c r="A24" s="282"/>
      <c r="B24" s="277" t="s">
        <v>63</v>
      </c>
      <c r="C24" s="283"/>
      <c r="D24" s="283"/>
      <c r="E24" s="283"/>
      <c r="F24" s="283"/>
      <c r="G24" s="270" t="s">
        <v>409</v>
      </c>
      <c r="H24" s="271"/>
      <c r="I24" s="271"/>
      <c r="J24" s="272">
        <f t="shared" si="3"/>
        <v>0</v>
      </c>
      <c r="K24" s="273" t="e">
        <f t="shared" si="0"/>
        <v>#DIV/0!</v>
      </c>
      <c r="L24" s="271"/>
      <c r="M24" s="271"/>
      <c r="N24" s="271"/>
      <c r="O24" s="271">
        <f t="shared" si="4"/>
        <v>0</v>
      </c>
      <c r="P24" s="275">
        <f t="shared" si="1"/>
        <v>0</v>
      </c>
      <c r="Q24" s="273" t="e">
        <f t="shared" si="2"/>
        <v>#DIV/0!</v>
      </c>
      <c r="R24" s="260"/>
    </row>
    <row r="25" spans="1:18" ht="26.25" x14ac:dyDescent="0.2">
      <c r="A25" s="288" t="s">
        <v>454</v>
      </c>
      <c r="B25" s="289" t="s">
        <v>103</v>
      </c>
      <c r="C25" s="269"/>
      <c r="D25" s="269"/>
      <c r="E25" s="269"/>
      <c r="F25" s="269"/>
      <c r="G25" s="278" t="s">
        <v>40</v>
      </c>
      <c r="H25" s="271">
        <f>+H26+H30</f>
        <v>12000</v>
      </c>
      <c r="I25" s="271">
        <f>+I26+I30</f>
        <v>452.67</v>
      </c>
      <c r="J25" s="272">
        <f t="shared" si="3"/>
        <v>11547.33</v>
      </c>
      <c r="K25" s="273">
        <f t="shared" si="0"/>
        <v>3.7722500000000001</v>
      </c>
      <c r="L25" s="271">
        <f>+L26+L30</f>
        <v>6000</v>
      </c>
      <c r="M25" s="271">
        <f>+M26+M30</f>
        <v>442.62</v>
      </c>
      <c r="N25" s="271">
        <f>+N26+N30</f>
        <v>10.050000000000001</v>
      </c>
      <c r="O25" s="274">
        <f>+O26+O30</f>
        <v>452.67</v>
      </c>
      <c r="P25" s="275">
        <f t="shared" si="1"/>
        <v>5547.33</v>
      </c>
      <c r="Q25" s="273">
        <f t="shared" si="2"/>
        <v>7.54</v>
      </c>
      <c r="R25" s="260"/>
    </row>
    <row r="26" spans="1:18" ht="26.25" x14ac:dyDescent="0.2">
      <c r="A26" s="288" t="s">
        <v>455</v>
      </c>
      <c r="B26" s="289" t="s">
        <v>103</v>
      </c>
      <c r="C26" s="269"/>
      <c r="D26" s="269"/>
      <c r="E26" s="269"/>
      <c r="F26" s="269"/>
      <c r="G26" s="278" t="s">
        <v>41</v>
      </c>
      <c r="H26" s="271">
        <f>+H27</f>
        <v>0</v>
      </c>
      <c r="I26" s="271">
        <f>+I27</f>
        <v>0</v>
      </c>
      <c r="J26" s="272">
        <f t="shared" si="3"/>
        <v>0</v>
      </c>
      <c r="K26" s="273" t="e">
        <f t="shared" si="0"/>
        <v>#DIV/0!</v>
      </c>
      <c r="L26" s="271">
        <f>+L27</f>
        <v>0</v>
      </c>
      <c r="M26" s="271">
        <f>+M27</f>
        <v>0</v>
      </c>
      <c r="N26" s="271">
        <f>+N27</f>
        <v>0</v>
      </c>
      <c r="O26" s="274">
        <f>+O27</f>
        <v>0</v>
      </c>
      <c r="P26" s="275">
        <f t="shared" si="1"/>
        <v>0</v>
      </c>
      <c r="Q26" s="273" t="e">
        <f t="shared" si="2"/>
        <v>#DIV/0!</v>
      </c>
      <c r="R26" s="260"/>
    </row>
    <row r="27" spans="1:18" ht="26.25" x14ac:dyDescent="0.2">
      <c r="A27" s="288" t="s">
        <v>456</v>
      </c>
      <c r="B27" s="277"/>
      <c r="C27" s="269"/>
      <c r="D27" s="269"/>
      <c r="E27" s="269"/>
      <c r="F27" s="269"/>
      <c r="G27" s="278" t="s">
        <v>42</v>
      </c>
      <c r="H27" s="271">
        <f>+H28+H29</f>
        <v>0</v>
      </c>
      <c r="I27" s="271">
        <f>+I28+I29</f>
        <v>0</v>
      </c>
      <c r="J27" s="272">
        <f t="shared" si="3"/>
        <v>0</v>
      </c>
      <c r="K27" s="273" t="e">
        <f t="shared" si="0"/>
        <v>#DIV/0!</v>
      </c>
      <c r="L27" s="271">
        <f>+L28+L29</f>
        <v>0</v>
      </c>
      <c r="M27" s="271">
        <f>+M28+M29</f>
        <v>0</v>
      </c>
      <c r="N27" s="271">
        <f>+N28+N29</f>
        <v>0</v>
      </c>
      <c r="O27" s="274">
        <f>+O28+O29</f>
        <v>0</v>
      </c>
      <c r="P27" s="275">
        <f t="shared" si="1"/>
        <v>0</v>
      </c>
      <c r="Q27" s="273" t="e">
        <f t="shared" si="2"/>
        <v>#DIV/0!</v>
      </c>
      <c r="R27" s="260"/>
    </row>
    <row r="28" spans="1:18" ht="26.25" x14ac:dyDescent="0.2">
      <c r="A28" s="282"/>
      <c r="B28" s="277" t="s">
        <v>26</v>
      </c>
      <c r="C28" s="283"/>
      <c r="D28" s="283"/>
      <c r="E28" s="283"/>
      <c r="F28" s="283"/>
      <c r="G28" s="270" t="s">
        <v>44</v>
      </c>
      <c r="H28" s="271"/>
      <c r="I28" s="271"/>
      <c r="J28" s="272">
        <f t="shared" si="3"/>
        <v>0</v>
      </c>
      <c r="K28" s="273" t="e">
        <f t="shared" si="0"/>
        <v>#DIV/0!</v>
      </c>
      <c r="L28" s="271"/>
      <c r="M28" s="271"/>
      <c r="N28" s="271"/>
      <c r="O28" s="285">
        <f t="shared" ref="O28:O29" si="5">M28+N28</f>
        <v>0</v>
      </c>
      <c r="P28" s="275">
        <f t="shared" si="1"/>
        <v>0</v>
      </c>
      <c r="Q28" s="273" t="e">
        <f t="shared" si="2"/>
        <v>#DIV/0!</v>
      </c>
      <c r="R28" s="260"/>
    </row>
    <row r="29" spans="1:18" ht="52.5" x14ac:dyDescent="0.2">
      <c r="A29" s="282"/>
      <c r="B29" s="277" t="s">
        <v>103</v>
      </c>
      <c r="C29" s="283"/>
      <c r="D29" s="283"/>
      <c r="E29" s="283"/>
      <c r="F29" s="283"/>
      <c r="G29" s="270" t="s">
        <v>244</v>
      </c>
      <c r="H29" s="271"/>
      <c r="I29" s="271"/>
      <c r="J29" s="272">
        <f t="shared" si="3"/>
        <v>0</v>
      </c>
      <c r="K29" s="273" t="e">
        <f t="shared" si="0"/>
        <v>#DIV/0!</v>
      </c>
      <c r="L29" s="271"/>
      <c r="M29" s="271"/>
      <c r="N29" s="271"/>
      <c r="O29" s="285">
        <f t="shared" si="5"/>
        <v>0</v>
      </c>
      <c r="P29" s="275">
        <f t="shared" si="1"/>
        <v>0</v>
      </c>
      <c r="Q29" s="273" t="e">
        <f t="shared" si="2"/>
        <v>#DIV/0!</v>
      </c>
      <c r="R29" s="260"/>
    </row>
    <row r="30" spans="1:18" ht="26.25" x14ac:dyDescent="0.2">
      <c r="A30" s="288" t="s">
        <v>457</v>
      </c>
      <c r="B30" s="289" t="s">
        <v>103</v>
      </c>
      <c r="C30" s="269"/>
      <c r="D30" s="269"/>
      <c r="E30" s="269"/>
      <c r="F30" s="269"/>
      <c r="G30" s="286" t="s">
        <v>45</v>
      </c>
      <c r="H30" s="271">
        <f>+H31</f>
        <v>12000</v>
      </c>
      <c r="I30" s="271">
        <f>+I31</f>
        <v>452.67</v>
      </c>
      <c r="J30" s="271">
        <f>+J31</f>
        <v>11547.33</v>
      </c>
      <c r="K30" s="273">
        <f t="shared" si="0"/>
        <v>3.7722500000000001</v>
      </c>
      <c r="L30" s="271">
        <f>+L31</f>
        <v>6000</v>
      </c>
      <c r="M30" s="271">
        <f>+M31</f>
        <v>442.62</v>
      </c>
      <c r="N30" s="271">
        <f>+N31</f>
        <v>10.050000000000001</v>
      </c>
      <c r="O30" s="274">
        <f>+O31</f>
        <v>452.67</v>
      </c>
      <c r="P30" s="275">
        <f t="shared" si="1"/>
        <v>5547.33</v>
      </c>
      <c r="Q30" s="273">
        <f t="shared" si="2"/>
        <v>7.54</v>
      </c>
      <c r="R30" s="260"/>
    </row>
    <row r="31" spans="1:18" ht="26.25" x14ac:dyDescent="0.2">
      <c r="A31" s="288" t="s">
        <v>458</v>
      </c>
      <c r="B31" s="289"/>
      <c r="C31" s="269"/>
      <c r="D31" s="269"/>
      <c r="E31" s="269"/>
      <c r="F31" s="269"/>
      <c r="G31" s="286" t="s">
        <v>46</v>
      </c>
      <c r="H31" s="271">
        <f>+H32+H33</f>
        <v>12000</v>
      </c>
      <c r="I31" s="271">
        <f>+I32+I33</f>
        <v>452.67</v>
      </c>
      <c r="J31" s="271">
        <f>+J32+J33</f>
        <v>11547.33</v>
      </c>
      <c r="K31" s="273">
        <f t="shared" si="0"/>
        <v>3.7722500000000001</v>
      </c>
      <c r="L31" s="271">
        <f>+L32+L33</f>
        <v>6000</v>
      </c>
      <c r="M31" s="271">
        <f>+M32+M33</f>
        <v>442.62</v>
      </c>
      <c r="N31" s="271">
        <f>+N32+N33</f>
        <v>10.050000000000001</v>
      </c>
      <c r="O31" s="271">
        <f>+O32+O33</f>
        <v>452.67</v>
      </c>
      <c r="P31" s="275">
        <f t="shared" si="1"/>
        <v>5547.33</v>
      </c>
      <c r="Q31" s="273">
        <f t="shared" si="2"/>
        <v>7.54</v>
      </c>
      <c r="R31" s="260"/>
    </row>
    <row r="32" spans="1:18" ht="52.5" x14ac:dyDescent="0.2">
      <c r="A32" s="282"/>
      <c r="B32" s="277" t="s">
        <v>459</v>
      </c>
      <c r="C32" s="283"/>
      <c r="D32" s="283"/>
      <c r="E32" s="283"/>
      <c r="F32" s="283"/>
      <c r="G32" s="290" t="s">
        <v>460</v>
      </c>
      <c r="H32" s="271"/>
      <c r="I32" s="271"/>
      <c r="J32" s="272">
        <f t="shared" si="3"/>
        <v>0</v>
      </c>
      <c r="K32" s="273" t="e">
        <f t="shared" si="0"/>
        <v>#DIV/0!</v>
      </c>
      <c r="L32" s="271"/>
      <c r="M32" s="271"/>
      <c r="N32" s="271"/>
      <c r="O32" s="271">
        <f t="shared" ref="O32:O35" si="6">M32+N32</f>
        <v>0</v>
      </c>
      <c r="P32" s="275">
        <f t="shared" si="1"/>
        <v>0</v>
      </c>
      <c r="Q32" s="273" t="e">
        <f t="shared" si="2"/>
        <v>#DIV/0!</v>
      </c>
      <c r="R32" s="260"/>
    </row>
    <row r="33" spans="1:18" ht="26.25" x14ac:dyDescent="0.2">
      <c r="A33" s="282"/>
      <c r="B33" s="277" t="s">
        <v>461</v>
      </c>
      <c r="C33" s="283"/>
      <c r="D33" s="283"/>
      <c r="E33" s="283"/>
      <c r="F33" s="283"/>
      <c r="G33" s="290" t="s">
        <v>49</v>
      </c>
      <c r="H33" s="271">
        <v>12000</v>
      </c>
      <c r="I33" s="271">
        <f>O33</f>
        <v>452.67</v>
      </c>
      <c r="J33" s="272">
        <f t="shared" si="3"/>
        <v>11547.33</v>
      </c>
      <c r="K33" s="273">
        <f t="shared" si="0"/>
        <v>3.7722500000000001</v>
      </c>
      <c r="L33" s="271">
        <v>6000</v>
      </c>
      <c r="M33" s="271">
        <v>442.62</v>
      </c>
      <c r="N33" s="271">
        <v>10.050000000000001</v>
      </c>
      <c r="O33" s="271">
        <f t="shared" si="6"/>
        <v>452.67</v>
      </c>
      <c r="P33" s="275">
        <f t="shared" si="1"/>
        <v>5547.33</v>
      </c>
      <c r="Q33" s="273">
        <f t="shared" si="2"/>
        <v>7.54</v>
      </c>
      <c r="R33" s="260"/>
    </row>
    <row r="34" spans="1:18" ht="51" x14ac:dyDescent="0.2">
      <c r="A34" s="288" t="s">
        <v>462</v>
      </c>
      <c r="B34" s="277"/>
      <c r="C34" s="269"/>
      <c r="D34" s="269"/>
      <c r="E34" s="269"/>
      <c r="F34" s="269"/>
      <c r="G34" s="286" t="s">
        <v>50</v>
      </c>
      <c r="H34" s="271">
        <f>H35</f>
        <v>0</v>
      </c>
      <c r="I34" s="271">
        <f>I35</f>
        <v>0</v>
      </c>
      <c r="J34" s="271">
        <f>J35</f>
        <v>0</v>
      </c>
      <c r="K34" s="273" t="e">
        <f t="shared" si="0"/>
        <v>#DIV/0!</v>
      </c>
      <c r="L34" s="271">
        <f>L35</f>
        <v>0</v>
      </c>
      <c r="M34" s="271">
        <f>M35</f>
        <v>0</v>
      </c>
      <c r="N34" s="271">
        <f>N35</f>
        <v>0</v>
      </c>
      <c r="O34" s="274">
        <f>O35</f>
        <v>0</v>
      </c>
      <c r="P34" s="275">
        <f t="shared" si="1"/>
        <v>0</v>
      </c>
      <c r="Q34" s="273" t="e">
        <f t="shared" si="2"/>
        <v>#DIV/0!</v>
      </c>
      <c r="R34" s="260"/>
    </row>
    <row r="35" spans="1:18" ht="52.5" x14ac:dyDescent="0.2">
      <c r="A35" s="282" t="s">
        <v>462</v>
      </c>
      <c r="B35" s="277" t="s">
        <v>26</v>
      </c>
      <c r="C35" s="283"/>
      <c r="D35" s="283"/>
      <c r="E35" s="283"/>
      <c r="F35" s="283"/>
      <c r="G35" s="290" t="s">
        <v>246</v>
      </c>
      <c r="H35" s="271"/>
      <c r="I35" s="271"/>
      <c r="J35" s="271">
        <f t="shared" si="3"/>
        <v>0</v>
      </c>
      <c r="K35" s="273" t="e">
        <f t="shared" si="0"/>
        <v>#DIV/0!</v>
      </c>
      <c r="L35" s="271"/>
      <c r="M35" s="271"/>
      <c r="N35" s="271"/>
      <c r="O35" s="285">
        <f t="shared" si="6"/>
        <v>0</v>
      </c>
      <c r="P35" s="275">
        <f t="shared" si="1"/>
        <v>0</v>
      </c>
      <c r="Q35" s="273" t="e">
        <f t="shared" si="2"/>
        <v>#DIV/0!</v>
      </c>
      <c r="R35" s="260"/>
    </row>
    <row r="36" spans="1:18" ht="26.25" x14ac:dyDescent="0.2">
      <c r="A36" s="288" t="s">
        <v>463</v>
      </c>
      <c r="B36" s="277" t="s">
        <v>103</v>
      </c>
      <c r="C36" s="283"/>
      <c r="D36" s="283"/>
      <c r="E36" s="283"/>
      <c r="F36" s="283"/>
      <c r="G36" s="290" t="s">
        <v>51</v>
      </c>
      <c r="H36" s="271">
        <f t="shared" ref="H36:O37" si="7">+H37</f>
        <v>0</v>
      </c>
      <c r="I36" s="271">
        <f t="shared" si="7"/>
        <v>0</v>
      </c>
      <c r="J36" s="271">
        <f t="shared" si="7"/>
        <v>0</v>
      </c>
      <c r="K36" s="273" t="e">
        <f t="shared" si="0"/>
        <v>#DIV/0!</v>
      </c>
      <c r="L36" s="271">
        <f t="shared" si="7"/>
        <v>0</v>
      </c>
      <c r="M36" s="271">
        <f t="shared" si="7"/>
        <v>0</v>
      </c>
      <c r="N36" s="271">
        <f t="shared" si="7"/>
        <v>0</v>
      </c>
      <c r="O36" s="285">
        <f t="shared" si="7"/>
        <v>0</v>
      </c>
      <c r="P36" s="275">
        <f t="shared" si="1"/>
        <v>0</v>
      </c>
      <c r="Q36" s="273" t="e">
        <f t="shared" si="2"/>
        <v>#DIV/0!</v>
      </c>
      <c r="R36" s="260"/>
    </row>
    <row r="37" spans="1:18" ht="52.5" x14ac:dyDescent="0.2">
      <c r="A37" s="291" t="s">
        <v>464</v>
      </c>
      <c r="B37" s="277" t="s">
        <v>103</v>
      </c>
      <c r="C37" s="283"/>
      <c r="D37" s="283"/>
      <c r="E37" s="283"/>
      <c r="F37" s="283"/>
      <c r="G37" s="290" t="s">
        <v>245</v>
      </c>
      <c r="H37" s="271">
        <f t="shared" si="7"/>
        <v>0</v>
      </c>
      <c r="I37" s="271">
        <f t="shared" si="7"/>
        <v>0</v>
      </c>
      <c r="J37" s="271">
        <f t="shared" si="7"/>
        <v>0</v>
      </c>
      <c r="K37" s="273" t="e">
        <f t="shared" si="0"/>
        <v>#DIV/0!</v>
      </c>
      <c r="L37" s="271">
        <f t="shared" si="7"/>
        <v>0</v>
      </c>
      <c r="M37" s="271">
        <f t="shared" si="7"/>
        <v>0</v>
      </c>
      <c r="N37" s="271">
        <f t="shared" si="7"/>
        <v>0</v>
      </c>
      <c r="O37" s="285">
        <f t="shared" si="7"/>
        <v>0</v>
      </c>
      <c r="P37" s="275">
        <f t="shared" si="1"/>
        <v>0</v>
      </c>
      <c r="Q37" s="273" t="e">
        <f t="shared" si="2"/>
        <v>#DIV/0!</v>
      </c>
      <c r="R37" s="260"/>
    </row>
    <row r="38" spans="1:18" ht="26.25" x14ac:dyDescent="0.2">
      <c r="A38" s="291" t="s">
        <v>465</v>
      </c>
      <c r="B38" s="277"/>
      <c r="C38" s="283"/>
      <c r="D38" s="283"/>
      <c r="E38" s="283"/>
      <c r="F38" s="283"/>
      <c r="G38" s="290" t="s">
        <v>52</v>
      </c>
      <c r="H38" s="271">
        <f>+H39+H50</f>
        <v>0</v>
      </c>
      <c r="I38" s="271">
        <f>+I39+I50</f>
        <v>0</v>
      </c>
      <c r="J38" s="271">
        <f>+J39+J50</f>
        <v>0</v>
      </c>
      <c r="K38" s="273" t="e">
        <f t="shared" si="0"/>
        <v>#DIV/0!</v>
      </c>
      <c r="L38" s="271">
        <f>+L39+L50</f>
        <v>0</v>
      </c>
      <c r="M38" s="271">
        <f>+M39+M50</f>
        <v>0</v>
      </c>
      <c r="N38" s="271">
        <f>+N39+N50</f>
        <v>0</v>
      </c>
      <c r="O38" s="271">
        <f>+O39+O50</f>
        <v>0</v>
      </c>
      <c r="P38" s="275">
        <f t="shared" si="1"/>
        <v>0</v>
      </c>
      <c r="Q38" s="273" t="e">
        <f t="shared" si="2"/>
        <v>#DIV/0!</v>
      </c>
      <c r="R38" s="260"/>
    </row>
    <row r="39" spans="1:18" ht="26.25" x14ac:dyDescent="0.2">
      <c r="A39" s="276"/>
      <c r="B39" s="277" t="s">
        <v>466</v>
      </c>
      <c r="C39" s="283"/>
      <c r="D39" s="283"/>
      <c r="E39" s="283"/>
      <c r="F39" s="283"/>
      <c r="G39" s="290" t="s">
        <v>53</v>
      </c>
      <c r="H39" s="271"/>
      <c r="I39" s="271"/>
      <c r="J39" s="272">
        <f t="shared" si="3"/>
        <v>0</v>
      </c>
      <c r="K39" s="273" t="e">
        <f t="shared" si="0"/>
        <v>#DIV/0!</v>
      </c>
      <c r="L39" s="271"/>
      <c r="M39" s="271"/>
      <c r="N39" s="271"/>
      <c r="O39" s="285">
        <f t="shared" ref="O39" si="8">M39+N39</f>
        <v>0</v>
      </c>
      <c r="P39" s="275">
        <f t="shared" si="1"/>
        <v>0</v>
      </c>
      <c r="Q39" s="273" t="e">
        <f t="shared" si="2"/>
        <v>#DIV/0!</v>
      </c>
      <c r="R39" s="260"/>
    </row>
    <row r="40" spans="1:18" ht="76.5" x14ac:dyDescent="0.2">
      <c r="A40" s="288" t="s">
        <v>467</v>
      </c>
      <c r="B40" s="277"/>
      <c r="C40" s="283"/>
      <c r="D40" s="283"/>
      <c r="E40" s="283"/>
      <c r="F40" s="283"/>
      <c r="G40" s="286" t="s">
        <v>256</v>
      </c>
      <c r="H40" s="271">
        <f>H41+H44+H47</f>
        <v>21000000</v>
      </c>
      <c r="I40" s="271">
        <f>I41+I44+I47</f>
        <v>237267.43</v>
      </c>
      <c r="J40" s="271">
        <f>J41+J44+J47</f>
        <v>20762732.57</v>
      </c>
      <c r="K40" s="273">
        <f t="shared" si="0"/>
        <v>1.1298449047619048</v>
      </c>
      <c r="L40" s="271">
        <f>L41+L44+L47</f>
        <v>7000000</v>
      </c>
      <c r="M40" s="271">
        <v>237267.43</v>
      </c>
      <c r="N40" s="271">
        <f>N41+N44+N47</f>
        <v>0</v>
      </c>
      <c r="O40" s="271">
        <f>O41+O44+O47</f>
        <v>237267.43</v>
      </c>
      <c r="P40" s="275">
        <f t="shared" si="1"/>
        <v>6762732.5700000003</v>
      </c>
      <c r="Q40" s="273">
        <f t="shared" si="2"/>
        <v>3.39</v>
      </c>
      <c r="R40" s="260"/>
    </row>
    <row r="41" spans="1:18" ht="52.5" x14ac:dyDescent="0.2">
      <c r="A41" s="276"/>
      <c r="B41" s="292">
        <v>48</v>
      </c>
      <c r="C41" s="283"/>
      <c r="D41" s="283"/>
      <c r="E41" s="283"/>
      <c r="F41" s="283"/>
      <c r="G41" s="293" t="s">
        <v>468</v>
      </c>
      <c r="H41" s="271">
        <f>H42+H43</f>
        <v>0</v>
      </c>
      <c r="I41" s="271">
        <f>I42+I43</f>
        <v>0</v>
      </c>
      <c r="J41" s="272">
        <f>H41-I41</f>
        <v>0</v>
      </c>
      <c r="K41" s="273" t="e">
        <f t="shared" si="0"/>
        <v>#DIV/0!</v>
      </c>
      <c r="L41" s="271">
        <f>L42+L43</f>
        <v>0</v>
      </c>
      <c r="M41" s="271">
        <f>M42+M43</f>
        <v>0</v>
      </c>
      <c r="N41" s="271">
        <f>N42+N43</f>
        <v>0</v>
      </c>
      <c r="O41" s="271">
        <f>M41+N41</f>
        <v>0</v>
      </c>
      <c r="P41" s="275">
        <f t="shared" si="1"/>
        <v>0</v>
      </c>
      <c r="Q41" s="273" t="e">
        <f t="shared" si="2"/>
        <v>#DIV/0!</v>
      </c>
      <c r="R41" s="260"/>
    </row>
    <row r="42" spans="1:18" ht="26.25" x14ac:dyDescent="0.2">
      <c r="A42" s="276"/>
      <c r="B42" s="292"/>
      <c r="C42" s="279" t="s">
        <v>54</v>
      </c>
      <c r="D42" s="283"/>
      <c r="E42" s="283"/>
      <c r="F42" s="283"/>
      <c r="G42" s="293" t="s">
        <v>417</v>
      </c>
      <c r="H42" s="271"/>
      <c r="I42" s="271"/>
      <c r="J42" s="272"/>
      <c r="K42" s="273"/>
      <c r="L42" s="271"/>
      <c r="M42" s="271"/>
      <c r="N42" s="271"/>
      <c r="O42" s="271"/>
      <c r="P42" s="275"/>
      <c r="Q42" s="273"/>
      <c r="R42" s="260"/>
    </row>
    <row r="43" spans="1:18" ht="26.25" x14ac:dyDescent="0.2">
      <c r="A43" s="276"/>
      <c r="B43" s="292"/>
      <c r="C43" s="279" t="s">
        <v>55</v>
      </c>
      <c r="D43" s="283"/>
      <c r="E43" s="283"/>
      <c r="F43" s="283"/>
      <c r="G43" s="293" t="s">
        <v>418</v>
      </c>
      <c r="H43" s="271"/>
      <c r="I43" s="271"/>
      <c r="J43" s="272"/>
      <c r="K43" s="273"/>
      <c r="L43" s="271"/>
      <c r="M43" s="271"/>
      <c r="N43" s="271"/>
      <c r="O43" s="271"/>
      <c r="P43" s="275"/>
      <c r="Q43" s="273"/>
      <c r="R43" s="260"/>
    </row>
    <row r="44" spans="1:18" ht="52.5" x14ac:dyDescent="0.2">
      <c r="A44" s="276"/>
      <c r="B44" s="292" t="s">
        <v>469</v>
      </c>
      <c r="C44" s="283"/>
      <c r="D44" s="283"/>
      <c r="E44" s="283"/>
      <c r="F44" s="283"/>
      <c r="G44" s="293" t="s">
        <v>413</v>
      </c>
      <c r="H44" s="271">
        <f t="shared" ref="H44:I44" si="9">H45+H46</f>
        <v>21000000</v>
      </c>
      <c r="I44" s="271">
        <f t="shared" si="9"/>
        <v>237267.43</v>
      </c>
      <c r="J44" s="272">
        <f t="shared" si="3"/>
        <v>20762732.57</v>
      </c>
      <c r="K44" s="273">
        <f t="shared" si="0"/>
        <v>1.1298449047619048</v>
      </c>
      <c r="L44" s="271">
        <f t="shared" ref="L44:N44" si="10">L45+L46</f>
        <v>7000000</v>
      </c>
      <c r="M44" s="271">
        <f t="shared" si="10"/>
        <v>237267.43</v>
      </c>
      <c r="N44" s="271">
        <f t="shared" si="10"/>
        <v>0</v>
      </c>
      <c r="O44" s="271">
        <f t="shared" ref="O44:O52" si="11">M44+N44</f>
        <v>237267.43</v>
      </c>
      <c r="P44" s="275">
        <f t="shared" si="1"/>
        <v>6762732.5700000003</v>
      </c>
      <c r="Q44" s="273">
        <f t="shared" si="2"/>
        <v>3.39</v>
      </c>
      <c r="R44" s="260"/>
    </row>
    <row r="45" spans="1:18" ht="26.25" x14ac:dyDescent="0.2">
      <c r="A45" s="276"/>
      <c r="B45" s="292"/>
      <c r="C45" s="279" t="s">
        <v>54</v>
      </c>
      <c r="D45" s="283"/>
      <c r="E45" s="283"/>
      <c r="F45" s="283"/>
      <c r="G45" s="293" t="s">
        <v>417</v>
      </c>
      <c r="H45" s="271">
        <v>21000000</v>
      </c>
      <c r="I45" s="271">
        <f>O45</f>
        <v>0</v>
      </c>
      <c r="J45" s="272"/>
      <c r="K45" s="273"/>
      <c r="L45" s="271">
        <v>7000000</v>
      </c>
      <c r="M45" s="271"/>
      <c r="N45" s="271"/>
      <c r="O45" s="271">
        <f>M45+N45</f>
        <v>0</v>
      </c>
      <c r="P45" s="275"/>
      <c r="Q45" s="273"/>
      <c r="R45" s="260"/>
    </row>
    <row r="46" spans="1:18" ht="26.25" x14ac:dyDescent="0.2">
      <c r="A46" s="276"/>
      <c r="B46" s="292"/>
      <c r="C46" s="279" t="s">
        <v>55</v>
      </c>
      <c r="D46" s="283"/>
      <c r="E46" s="283"/>
      <c r="F46" s="283"/>
      <c r="G46" s="293" t="s">
        <v>418</v>
      </c>
      <c r="H46" s="271"/>
      <c r="I46" s="271">
        <f>O46</f>
        <v>237267.43</v>
      </c>
      <c r="J46" s="272"/>
      <c r="K46" s="273"/>
      <c r="L46" s="271"/>
      <c r="M46" s="271">
        <v>237267.43</v>
      </c>
      <c r="N46" s="271">
        <v>0</v>
      </c>
      <c r="O46" s="271">
        <f>M46+N46</f>
        <v>237267.43</v>
      </c>
      <c r="P46" s="275"/>
      <c r="Q46" s="273"/>
      <c r="R46" s="260"/>
    </row>
    <row r="47" spans="1:18" ht="52.5" x14ac:dyDescent="0.2">
      <c r="A47" s="276"/>
      <c r="B47" s="292" t="s">
        <v>71</v>
      </c>
      <c r="C47" s="283"/>
      <c r="D47" s="283"/>
      <c r="E47" s="283"/>
      <c r="F47" s="283"/>
      <c r="G47" s="293" t="s">
        <v>470</v>
      </c>
      <c r="H47" s="271">
        <f t="shared" ref="H47:I47" si="12">H48+H49</f>
        <v>0</v>
      </c>
      <c r="I47" s="271">
        <f t="shared" si="12"/>
        <v>0</v>
      </c>
      <c r="J47" s="272">
        <f t="shared" si="3"/>
        <v>0</v>
      </c>
      <c r="K47" s="273" t="e">
        <f t="shared" si="0"/>
        <v>#DIV/0!</v>
      </c>
      <c r="L47" s="271">
        <f t="shared" ref="L47:N47" si="13">L48+L49</f>
        <v>0</v>
      </c>
      <c r="M47" s="271">
        <f t="shared" si="13"/>
        <v>0</v>
      </c>
      <c r="N47" s="271">
        <f t="shared" si="13"/>
        <v>0</v>
      </c>
      <c r="O47" s="271">
        <f t="shared" si="11"/>
        <v>0</v>
      </c>
      <c r="P47" s="275">
        <f t="shared" si="1"/>
        <v>0</v>
      </c>
      <c r="Q47" s="273" t="e">
        <f t="shared" si="2"/>
        <v>#DIV/0!</v>
      </c>
      <c r="R47" s="260"/>
    </row>
    <row r="48" spans="1:18" ht="26.25" x14ac:dyDescent="0.2">
      <c r="A48" s="276"/>
      <c r="B48" s="292"/>
      <c r="C48" s="279" t="s">
        <v>54</v>
      </c>
      <c r="D48" s="283"/>
      <c r="E48" s="283"/>
      <c r="F48" s="283"/>
      <c r="G48" s="293" t="s">
        <v>417</v>
      </c>
      <c r="H48" s="271"/>
      <c r="I48" s="271"/>
      <c r="J48" s="272"/>
      <c r="K48" s="273"/>
      <c r="L48" s="271"/>
      <c r="M48" s="271"/>
      <c r="N48" s="271"/>
      <c r="O48" s="271"/>
      <c r="P48" s="275"/>
      <c r="Q48" s="273"/>
      <c r="R48" s="260"/>
    </row>
    <row r="49" spans="1:22" ht="26.25" x14ac:dyDescent="0.2">
      <c r="A49" s="276"/>
      <c r="B49" s="292"/>
      <c r="C49" s="279" t="s">
        <v>55</v>
      </c>
      <c r="D49" s="283"/>
      <c r="E49" s="283"/>
      <c r="F49" s="283"/>
      <c r="G49" s="293" t="s">
        <v>418</v>
      </c>
      <c r="H49" s="271"/>
      <c r="I49" s="271"/>
      <c r="J49" s="272"/>
      <c r="K49" s="273"/>
      <c r="L49" s="271"/>
      <c r="M49" s="271"/>
      <c r="N49" s="271"/>
      <c r="O49" s="271"/>
      <c r="P49" s="275"/>
      <c r="Q49" s="273"/>
      <c r="R49" s="260"/>
    </row>
    <row r="50" spans="1:22" ht="52.5" x14ac:dyDescent="0.2">
      <c r="A50" s="282"/>
      <c r="B50" s="294" t="s">
        <v>471</v>
      </c>
      <c r="C50" s="283"/>
      <c r="D50" s="283"/>
      <c r="E50" s="283"/>
      <c r="F50" s="283"/>
      <c r="G50" s="284" t="s">
        <v>260</v>
      </c>
      <c r="H50" s="271"/>
      <c r="I50" s="271"/>
      <c r="J50" s="272">
        <f t="shared" si="3"/>
        <v>0</v>
      </c>
      <c r="K50" s="273" t="e">
        <f t="shared" si="0"/>
        <v>#DIV/0!</v>
      </c>
      <c r="L50" s="271"/>
      <c r="M50" s="271"/>
      <c r="N50" s="271"/>
      <c r="O50" s="271">
        <f t="shared" si="11"/>
        <v>0</v>
      </c>
      <c r="P50" s="275">
        <f t="shared" si="1"/>
        <v>0</v>
      </c>
      <c r="Q50" s="273" t="e">
        <f t="shared" si="2"/>
        <v>#DIV/0!</v>
      </c>
      <c r="R50" s="260"/>
    </row>
    <row r="51" spans="1:22" ht="26.25" x14ac:dyDescent="0.2">
      <c r="A51" s="276" t="s">
        <v>472</v>
      </c>
      <c r="B51" s="277"/>
      <c r="C51" s="269"/>
      <c r="D51" s="269"/>
      <c r="E51" s="269"/>
      <c r="F51" s="269"/>
      <c r="G51" s="286" t="s">
        <v>247</v>
      </c>
      <c r="H51" s="271">
        <f>+H52</f>
        <v>0</v>
      </c>
      <c r="I51" s="271">
        <f>+I52</f>
        <v>0</v>
      </c>
      <c r="J51" s="271">
        <f>+J52</f>
        <v>0</v>
      </c>
      <c r="K51" s="273" t="e">
        <f t="shared" si="0"/>
        <v>#DIV/0!</v>
      </c>
      <c r="L51" s="271">
        <f>+L52</f>
        <v>0</v>
      </c>
      <c r="M51" s="271">
        <f>+M52</f>
        <v>0</v>
      </c>
      <c r="N51" s="271">
        <f>+N52</f>
        <v>0</v>
      </c>
      <c r="O51" s="271">
        <f>+O52</f>
        <v>0</v>
      </c>
      <c r="P51" s="275">
        <f t="shared" si="1"/>
        <v>0</v>
      </c>
      <c r="Q51" s="273" t="e">
        <f t="shared" si="2"/>
        <v>#DIV/0!</v>
      </c>
      <c r="R51" s="281"/>
    </row>
    <row r="52" spans="1:22" ht="78.75" x14ac:dyDescent="0.2">
      <c r="A52" s="276"/>
      <c r="B52" s="277" t="s">
        <v>103</v>
      </c>
      <c r="C52" s="269"/>
      <c r="D52" s="269"/>
      <c r="E52" s="269"/>
      <c r="F52" s="269"/>
      <c r="G52" s="290" t="s">
        <v>248</v>
      </c>
      <c r="H52" s="271"/>
      <c r="I52" s="271"/>
      <c r="J52" s="272">
        <f t="shared" si="3"/>
        <v>0</v>
      </c>
      <c r="K52" s="273" t="e">
        <f t="shared" si="0"/>
        <v>#DIV/0!</v>
      </c>
      <c r="L52" s="271"/>
      <c r="M52" s="271"/>
      <c r="N52" s="271"/>
      <c r="O52" s="274">
        <f t="shared" si="11"/>
        <v>0</v>
      </c>
      <c r="P52" s="275">
        <f t="shared" si="1"/>
        <v>0</v>
      </c>
      <c r="Q52" s="273" t="e">
        <f t="shared" si="2"/>
        <v>#DIV/0!</v>
      </c>
      <c r="R52" s="281"/>
    </row>
    <row r="53" spans="1:22" ht="102" x14ac:dyDescent="0.2">
      <c r="A53" s="276">
        <v>4804</v>
      </c>
      <c r="B53" s="277"/>
      <c r="C53" s="269"/>
      <c r="D53" s="269"/>
      <c r="E53" s="269"/>
      <c r="F53" s="269"/>
      <c r="G53" s="286" t="s">
        <v>253</v>
      </c>
      <c r="H53" s="271">
        <f>+H54+H55+H56</f>
        <v>0</v>
      </c>
      <c r="I53" s="271">
        <f>+I54+I55+I56</f>
        <v>0</v>
      </c>
      <c r="J53" s="271">
        <f>+J54+J55+J56</f>
        <v>0</v>
      </c>
      <c r="K53" s="273" t="e">
        <f t="shared" si="0"/>
        <v>#DIV/0!</v>
      </c>
      <c r="L53" s="271">
        <f>+L54+L55+L56</f>
        <v>0</v>
      </c>
      <c r="M53" s="271">
        <f>+M54+M55+M56</f>
        <v>0</v>
      </c>
      <c r="N53" s="271">
        <f>+N54+N55+N56</f>
        <v>0</v>
      </c>
      <c r="O53" s="271">
        <f>+O54+O55+O56</f>
        <v>0</v>
      </c>
      <c r="P53" s="275">
        <f t="shared" si="1"/>
        <v>0</v>
      </c>
      <c r="Q53" s="273" t="e">
        <f t="shared" si="2"/>
        <v>#DIV/0!</v>
      </c>
      <c r="R53" s="281"/>
    </row>
    <row r="54" spans="1:22" ht="26.25" x14ac:dyDescent="0.2">
      <c r="A54" s="282"/>
      <c r="B54" s="277" t="s">
        <v>54</v>
      </c>
      <c r="C54" s="283"/>
      <c r="D54" s="283"/>
      <c r="E54" s="283"/>
      <c r="F54" s="283"/>
      <c r="G54" s="290" t="s">
        <v>250</v>
      </c>
      <c r="H54" s="271"/>
      <c r="I54" s="271"/>
      <c r="J54" s="272">
        <f t="shared" si="3"/>
        <v>0</v>
      </c>
      <c r="K54" s="273" t="e">
        <f t="shared" si="0"/>
        <v>#DIV/0!</v>
      </c>
      <c r="L54" s="271"/>
      <c r="M54" s="271"/>
      <c r="N54" s="271"/>
      <c r="O54" s="285">
        <f t="shared" ref="O54:O56" si="14">M54+N54</f>
        <v>0</v>
      </c>
      <c r="P54" s="275">
        <f t="shared" si="1"/>
        <v>0</v>
      </c>
      <c r="Q54" s="273" t="e">
        <f t="shared" si="2"/>
        <v>#DIV/0!</v>
      </c>
      <c r="R54" s="260"/>
    </row>
    <row r="55" spans="1:22" ht="26.25" x14ac:dyDescent="0.2">
      <c r="A55" s="282"/>
      <c r="B55" s="277" t="s">
        <v>55</v>
      </c>
      <c r="C55" s="283"/>
      <c r="D55" s="283"/>
      <c r="E55" s="283"/>
      <c r="F55" s="283"/>
      <c r="G55" s="290" t="s">
        <v>251</v>
      </c>
      <c r="H55" s="271"/>
      <c r="I55" s="271"/>
      <c r="J55" s="272">
        <f t="shared" si="3"/>
        <v>0</v>
      </c>
      <c r="K55" s="273" t="e">
        <f t="shared" si="0"/>
        <v>#DIV/0!</v>
      </c>
      <c r="L55" s="271"/>
      <c r="M55" s="271"/>
      <c r="N55" s="271"/>
      <c r="O55" s="285">
        <f t="shared" si="14"/>
        <v>0</v>
      </c>
      <c r="P55" s="275">
        <f t="shared" si="1"/>
        <v>0</v>
      </c>
      <c r="Q55" s="273" t="e">
        <f t="shared" si="2"/>
        <v>#DIV/0!</v>
      </c>
      <c r="R55" s="260"/>
    </row>
    <row r="56" spans="1:22" ht="26.25" x14ac:dyDescent="0.2">
      <c r="A56" s="282"/>
      <c r="B56" s="277" t="s">
        <v>249</v>
      </c>
      <c r="C56" s="283"/>
      <c r="D56" s="283"/>
      <c r="E56" s="283"/>
      <c r="F56" s="283"/>
      <c r="G56" s="290" t="s">
        <v>252</v>
      </c>
      <c r="H56" s="271"/>
      <c r="I56" s="271"/>
      <c r="J56" s="272">
        <f t="shared" si="3"/>
        <v>0</v>
      </c>
      <c r="K56" s="273" t="e">
        <f t="shared" si="0"/>
        <v>#DIV/0!</v>
      </c>
      <c r="L56" s="271"/>
      <c r="M56" s="271"/>
      <c r="N56" s="271"/>
      <c r="O56" s="285">
        <f t="shared" si="14"/>
        <v>0</v>
      </c>
      <c r="P56" s="275">
        <f t="shared" si="1"/>
        <v>0</v>
      </c>
      <c r="Q56" s="273" t="e">
        <f t="shared" si="2"/>
        <v>#DIV/0!</v>
      </c>
      <c r="R56" s="260"/>
    </row>
    <row r="57" spans="1:22" ht="52.5" x14ac:dyDescent="0.2">
      <c r="A57" s="276">
        <v>4904</v>
      </c>
      <c r="B57" s="277"/>
      <c r="C57" s="283"/>
      <c r="D57" s="283"/>
      <c r="E57" s="283"/>
      <c r="F57" s="283"/>
      <c r="G57" s="290" t="s">
        <v>254</v>
      </c>
      <c r="H57" s="271">
        <f>+H58</f>
        <v>0</v>
      </c>
      <c r="I57" s="271">
        <f>+I58</f>
        <v>0</v>
      </c>
      <c r="J57" s="271">
        <f>+J58</f>
        <v>0</v>
      </c>
      <c r="K57" s="273" t="e">
        <f t="shared" si="0"/>
        <v>#DIV/0!</v>
      </c>
      <c r="L57" s="271">
        <f>+L58</f>
        <v>0</v>
      </c>
      <c r="M57" s="271">
        <f>+M58</f>
        <v>0</v>
      </c>
      <c r="N57" s="271">
        <f>+N58</f>
        <v>0</v>
      </c>
      <c r="O57" s="271">
        <f>+O58</f>
        <v>0</v>
      </c>
      <c r="P57" s="275">
        <f t="shared" si="1"/>
        <v>0</v>
      </c>
      <c r="Q57" s="273" t="e">
        <f t="shared" si="2"/>
        <v>#DIV/0!</v>
      </c>
      <c r="R57" s="260"/>
    </row>
    <row r="58" spans="1:22" ht="26.25" x14ac:dyDescent="0.2">
      <c r="A58" s="282"/>
      <c r="B58" s="277" t="s">
        <v>55</v>
      </c>
      <c r="C58" s="283"/>
      <c r="D58" s="283"/>
      <c r="E58" s="283"/>
      <c r="F58" s="283"/>
      <c r="G58" s="290" t="s">
        <v>255</v>
      </c>
      <c r="H58" s="271"/>
      <c r="I58" s="271"/>
      <c r="J58" s="272">
        <f t="shared" si="3"/>
        <v>0</v>
      </c>
      <c r="K58" s="273" t="e">
        <f t="shared" si="0"/>
        <v>#DIV/0!</v>
      </c>
      <c r="L58" s="271"/>
      <c r="M58" s="271"/>
      <c r="N58" s="271"/>
      <c r="O58" s="285">
        <f t="shared" ref="O58" si="15">M58+N58</f>
        <v>0</v>
      </c>
      <c r="P58" s="275">
        <f t="shared" si="1"/>
        <v>0</v>
      </c>
      <c r="Q58" s="273" t="e">
        <f t="shared" si="2"/>
        <v>#DIV/0!</v>
      </c>
      <c r="R58" s="260"/>
    </row>
    <row r="59" spans="1:22" ht="26.25" x14ac:dyDescent="0.2">
      <c r="A59" s="288" t="s">
        <v>473</v>
      </c>
      <c r="B59" s="289" t="s">
        <v>54</v>
      </c>
      <c r="C59" s="269"/>
      <c r="D59" s="269"/>
      <c r="E59" s="269"/>
      <c r="F59" s="269"/>
      <c r="G59" s="286" t="s">
        <v>56</v>
      </c>
      <c r="H59" s="271">
        <f>+H15+H17+H20+H28+H33+H53+H51+H24+H39+H57+H40</f>
        <v>38012000</v>
      </c>
      <c r="I59" s="271">
        <f>+I15+I17+I20+I28+I33+I53+I51+I24+I39+I57+I40</f>
        <v>6584076.5999999996</v>
      </c>
      <c r="J59" s="271">
        <f>+J15+J17+J20+J28+J33+J53+J51+J24+J39+J57+J40</f>
        <v>31427923.399999999</v>
      </c>
      <c r="K59" s="273">
        <f t="shared" si="0"/>
        <v>17.321047563927181</v>
      </c>
      <c r="L59" s="271">
        <f>+L15+L17+L20+L28+L33+L53+L51+L24+L39+L57+L40</f>
        <v>16006000</v>
      </c>
      <c r="M59" s="271">
        <f>+M15+M17+M20+M28+M33+M53+M51+M24+M39+M57+M40</f>
        <v>5621098.1799999997</v>
      </c>
      <c r="N59" s="271">
        <f>+N15+N17+N20+N28+N33+N53+N51+N24+N39+N57+N40</f>
        <v>962978.42</v>
      </c>
      <c r="O59" s="271">
        <f>+O15+O17+O20+O28+O33+O53+O51+O24+O39+O57+O40</f>
        <v>6584076.5999999996</v>
      </c>
      <c r="P59" s="275">
        <f t="shared" si="1"/>
        <v>9421923.4000000004</v>
      </c>
      <c r="Q59" s="273">
        <f t="shared" si="2"/>
        <v>41.14</v>
      </c>
      <c r="R59" s="260"/>
    </row>
    <row r="60" spans="1:22" ht="51" x14ac:dyDescent="0.2">
      <c r="A60" s="288"/>
      <c r="B60" s="289" t="s">
        <v>55</v>
      </c>
      <c r="C60" s="269"/>
      <c r="D60" s="269"/>
      <c r="E60" s="269"/>
      <c r="F60" s="269"/>
      <c r="G60" s="286" t="s">
        <v>474</v>
      </c>
      <c r="H60" s="271">
        <f>+H16+H18+H29+H32+H50</f>
        <v>2000000</v>
      </c>
      <c r="I60" s="271">
        <f>+I16+I18+I29+I32+I50</f>
        <v>2715219.9699999997</v>
      </c>
      <c r="J60" s="271">
        <f>+J16+J18+J29+J32+J50</f>
        <v>-715219.96999999974</v>
      </c>
      <c r="K60" s="273">
        <f t="shared" si="0"/>
        <v>135.76099849999997</v>
      </c>
      <c r="L60" s="271">
        <f>+L16+L18+L29+L32+L50</f>
        <v>2000000</v>
      </c>
      <c r="M60" s="271">
        <f>+M16+M18+M29+M32+M50</f>
        <v>2657983.19</v>
      </c>
      <c r="N60" s="271">
        <f>+N16+N18+N29+N32+N50</f>
        <v>57236.78</v>
      </c>
      <c r="O60" s="271">
        <f>+O16+O18+O29+O32+O50</f>
        <v>2715219.9699999997</v>
      </c>
      <c r="P60" s="275">
        <f t="shared" si="1"/>
        <v>-715219.96999999974</v>
      </c>
      <c r="Q60" s="273">
        <f t="shared" si="2"/>
        <v>135.76</v>
      </c>
      <c r="R60" s="260"/>
    </row>
    <row r="61" spans="1:22" ht="26.25" thickBot="1" x14ac:dyDescent="0.25">
      <c r="A61" s="295"/>
      <c r="B61" s="296"/>
      <c r="C61" s="297"/>
      <c r="D61" s="297"/>
      <c r="E61" s="297"/>
      <c r="F61" s="297"/>
      <c r="G61" s="298"/>
      <c r="H61" s="299"/>
      <c r="I61" s="300"/>
      <c r="J61" s="301"/>
      <c r="K61" s="302"/>
      <c r="L61" s="303"/>
      <c r="M61" s="303"/>
      <c r="N61" s="301"/>
      <c r="O61" s="304"/>
      <c r="P61" s="305"/>
      <c r="Q61" s="306"/>
      <c r="R61" s="260"/>
    </row>
    <row r="62" spans="1:22" ht="26.25" x14ac:dyDescent="0.35">
      <c r="A62" s="458" t="s">
        <v>60</v>
      </c>
      <c r="B62" s="445"/>
      <c r="C62" s="445"/>
      <c r="D62" s="445"/>
      <c r="E62" s="445"/>
      <c r="F62" s="446"/>
      <c r="G62" s="307" t="s">
        <v>61</v>
      </c>
      <c r="H62" s="308">
        <f>+H63+H74+H76</f>
        <v>45764300</v>
      </c>
      <c r="I62" s="308">
        <f>+I63+I74+I76</f>
        <v>15491777.57</v>
      </c>
      <c r="J62" s="308">
        <f>+J63+J74+J76</f>
        <v>30317889.43</v>
      </c>
      <c r="K62" s="309">
        <f>ROUND(I62/H62*100,2)</f>
        <v>33.85</v>
      </c>
      <c r="L62" s="308">
        <f>+L63+L74+L76</f>
        <v>18511400</v>
      </c>
      <c r="M62" s="308">
        <f>+M63+M74+M76</f>
        <v>13338093.029999999</v>
      </c>
      <c r="N62" s="308">
        <f>+N63+N74+N76</f>
        <v>2153684.54</v>
      </c>
      <c r="O62" s="308">
        <f>+O63+O74+O76</f>
        <v>15491777.57</v>
      </c>
      <c r="P62" s="308">
        <f t="shared" ref="P62:P125" si="16">L62-O62</f>
        <v>3019622.4299999997</v>
      </c>
      <c r="Q62" s="309">
        <f>ROUND(O62/L62*100,2)</f>
        <v>83.69</v>
      </c>
      <c r="R62" s="310"/>
      <c r="V62" s="311"/>
    </row>
    <row r="63" spans="1:22" ht="26.25" x14ac:dyDescent="0.2">
      <c r="A63" s="276"/>
      <c r="B63" s="268"/>
      <c r="C63" s="269"/>
      <c r="D63" s="312" t="s">
        <v>54</v>
      </c>
      <c r="E63" s="269"/>
      <c r="F63" s="269"/>
      <c r="G63" s="313" t="s">
        <v>62</v>
      </c>
      <c r="H63" s="314">
        <f>+H64+H65+H66+H67+H68+H69+H70+H71+H72+H73</f>
        <v>45764300</v>
      </c>
      <c r="I63" s="314">
        <f>+I64+I65+I66+I67+I68+I69+I70+I71+I72+I73</f>
        <v>15546487.18</v>
      </c>
      <c r="J63" s="314">
        <f>+J64+J65+J66+J67+J68+J69+J70+J71+J72+J73</f>
        <v>30263179.82</v>
      </c>
      <c r="K63" s="273">
        <f>ROUND(I63/H63*100,2)</f>
        <v>33.97</v>
      </c>
      <c r="L63" s="314">
        <f>+L64+L65+L66+L67+L68+L69+L70+L71+L72+L73</f>
        <v>18511400</v>
      </c>
      <c r="M63" s="314">
        <f>+M64+M65+M66+M67+M68+M69+M70+M71+M72+M73</f>
        <v>13368037.52</v>
      </c>
      <c r="N63" s="314">
        <f>+N64+N65+N66+N67+N68+N69+N70+N71+N72+N73</f>
        <v>2178449.66</v>
      </c>
      <c r="O63" s="314">
        <f>+O64+O65+O66+O67+O68+O69+O70+O71+O72+O73</f>
        <v>15546487.18</v>
      </c>
      <c r="P63" s="314">
        <f t="shared" si="16"/>
        <v>2964912.8200000003</v>
      </c>
      <c r="Q63" s="273">
        <f>ROUND(O63/L63*100,2)</f>
        <v>83.98</v>
      </c>
      <c r="R63" s="310"/>
    </row>
    <row r="64" spans="1:22" ht="26.25" x14ac:dyDescent="0.2">
      <c r="A64" s="276"/>
      <c r="B64" s="268"/>
      <c r="C64" s="269"/>
      <c r="D64" s="312" t="s">
        <v>63</v>
      </c>
      <c r="E64" s="269"/>
      <c r="F64" s="269"/>
      <c r="G64" s="313" t="s">
        <v>64</v>
      </c>
      <c r="H64" s="314">
        <f t="shared" ref="H64:J68" si="17">+H79</f>
        <v>4418600</v>
      </c>
      <c r="I64" s="314">
        <f t="shared" si="17"/>
        <v>2203301</v>
      </c>
      <c r="J64" s="314">
        <f t="shared" si="17"/>
        <v>2260666</v>
      </c>
      <c r="K64" s="273">
        <f>ROUND(I64/H64*100,2)</f>
        <v>49.86</v>
      </c>
      <c r="L64" s="314">
        <f t="shared" ref="L64:O68" si="18">+L79</f>
        <v>2231600</v>
      </c>
      <c r="M64" s="314">
        <f t="shared" si="18"/>
        <v>1832135</v>
      </c>
      <c r="N64" s="314">
        <f t="shared" si="18"/>
        <v>371166</v>
      </c>
      <c r="O64" s="314">
        <f t="shared" si="18"/>
        <v>2203301</v>
      </c>
      <c r="P64" s="314">
        <f t="shared" si="16"/>
        <v>28299</v>
      </c>
      <c r="Q64" s="273">
        <f>ROUND(O64/L64*100,2)</f>
        <v>98.73</v>
      </c>
      <c r="R64" s="310"/>
    </row>
    <row r="65" spans="1:18" ht="26.25" x14ac:dyDescent="0.2">
      <c r="A65" s="276"/>
      <c r="B65" s="268"/>
      <c r="C65" s="269"/>
      <c r="D65" s="312" t="s">
        <v>65</v>
      </c>
      <c r="E65" s="269"/>
      <c r="F65" s="269"/>
      <c r="G65" s="313" t="s">
        <v>66</v>
      </c>
      <c r="H65" s="314">
        <f t="shared" si="17"/>
        <v>422500</v>
      </c>
      <c r="I65" s="314">
        <f t="shared" si="17"/>
        <v>241439.12999999998</v>
      </c>
      <c r="J65" s="314">
        <f t="shared" si="17"/>
        <v>181060.87000000002</v>
      </c>
      <c r="K65" s="273">
        <f>ROUND(I65/H65*100,2)</f>
        <v>57.15</v>
      </c>
      <c r="L65" s="314">
        <f t="shared" si="18"/>
        <v>265300</v>
      </c>
      <c r="M65" s="314">
        <f t="shared" si="18"/>
        <v>208854.47000000003</v>
      </c>
      <c r="N65" s="314">
        <f t="shared" si="18"/>
        <v>32584.659999999996</v>
      </c>
      <c r="O65" s="314">
        <f t="shared" si="18"/>
        <v>241439.12999999998</v>
      </c>
      <c r="P65" s="314">
        <f t="shared" si="16"/>
        <v>23860.870000000024</v>
      </c>
      <c r="Q65" s="273">
        <f>ROUND(O65/L65*100,2)</f>
        <v>91.01</v>
      </c>
      <c r="R65" s="310"/>
    </row>
    <row r="66" spans="1:18" ht="26.25" x14ac:dyDescent="0.2">
      <c r="A66" s="276"/>
      <c r="B66" s="268"/>
      <c r="C66" s="269"/>
      <c r="D66" s="312" t="s">
        <v>67</v>
      </c>
      <c r="E66" s="269"/>
      <c r="F66" s="269"/>
      <c r="G66" s="313" t="s">
        <v>68</v>
      </c>
      <c r="H66" s="314">
        <f t="shared" si="17"/>
        <v>0</v>
      </c>
      <c r="I66" s="314">
        <f t="shared" si="17"/>
        <v>0</v>
      </c>
      <c r="J66" s="314">
        <f t="shared" si="17"/>
        <v>0</v>
      </c>
      <c r="K66" s="273"/>
      <c r="L66" s="314">
        <f t="shared" si="18"/>
        <v>0</v>
      </c>
      <c r="M66" s="314">
        <f t="shared" si="18"/>
        <v>0</v>
      </c>
      <c r="N66" s="314">
        <f t="shared" si="18"/>
        <v>0</v>
      </c>
      <c r="O66" s="314">
        <f t="shared" si="18"/>
        <v>0</v>
      </c>
      <c r="P66" s="314">
        <f t="shared" si="16"/>
        <v>0</v>
      </c>
      <c r="Q66" s="273"/>
      <c r="R66" s="310"/>
    </row>
    <row r="67" spans="1:18" ht="26.25" x14ac:dyDescent="0.2">
      <c r="A67" s="276"/>
      <c r="B67" s="268"/>
      <c r="C67" s="269"/>
      <c r="D67" s="312" t="s">
        <v>69</v>
      </c>
      <c r="E67" s="269"/>
      <c r="F67" s="269"/>
      <c r="G67" s="313" t="s">
        <v>70</v>
      </c>
      <c r="H67" s="314">
        <f t="shared" si="17"/>
        <v>0</v>
      </c>
      <c r="I67" s="314">
        <f t="shared" si="17"/>
        <v>0</v>
      </c>
      <c r="J67" s="314">
        <f t="shared" si="17"/>
        <v>0</v>
      </c>
      <c r="K67" s="273" t="e">
        <f>ROUND(I67/H67*100,2)</f>
        <v>#DIV/0!</v>
      </c>
      <c r="L67" s="314">
        <f t="shared" si="18"/>
        <v>0</v>
      </c>
      <c r="M67" s="314">
        <f t="shared" si="18"/>
        <v>0</v>
      </c>
      <c r="N67" s="314">
        <f t="shared" si="18"/>
        <v>0</v>
      </c>
      <c r="O67" s="314">
        <f t="shared" si="18"/>
        <v>0</v>
      </c>
      <c r="P67" s="314">
        <f t="shared" si="16"/>
        <v>0</v>
      </c>
      <c r="Q67" s="273"/>
      <c r="R67" s="310"/>
    </row>
    <row r="68" spans="1:18" ht="51" x14ac:dyDescent="0.2">
      <c r="A68" s="276"/>
      <c r="B68" s="268"/>
      <c r="C68" s="269"/>
      <c r="D68" s="312" t="s">
        <v>71</v>
      </c>
      <c r="E68" s="269"/>
      <c r="F68" s="269"/>
      <c r="G68" s="313" t="s">
        <v>72</v>
      </c>
      <c r="H68" s="314">
        <f t="shared" si="17"/>
        <v>5407000</v>
      </c>
      <c r="I68" s="314">
        <f t="shared" si="17"/>
        <v>2148794</v>
      </c>
      <c r="J68" s="314">
        <f t="shared" si="17"/>
        <v>3258206</v>
      </c>
      <c r="K68" s="273">
        <f>ROUND(I68/H68*100,2)</f>
        <v>39.74</v>
      </c>
      <c r="L68" s="314">
        <f t="shared" si="18"/>
        <v>2313000</v>
      </c>
      <c r="M68" s="314">
        <f t="shared" si="18"/>
        <v>1836260</v>
      </c>
      <c r="N68" s="314">
        <f t="shared" si="18"/>
        <v>312534</v>
      </c>
      <c r="O68" s="314">
        <f t="shared" si="18"/>
        <v>2148794</v>
      </c>
      <c r="P68" s="314">
        <f t="shared" si="16"/>
        <v>164206</v>
      </c>
      <c r="Q68" s="273">
        <f>ROUND(O68/L68*100,2)</f>
        <v>92.9</v>
      </c>
      <c r="R68" s="310"/>
    </row>
    <row r="69" spans="1:18" ht="26.25" x14ac:dyDescent="0.2">
      <c r="A69" s="276"/>
      <c r="B69" s="268"/>
      <c r="C69" s="269"/>
      <c r="D69" s="312" t="s">
        <v>73</v>
      </c>
      <c r="E69" s="269"/>
      <c r="F69" s="269"/>
      <c r="G69" s="313" t="s">
        <v>74</v>
      </c>
      <c r="H69" s="314">
        <f t="shared" ref="H69:J71" si="19">+H90</f>
        <v>0</v>
      </c>
      <c r="I69" s="314">
        <f t="shared" si="19"/>
        <v>0</v>
      </c>
      <c r="J69" s="314">
        <f t="shared" si="19"/>
        <v>0</v>
      </c>
      <c r="K69" s="273"/>
      <c r="L69" s="314">
        <f t="shared" ref="L69:O71" si="20">+L90</f>
        <v>0</v>
      </c>
      <c r="M69" s="314">
        <f t="shared" si="20"/>
        <v>0</v>
      </c>
      <c r="N69" s="314">
        <f t="shared" si="20"/>
        <v>0</v>
      </c>
      <c r="O69" s="314">
        <f t="shared" si="20"/>
        <v>0</v>
      </c>
      <c r="P69" s="314">
        <f t="shared" si="16"/>
        <v>0</v>
      </c>
      <c r="Q69" s="273"/>
      <c r="R69" s="310"/>
    </row>
    <row r="70" spans="1:18" ht="51" x14ac:dyDescent="0.2">
      <c r="A70" s="276"/>
      <c r="B70" s="268"/>
      <c r="C70" s="269"/>
      <c r="D70" s="312" t="s">
        <v>75</v>
      </c>
      <c r="E70" s="269"/>
      <c r="F70" s="269"/>
      <c r="G70" s="313" t="s">
        <v>76</v>
      </c>
      <c r="H70" s="314">
        <f t="shared" si="19"/>
        <v>10579000</v>
      </c>
      <c r="I70" s="314">
        <f t="shared" si="19"/>
        <v>829627.04999999993</v>
      </c>
      <c r="J70" s="314">
        <f t="shared" si="19"/>
        <v>9749372.9499999993</v>
      </c>
      <c r="K70" s="273">
        <f>ROUND(I70/H70*100,2)</f>
        <v>7.84</v>
      </c>
      <c r="L70" s="314">
        <f t="shared" si="20"/>
        <v>2891000</v>
      </c>
      <c r="M70" s="314">
        <f t="shared" si="20"/>
        <v>689010.05</v>
      </c>
      <c r="N70" s="314">
        <f t="shared" si="20"/>
        <v>140617</v>
      </c>
      <c r="O70" s="314">
        <f t="shared" si="20"/>
        <v>829627.04999999993</v>
      </c>
      <c r="P70" s="314">
        <f t="shared" si="16"/>
        <v>2061372.9500000002</v>
      </c>
      <c r="Q70" s="273">
        <f>ROUND(O70/L70*100,2)</f>
        <v>28.7</v>
      </c>
      <c r="R70" s="310"/>
    </row>
    <row r="71" spans="1:18" ht="26.25" x14ac:dyDescent="0.2">
      <c r="A71" s="276"/>
      <c r="B71" s="268"/>
      <c r="C71" s="269"/>
      <c r="D71" s="312" t="s">
        <v>77</v>
      </c>
      <c r="E71" s="269"/>
      <c r="F71" s="269"/>
      <c r="G71" s="313" t="s">
        <v>78</v>
      </c>
      <c r="H71" s="314">
        <f t="shared" si="19"/>
        <v>23719000</v>
      </c>
      <c r="I71" s="314">
        <f t="shared" si="19"/>
        <v>8911764</v>
      </c>
      <c r="J71" s="314">
        <f t="shared" si="19"/>
        <v>14807236</v>
      </c>
      <c r="K71" s="273">
        <f>ROUND(I71/H71*100,2)</f>
        <v>37.57</v>
      </c>
      <c r="L71" s="314">
        <f t="shared" si="20"/>
        <v>9592300</v>
      </c>
      <c r="M71" s="314">
        <f t="shared" si="20"/>
        <v>7615219</v>
      </c>
      <c r="N71" s="314">
        <f t="shared" si="20"/>
        <v>1296545</v>
      </c>
      <c r="O71" s="314">
        <f t="shared" si="20"/>
        <v>8911764</v>
      </c>
      <c r="P71" s="314">
        <f t="shared" si="16"/>
        <v>680536</v>
      </c>
      <c r="Q71" s="273">
        <f>ROUND(O71/L71*100,2)</f>
        <v>92.91</v>
      </c>
      <c r="R71" s="310"/>
    </row>
    <row r="72" spans="1:18" ht="26.25" x14ac:dyDescent="0.2">
      <c r="A72" s="276"/>
      <c r="B72" s="268"/>
      <c r="C72" s="269"/>
      <c r="D72" s="312" t="s">
        <v>79</v>
      </c>
      <c r="E72" s="269"/>
      <c r="F72" s="269"/>
      <c r="G72" s="313" t="s">
        <v>80</v>
      </c>
      <c r="H72" s="314">
        <f>+H97</f>
        <v>1218200</v>
      </c>
      <c r="I72" s="314">
        <f>+I97</f>
        <v>1211562</v>
      </c>
      <c r="J72" s="314">
        <f>+J97</f>
        <v>6638</v>
      </c>
      <c r="K72" s="273"/>
      <c r="L72" s="314">
        <f>+L97</f>
        <v>1218200</v>
      </c>
      <c r="M72" s="314">
        <f>+M97</f>
        <v>1186559</v>
      </c>
      <c r="N72" s="314">
        <f>+N97</f>
        <v>25003</v>
      </c>
      <c r="O72" s="314">
        <f>+O97</f>
        <v>1211562</v>
      </c>
      <c r="P72" s="314">
        <f t="shared" si="16"/>
        <v>6638</v>
      </c>
      <c r="Q72" s="273">
        <f>ROUND(O72/L72*100,2)</f>
        <v>99.46</v>
      </c>
      <c r="R72" s="310"/>
    </row>
    <row r="73" spans="1:18" ht="76.5" x14ac:dyDescent="0.2">
      <c r="A73" s="276"/>
      <c r="B73" s="268"/>
      <c r="C73" s="269"/>
      <c r="D73" s="312" t="s">
        <v>81</v>
      </c>
      <c r="E73" s="269"/>
      <c r="F73" s="269"/>
      <c r="G73" s="315" t="s">
        <v>203</v>
      </c>
      <c r="H73" s="314">
        <f>H98</f>
        <v>0</v>
      </c>
      <c r="I73" s="314">
        <f>I98</f>
        <v>0</v>
      </c>
      <c r="J73" s="314">
        <v>0</v>
      </c>
      <c r="K73" s="273"/>
      <c r="L73" s="314">
        <f>L98</f>
        <v>0</v>
      </c>
      <c r="M73" s="314">
        <f>M98</f>
        <v>0</v>
      </c>
      <c r="N73" s="314">
        <f>N98</f>
        <v>0</v>
      </c>
      <c r="O73" s="314">
        <f>O98</f>
        <v>0</v>
      </c>
      <c r="P73" s="314">
        <f t="shared" si="16"/>
        <v>0</v>
      </c>
      <c r="Q73" s="273"/>
      <c r="R73" s="310"/>
    </row>
    <row r="74" spans="1:18" ht="26.25" x14ac:dyDescent="0.2">
      <c r="A74" s="276"/>
      <c r="B74" s="268"/>
      <c r="C74" s="269"/>
      <c r="D74" s="312" t="s">
        <v>82</v>
      </c>
      <c r="E74" s="269"/>
      <c r="F74" s="269"/>
      <c r="G74" s="313" t="s">
        <v>83</v>
      </c>
      <c r="H74" s="314">
        <f>+H75</f>
        <v>0</v>
      </c>
      <c r="I74" s="314">
        <f>+I75</f>
        <v>0</v>
      </c>
      <c r="J74" s="314">
        <f>+J75</f>
        <v>0</v>
      </c>
      <c r="K74" s="273"/>
      <c r="L74" s="314">
        <f>+L75</f>
        <v>0</v>
      </c>
      <c r="M74" s="314">
        <f>+M75</f>
        <v>0</v>
      </c>
      <c r="N74" s="314">
        <f>+N75</f>
        <v>0</v>
      </c>
      <c r="O74" s="314">
        <f>+O75</f>
        <v>0</v>
      </c>
      <c r="P74" s="314">
        <f t="shared" si="16"/>
        <v>0</v>
      </c>
      <c r="Q74" s="273" t="e">
        <f t="shared" ref="Q74:Q76" si="21">ROUND(O74/L74*100,2)</f>
        <v>#DIV/0!</v>
      </c>
      <c r="R74" s="310"/>
    </row>
    <row r="75" spans="1:18" ht="26.25" x14ac:dyDescent="0.2">
      <c r="A75" s="276"/>
      <c r="B75" s="268"/>
      <c r="C75" s="269"/>
      <c r="D75" s="312" t="s">
        <v>84</v>
      </c>
      <c r="E75" s="269"/>
      <c r="F75" s="269"/>
      <c r="G75" s="313" t="s">
        <v>85</v>
      </c>
      <c r="H75" s="314">
        <f>H100</f>
        <v>0</v>
      </c>
      <c r="I75" s="314">
        <f>I100</f>
        <v>0</v>
      </c>
      <c r="J75" s="314">
        <f>J170</f>
        <v>0</v>
      </c>
      <c r="K75" s="273"/>
      <c r="L75" s="314">
        <f>L100</f>
        <v>0</v>
      </c>
      <c r="M75" s="314">
        <f>M100</f>
        <v>0</v>
      </c>
      <c r="N75" s="314">
        <f>N100</f>
        <v>0</v>
      </c>
      <c r="O75" s="314">
        <f>O100</f>
        <v>0</v>
      </c>
      <c r="P75" s="314">
        <f t="shared" si="16"/>
        <v>0</v>
      </c>
      <c r="Q75" s="273" t="e">
        <f t="shared" si="21"/>
        <v>#DIV/0!</v>
      </c>
      <c r="R75" s="310"/>
    </row>
    <row r="76" spans="1:18" ht="26.25" x14ac:dyDescent="0.2">
      <c r="A76" s="276"/>
      <c r="B76" s="268"/>
      <c r="C76" s="269"/>
      <c r="D76" s="269">
        <v>85</v>
      </c>
      <c r="E76" s="269"/>
      <c r="F76" s="269"/>
      <c r="G76" s="313" t="s">
        <v>86</v>
      </c>
      <c r="H76" s="314">
        <f>+H104</f>
        <v>0</v>
      </c>
      <c r="I76" s="314">
        <f>+I104</f>
        <v>-54709.609999999993</v>
      </c>
      <c r="J76" s="314">
        <f>+J104</f>
        <v>54709.609999999993</v>
      </c>
      <c r="K76" s="273"/>
      <c r="L76" s="314">
        <f>+L104</f>
        <v>0</v>
      </c>
      <c r="M76" s="314">
        <f>+M104</f>
        <v>-29944.489999999998</v>
      </c>
      <c r="N76" s="314">
        <f>+N104</f>
        <v>-24765.119999999999</v>
      </c>
      <c r="O76" s="314">
        <f>+O104</f>
        <v>-54709.609999999993</v>
      </c>
      <c r="P76" s="314">
        <f t="shared" si="16"/>
        <v>54709.609999999993</v>
      </c>
      <c r="Q76" s="273" t="e">
        <f t="shared" si="21"/>
        <v>#DIV/0!</v>
      </c>
      <c r="R76" s="310"/>
    </row>
    <row r="77" spans="1:18" ht="26.25" x14ac:dyDescent="0.35">
      <c r="A77" s="444">
        <v>5004</v>
      </c>
      <c r="B77" s="445"/>
      <c r="C77" s="445"/>
      <c r="D77" s="445"/>
      <c r="E77" s="445"/>
      <c r="F77" s="446"/>
      <c r="G77" s="317" t="s">
        <v>87</v>
      </c>
      <c r="H77" s="318">
        <f>+H78+H99+H104</f>
        <v>45764300</v>
      </c>
      <c r="I77" s="318">
        <f>+I78+I99+I104</f>
        <v>15491777.57</v>
      </c>
      <c r="J77" s="318">
        <f>+J78+J99+J101+J104</f>
        <v>30317889.43</v>
      </c>
      <c r="K77" s="309">
        <f>ROUND(I77/H77*100,2)</f>
        <v>33.85</v>
      </c>
      <c r="L77" s="318">
        <f>+L78+L99+L104</f>
        <v>18511400</v>
      </c>
      <c r="M77" s="318">
        <f>+M78+M99+M104</f>
        <v>13338093.029999999</v>
      </c>
      <c r="N77" s="318">
        <f>+N78+N99+N104</f>
        <v>2153684.54</v>
      </c>
      <c r="O77" s="318">
        <f>+O78+O99+O104</f>
        <v>15491777.57</v>
      </c>
      <c r="P77" s="318">
        <f t="shared" si="16"/>
        <v>3019622.4299999997</v>
      </c>
      <c r="Q77" s="309">
        <f>ROUND(O77/L77*100,2)</f>
        <v>83.69</v>
      </c>
      <c r="R77" s="260"/>
    </row>
    <row r="78" spans="1:18" ht="26.25" x14ac:dyDescent="0.2">
      <c r="A78" s="316"/>
      <c r="B78" s="319"/>
      <c r="C78" s="320"/>
      <c r="D78" s="320" t="s">
        <v>32</v>
      </c>
      <c r="E78" s="320"/>
      <c r="F78" s="320"/>
      <c r="G78" s="313" t="s">
        <v>62</v>
      </c>
      <c r="H78" s="314">
        <f>H79+H80+H81+H82+H83+H90+H91+H92+H97+H98</f>
        <v>45764300</v>
      </c>
      <c r="I78" s="314">
        <f>I79+I80+I81+I82+I83+I90+I91+I92+I97+I98</f>
        <v>15546487.18</v>
      </c>
      <c r="J78" s="314">
        <f>J79+J80+J81+J82+J83+J90+J91+J92+J97+J98</f>
        <v>30263179.82</v>
      </c>
      <c r="K78" s="273">
        <f>ROUND(I78/H78*100,2)</f>
        <v>33.97</v>
      </c>
      <c r="L78" s="314">
        <f>L79+L80+L81+L82+L83+L90+L91+L92+L97+L98</f>
        <v>18511400</v>
      </c>
      <c r="M78" s="314">
        <f>M79+M80+M81+M82+M83+M90+M91+M92+M97+M98</f>
        <v>13368037.52</v>
      </c>
      <c r="N78" s="314">
        <f>N79+N80+N81+N82+N83+N90+N91+N92+N97+N98</f>
        <v>2178449.66</v>
      </c>
      <c r="O78" s="314">
        <f>O79+O80+O81+O82+O83+O90+O91+O92+O97+O98</f>
        <v>15546487.18</v>
      </c>
      <c r="P78" s="314">
        <f t="shared" si="16"/>
        <v>2964912.8200000003</v>
      </c>
      <c r="Q78" s="273">
        <f>ROUND(O78/L78*100,2)</f>
        <v>83.98</v>
      </c>
      <c r="R78" s="260"/>
    </row>
    <row r="79" spans="1:18" ht="26.25" x14ac:dyDescent="0.2">
      <c r="A79" s="276"/>
      <c r="B79" s="268"/>
      <c r="C79" s="269"/>
      <c r="D79" s="269" t="s">
        <v>88</v>
      </c>
      <c r="E79" s="269"/>
      <c r="F79" s="269"/>
      <c r="G79" s="313" t="s">
        <v>64</v>
      </c>
      <c r="H79" s="314">
        <f>H107+H174+H259</f>
        <v>4418600</v>
      </c>
      <c r="I79" s="314">
        <f>I107+I174+I259</f>
        <v>2203301</v>
      </c>
      <c r="J79" s="314">
        <f>J107+J174+J259</f>
        <v>2260666</v>
      </c>
      <c r="K79" s="273">
        <f>ROUND(I79/H79*100,2)</f>
        <v>49.86</v>
      </c>
      <c r="L79" s="314">
        <f>L107+L174+L259</f>
        <v>2231600</v>
      </c>
      <c r="M79" s="314">
        <f>M107+M174+M259</f>
        <v>1832135</v>
      </c>
      <c r="N79" s="314">
        <f>N107+N174+N259</f>
        <v>371166</v>
      </c>
      <c r="O79" s="314">
        <f>O107+O174+O259</f>
        <v>2203301</v>
      </c>
      <c r="P79" s="314">
        <f t="shared" si="16"/>
        <v>28299</v>
      </c>
      <c r="Q79" s="273">
        <f>ROUND(O79/L79*100,2)</f>
        <v>98.73</v>
      </c>
      <c r="R79" s="260"/>
    </row>
    <row r="80" spans="1:18" ht="26.25" x14ac:dyDescent="0.2">
      <c r="A80" s="276"/>
      <c r="B80" s="268"/>
      <c r="C80" s="269"/>
      <c r="D80" s="269" t="s">
        <v>89</v>
      </c>
      <c r="E80" s="269"/>
      <c r="F80" s="269"/>
      <c r="G80" s="313" t="s">
        <v>66</v>
      </c>
      <c r="H80" s="314">
        <f>H134+H201+H291+H384</f>
        <v>422500</v>
      </c>
      <c r="I80" s="314">
        <f>I134+I201+I291+I384</f>
        <v>241439.12999999998</v>
      </c>
      <c r="J80" s="314">
        <f>J134+J201+J291+J384</f>
        <v>181060.87000000002</v>
      </c>
      <c r="K80" s="273">
        <f>ROUND(I80/H80*100,2)</f>
        <v>57.15</v>
      </c>
      <c r="L80" s="314">
        <f>L134+L201+L291+L384</f>
        <v>265300</v>
      </c>
      <c r="M80" s="314">
        <f>M134+M201+M291+M384</f>
        <v>208854.47000000003</v>
      </c>
      <c r="N80" s="314">
        <f>N134+N201+N291+N384</f>
        <v>32584.659999999996</v>
      </c>
      <c r="O80" s="314">
        <f>O134+O201+O291+O384</f>
        <v>241439.12999999998</v>
      </c>
      <c r="P80" s="314">
        <f t="shared" si="16"/>
        <v>23860.870000000024</v>
      </c>
      <c r="Q80" s="273">
        <f>ROUND(O80/L80*100,2)</f>
        <v>91.01</v>
      </c>
      <c r="R80" s="260"/>
    </row>
    <row r="81" spans="1:18" ht="26.25" x14ac:dyDescent="0.2">
      <c r="A81" s="276"/>
      <c r="B81" s="268"/>
      <c r="C81" s="269"/>
      <c r="D81" s="269" t="s">
        <v>90</v>
      </c>
      <c r="E81" s="269"/>
      <c r="F81" s="269"/>
      <c r="G81" s="313" t="s">
        <v>68</v>
      </c>
      <c r="H81" s="314">
        <f>H324</f>
        <v>0</v>
      </c>
      <c r="I81" s="314">
        <f>I324</f>
        <v>0</v>
      </c>
      <c r="J81" s="314">
        <f>J326</f>
        <v>0</v>
      </c>
      <c r="K81" s="273"/>
      <c r="L81" s="314">
        <f>L324</f>
        <v>0</v>
      </c>
      <c r="M81" s="314">
        <f>M324</f>
        <v>0</v>
      </c>
      <c r="N81" s="314">
        <f>N324</f>
        <v>0</v>
      </c>
      <c r="O81" s="314">
        <f>O324</f>
        <v>0</v>
      </c>
      <c r="P81" s="314">
        <f t="shared" si="16"/>
        <v>0</v>
      </c>
      <c r="Q81" s="273"/>
      <c r="R81" s="260"/>
    </row>
    <row r="82" spans="1:18" ht="26.25" x14ac:dyDescent="0.2">
      <c r="A82" s="276"/>
      <c r="B82" s="268"/>
      <c r="C82" s="269"/>
      <c r="D82" s="269" t="s">
        <v>91</v>
      </c>
      <c r="E82" s="269"/>
      <c r="F82" s="269"/>
      <c r="G82" s="313" t="s">
        <v>70</v>
      </c>
      <c r="H82" s="314">
        <f>H230+H387</f>
        <v>0</v>
      </c>
      <c r="I82" s="314">
        <f>I230+I387</f>
        <v>0</v>
      </c>
      <c r="J82" s="314">
        <f>J230+J387</f>
        <v>0</v>
      </c>
      <c r="K82" s="273" t="e">
        <f>ROUND(I82/H82*100,2)</f>
        <v>#DIV/0!</v>
      </c>
      <c r="L82" s="314">
        <f>L230+L387</f>
        <v>0</v>
      </c>
      <c r="M82" s="314">
        <f>M230+M387</f>
        <v>0</v>
      </c>
      <c r="N82" s="314">
        <f>N230+N387</f>
        <v>0</v>
      </c>
      <c r="O82" s="314">
        <f>O230+O387</f>
        <v>0</v>
      </c>
      <c r="P82" s="314">
        <f t="shared" si="16"/>
        <v>0</v>
      </c>
      <c r="Q82" s="273" t="e">
        <f>ROUND(O82/L82*100,2)</f>
        <v>#DIV/0!</v>
      </c>
      <c r="R82" s="260"/>
    </row>
    <row r="83" spans="1:18" ht="51" x14ac:dyDescent="0.2">
      <c r="A83" s="276"/>
      <c r="B83" s="268"/>
      <c r="C83" s="269"/>
      <c r="D83" s="269">
        <v>51</v>
      </c>
      <c r="E83" s="269"/>
      <c r="F83" s="269"/>
      <c r="G83" s="313" t="s">
        <v>72</v>
      </c>
      <c r="H83" s="314">
        <f>H232+H327+H390</f>
        <v>5407000</v>
      </c>
      <c r="I83" s="314">
        <f>I232+I327+I390</f>
        <v>2148794</v>
      </c>
      <c r="J83" s="314">
        <f>J232+J327+J390</f>
        <v>3258206</v>
      </c>
      <c r="K83" s="273">
        <f>ROUND(I83/H83*100,2)</f>
        <v>39.74</v>
      </c>
      <c r="L83" s="314">
        <f>L232+L327+L390</f>
        <v>2313000</v>
      </c>
      <c r="M83" s="314">
        <f>M232+M327+M390</f>
        <v>1836260</v>
      </c>
      <c r="N83" s="314">
        <f>N232+N327+N390</f>
        <v>312534</v>
      </c>
      <c r="O83" s="314">
        <f>O232+O327+O390</f>
        <v>2148794</v>
      </c>
      <c r="P83" s="314">
        <f t="shared" si="16"/>
        <v>164206</v>
      </c>
      <c r="Q83" s="273">
        <f>ROUND(O83/L83*100,2)</f>
        <v>92.9</v>
      </c>
      <c r="R83" s="260"/>
    </row>
    <row r="84" spans="1:18" ht="26.25" x14ac:dyDescent="0.2">
      <c r="A84" s="276"/>
      <c r="B84" s="268"/>
      <c r="C84" s="269"/>
      <c r="D84" s="269"/>
      <c r="E84" s="269" t="s">
        <v>32</v>
      </c>
      <c r="F84" s="269"/>
      <c r="G84" s="313" t="s">
        <v>92</v>
      </c>
      <c r="H84" s="314">
        <f>H85+H86+H87+H88+H89</f>
        <v>5407000</v>
      </c>
      <c r="I84" s="314">
        <f>I85+I86+I87+I88+I89</f>
        <v>2148794</v>
      </c>
      <c r="J84" s="314">
        <f>J85+J86+J87+J88+J89</f>
        <v>3258206</v>
      </c>
      <c r="K84" s="273">
        <f>ROUND(I84/H84*100,2)</f>
        <v>39.74</v>
      </c>
      <c r="L84" s="314">
        <f>L85+L86+L87+L88+L89</f>
        <v>2313000</v>
      </c>
      <c r="M84" s="314">
        <f>M85+M86+M87+M88+M89</f>
        <v>1836260</v>
      </c>
      <c r="N84" s="314">
        <f>N85+N86+N87+N88+N89</f>
        <v>312534</v>
      </c>
      <c r="O84" s="314">
        <f>O85+O86+O87+O88+O89</f>
        <v>2148794</v>
      </c>
      <c r="P84" s="314">
        <f t="shared" si="16"/>
        <v>164206</v>
      </c>
      <c r="Q84" s="273">
        <f>ROUND(O84/L84*100,2)</f>
        <v>92.9</v>
      </c>
      <c r="R84" s="260"/>
    </row>
    <row r="85" spans="1:18" ht="26.25" x14ac:dyDescent="0.2">
      <c r="A85" s="276"/>
      <c r="B85" s="268"/>
      <c r="C85" s="269"/>
      <c r="D85" s="269"/>
      <c r="E85" s="269"/>
      <c r="F85" s="269" t="s">
        <v>32</v>
      </c>
      <c r="G85" s="313" t="s">
        <v>93</v>
      </c>
      <c r="H85" s="314">
        <f>H232</f>
        <v>0</v>
      </c>
      <c r="I85" s="314">
        <f>I232</f>
        <v>0</v>
      </c>
      <c r="J85" s="314">
        <f>J232</f>
        <v>0</v>
      </c>
      <c r="K85" s="273"/>
      <c r="L85" s="314">
        <f>L232</f>
        <v>0</v>
      </c>
      <c r="M85" s="314">
        <f>M232</f>
        <v>0</v>
      </c>
      <c r="N85" s="314">
        <f>N232</f>
        <v>0</v>
      </c>
      <c r="O85" s="314">
        <f>O232</f>
        <v>0</v>
      </c>
      <c r="P85" s="314">
        <f t="shared" si="16"/>
        <v>0</v>
      </c>
      <c r="Q85" s="273"/>
      <c r="R85" s="260"/>
    </row>
    <row r="86" spans="1:18" ht="51" x14ac:dyDescent="0.2">
      <c r="A86" s="276"/>
      <c r="B86" s="268"/>
      <c r="C86" s="269"/>
      <c r="D86" s="269"/>
      <c r="E86" s="269"/>
      <c r="F86" s="269">
        <v>17</v>
      </c>
      <c r="G86" s="313" t="s">
        <v>94</v>
      </c>
      <c r="H86" s="314">
        <f>H329</f>
        <v>5407000</v>
      </c>
      <c r="I86" s="314">
        <f>I329</f>
        <v>2148794</v>
      </c>
      <c r="J86" s="314">
        <f>J329</f>
        <v>3258206</v>
      </c>
      <c r="K86" s="273">
        <f>ROUND(I86/H86*100,2)</f>
        <v>39.74</v>
      </c>
      <c r="L86" s="314">
        <f>L329</f>
        <v>2313000</v>
      </c>
      <c r="M86" s="314">
        <f>M329</f>
        <v>1836260</v>
      </c>
      <c r="N86" s="314">
        <f>N329</f>
        <v>312534</v>
      </c>
      <c r="O86" s="314">
        <f>O329</f>
        <v>2148794</v>
      </c>
      <c r="P86" s="314">
        <f t="shared" si="16"/>
        <v>164206</v>
      </c>
      <c r="Q86" s="273">
        <f>ROUND(O86/L86*100,2)</f>
        <v>92.9</v>
      </c>
      <c r="R86" s="260"/>
    </row>
    <row r="87" spans="1:18" ht="76.5" x14ac:dyDescent="0.2">
      <c r="A87" s="276"/>
      <c r="B87" s="268"/>
      <c r="C87" s="269"/>
      <c r="D87" s="269"/>
      <c r="E87" s="269"/>
      <c r="F87" s="269">
        <v>18</v>
      </c>
      <c r="G87" s="313" t="s">
        <v>95</v>
      </c>
      <c r="H87" s="314">
        <f>H392</f>
        <v>0</v>
      </c>
      <c r="I87" s="314">
        <f>I392</f>
        <v>0</v>
      </c>
      <c r="J87" s="314">
        <f>J392</f>
        <v>0</v>
      </c>
      <c r="K87" s="273"/>
      <c r="L87" s="314">
        <f>L392</f>
        <v>0</v>
      </c>
      <c r="M87" s="314">
        <f>M392</f>
        <v>0</v>
      </c>
      <c r="N87" s="314">
        <f>N392</f>
        <v>0</v>
      </c>
      <c r="O87" s="314">
        <f>O392</f>
        <v>0</v>
      </c>
      <c r="P87" s="314">
        <f t="shared" si="16"/>
        <v>0</v>
      </c>
      <c r="Q87" s="273"/>
      <c r="R87" s="260"/>
    </row>
    <row r="88" spans="1:18" ht="76.5" x14ac:dyDescent="0.2">
      <c r="A88" s="276"/>
      <c r="B88" s="268"/>
      <c r="C88" s="269"/>
      <c r="D88" s="269"/>
      <c r="E88" s="269"/>
      <c r="F88" s="269">
        <v>19</v>
      </c>
      <c r="G88" s="313" t="s">
        <v>96</v>
      </c>
      <c r="H88" s="314">
        <f t="shared" ref="H88:J89" si="22">H330</f>
        <v>0</v>
      </c>
      <c r="I88" s="314">
        <f t="shared" si="22"/>
        <v>0</v>
      </c>
      <c r="J88" s="314">
        <f t="shared" si="22"/>
        <v>0</v>
      </c>
      <c r="K88" s="273"/>
      <c r="L88" s="314">
        <f t="shared" ref="L88:O89" si="23">L330</f>
        <v>0</v>
      </c>
      <c r="M88" s="314">
        <f t="shared" si="23"/>
        <v>0</v>
      </c>
      <c r="N88" s="314">
        <f t="shared" si="23"/>
        <v>0</v>
      </c>
      <c r="O88" s="314">
        <f t="shared" si="23"/>
        <v>0</v>
      </c>
      <c r="P88" s="314">
        <f t="shared" si="16"/>
        <v>0</v>
      </c>
      <c r="Q88" s="273"/>
      <c r="R88" s="260"/>
    </row>
    <row r="89" spans="1:18" ht="102" x14ac:dyDescent="0.2">
      <c r="A89" s="276"/>
      <c r="B89" s="268"/>
      <c r="C89" s="269"/>
      <c r="D89" s="269"/>
      <c r="E89" s="269"/>
      <c r="F89" s="269" t="s">
        <v>89</v>
      </c>
      <c r="G89" s="313" t="s">
        <v>97</v>
      </c>
      <c r="H89" s="314">
        <f t="shared" si="22"/>
        <v>0</v>
      </c>
      <c r="I89" s="314">
        <f t="shared" si="22"/>
        <v>0</v>
      </c>
      <c r="J89" s="314">
        <f t="shared" si="22"/>
        <v>0</v>
      </c>
      <c r="K89" s="273"/>
      <c r="L89" s="314">
        <f t="shared" si="23"/>
        <v>0</v>
      </c>
      <c r="M89" s="314">
        <f t="shared" si="23"/>
        <v>0</v>
      </c>
      <c r="N89" s="314">
        <f t="shared" si="23"/>
        <v>0</v>
      </c>
      <c r="O89" s="314">
        <f t="shared" si="23"/>
        <v>0</v>
      </c>
      <c r="P89" s="314">
        <f t="shared" si="16"/>
        <v>0</v>
      </c>
      <c r="Q89" s="273"/>
      <c r="R89" s="260"/>
    </row>
    <row r="90" spans="1:18" ht="26.25" x14ac:dyDescent="0.2">
      <c r="A90" s="276"/>
      <c r="B90" s="268"/>
      <c r="C90" s="269"/>
      <c r="D90" s="269">
        <v>55</v>
      </c>
      <c r="E90" s="269"/>
      <c r="F90" s="269"/>
      <c r="G90" s="313" t="s">
        <v>74</v>
      </c>
      <c r="H90" s="314">
        <f>H393</f>
        <v>0</v>
      </c>
      <c r="I90" s="314">
        <f>I393</f>
        <v>0</v>
      </c>
      <c r="J90" s="314"/>
      <c r="K90" s="273"/>
      <c r="L90" s="314">
        <f>L393</f>
        <v>0</v>
      </c>
      <c r="M90" s="314">
        <f>M393</f>
        <v>0</v>
      </c>
      <c r="N90" s="314">
        <f>N393</f>
        <v>0</v>
      </c>
      <c r="O90" s="314">
        <f>O393</f>
        <v>0</v>
      </c>
      <c r="P90" s="314">
        <f t="shared" si="16"/>
        <v>0</v>
      </c>
      <c r="Q90" s="273"/>
      <c r="R90" s="260"/>
    </row>
    <row r="91" spans="1:18" ht="51" x14ac:dyDescent="0.2">
      <c r="A91" s="276"/>
      <c r="B91" s="268"/>
      <c r="C91" s="269"/>
      <c r="D91" s="269">
        <v>56</v>
      </c>
      <c r="E91" s="269"/>
      <c r="F91" s="269"/>
      <c r="G91" s="313" t="s">
        <v>98</v>
      </c>
      <c r="H91" s="314">
        <f>H235+H399</f>
        <v>10579000</v>
      </c>
      <c r="I91" s="314">
        <f>I235+I399</f>
        <v>829627.04999999993</v>
      </c>
      <c r="J91" s="314">
        <f>+J399</f>
        <v>9749372.9499999993</v>
      </c>
      <c r="K91" s="273">
        <f t="shared" ref="K91:K97" si="24">ROUND(I91/H91*100,2)</f>
        <v>7.84</v>
      </c>
      <c r="L91" s="314">
        <f>L235+L399</f>
        <v>2891000</v>
      </c>
      <c r="M91" s="314">
        <f>M235+M399</f>
        <v>689010.05</v>
      </c>
      <c r="N91" s="314">
        <f>N235+N399</f>
        <v>140617</v>
      </c>
      <c r="O91" s="314">
        <f>O235+O399</f>
        <v>829627.04999999993</v>
      </c>
      <c r="P91" s="314">
        <f t="shared" si="16"/>
        <v>2061372.9500000002</v>
      </c>
      <c r="Q91" s="273">
        <f t="shared" ref="Q91:Q97" si="25">ROUND(O91/L91*100,2)</f>
        <v>28.7</v>
      </c>
      <c r="R91" s="260"/>
    </row>
    <row r="92" spans="1:18" ht="26.25" x14ac:dyDescent="0.2">
      <c r="A92" s="276"/>
      <c r="B92" s="268"/>
      <c r="C92" s="269"/>
      <c r="D92" s="269">
        <v>57</v>
      </c>
      <c r="E92" s="269"/>
      <c r="F92" s="269"/>
      <c r="G92" s="313" t="s">
        <v>78</v>
      </c>
      <c r="H92" s="314">
        <f>H239+H332+H413</f>
        <v>23719000</v>
      </c>
      <c r="I92" s="314">
        <f>I239+I332+I413</f>
        <v>8911764</v>
      </c>
      <c r="J92" s="314">
        <f>J239+J332+J413</f>
        <v>14807236</v>
      </c>
      <c r="K92" s="273">
        <f t="shared" si="24"/>
        <v>37.57</v>
      </c>
      <c r="L92" s="314">
        <f>L239+L332+L413</f>
        <v>9592300</v>
      </c>
      <c r="M92" s="314">
        <f>M239+M332+M413</f>
        <v>7615219</v>
      </c>
      <c r="N92" s="314">
        <f>N239+N332+N413</f>
        <v>1296545</v>
      </c>
      <c r="O92" s="314">
        <f>O239+O332+O413</f>
        <v>8911764</v>
      </c>
      <c r="P92" s="314">
        <f t="shared" si="16"/>
        <v>680536</v>
      </c>
      <c r="Q92" s="273">
        <f t="shared" si="25"/>
        <v>92.91</v>
      </c>
      <c r="R92" s="260"/>
    </row>
    <row r="93" spans="1:18" ht="26.25" x14ac:dyDescent="0.2">
      <c r="A93" s="276"/>
      <c r="B93" s="268"/>
      <c r="C93" s="269"/>
      <c r="D93" s="269"/>
      <c r="E93" s="269" t="s">
        <v>32</v>
      </c>
      <c r="F93" s="269"/>
      <c r="G93" s="313" t="s">
        <v>99</v>
      </c>
      <c r="H93" s="314">
        <f>H240+H333</f>
        <v>22435000</v>
      </c>
      <c r="I93" s="314">
        <f>I240+I333</f>
        <v>8612627</v>
      </c>
      <c r="J93" s="314">
        <f>J240+J333</f>
        <v>13822373</v>
      </c>
      <c r="K93" s="273">
        <f t="shared" si="24"/>
        <v>38.39</v>
      </c>
      <c r="L93" s="314">
        <f>L240+L333</f>
        <v>9007000</v>
      </c>
      <c r="M93" s="314">
        <f>M240+M333</f>
        <v>7361953</v>
      </c>
      <c r="N93" s="314">
        <f>N240+N333</f>
        <v>1250674</v>
      </c>
      <c r="O93" s="314">
        <f>O240+O333</f>
        <v>8612627</v>
      </c>
      <c r="P93" s="314">
        <f t="shared" si="16"/>
        <v>394373</v>
      </c>
      <c r="Q93" s="273">
        <f t="shared" si="25"/>
        <v>95.62</v>
      </c>
      <c r="R93" s="260"/>
    </row>
    <row r="94" spans="1:18" ht="26.25" x14ac:dyDescent="0.2">
      <c r="A94" s="276"/>
      <c r="B94" s="268"/>
      <c r="C94" s="269"/>
      <c r="D94" s="269"/>
      <c r="E94" s="269" t="s">
        <v>30</v>
      </c>
      <c r="F94" s="269"/>
      <c r="G94" s="313" t="s">
        <v>100</v>
      </c>
      <c r="H94" s="314">
        <f>H95+H96</f>
        <v>1284000</v>
      </c>
      <c r="I94" s="314">
        <f>I95+I96</f>
        <v>299137</v>
      </c>
      <c r="J94" s="314">
        <f>J95+J96</f>
        <v>984863</v>
      </c>
      <c r="K94" s="273">
        <f t="shared" si="24"/>
        <v>23.3</v>
      </c>
      <c r="L94" s="314">
        <f>L95+L96</f>
        <v>585300</v>
      </c>
      <c r="M94" s="314">
        <f>M95+M96</f>
        <v>253266</v>
      </c>
      <c r="N94" s="314">
        <f>N95+N96</f>
        <v>45871</v>
      </c>
      <c r="O94" s="314">
        <f>O95+O96</f>
        <v>299137</v>
      </c>
      <c r="P94" s="314">
        <f t="shared" si="16"/>
        <v>286163</v>
      </c>
      <c r="Q94" s="273">
        <f t="shared" si="25"/>
        <v>51.11</v>
      </c>
      <c r="R94" s="260"/>
    </row>
    <row r="95" spans="1:18" ht="26.25" x14ac:dyDescent="0.2">
      <c r="A95" s="276"/>
      <c r="B95" s="268"/>
      <c r="C95" s="269"/>
      <c r="D95" s="269"/>
      <c r="E95" s="269"/>
      <c r="F95" s="269" t="s">
        <v>32</v>
      </c>
      <c r="G95" s="313" t="s">
        <v>101</v>
      </c>
      <c r="H95" s="314">
        <f>H242+H353+H415</f>
        <v>1252000</v>
      </c>
      <c r="I95" s="314">
        <f>I242+I353+I415</f>
        <v>294937</v>
      </c>
      <c r="J95" s="314">
        <f>J242+J352+J415</f>
        <v>957063</v>
      </c>
      <c r="K95" s="273">
        <f t="shared" si="24"/>
        <v>23.56</v>
      </c>
      <c r="L95" s="314">
        <f>L242+L353+L415</f>
        <v>557300</v>
      </c>
      <c r="M95" s="314">
        <f>M242+M353+M415</f>
        <v>249066</v>
      </c>
      <c r="N95" s="314">
        <f>N242+N353+N415</f>
        <v>45871</v>
      </c>
      <c r="O95" s="314">
        <f>O242+O353+O415</f>
        <v>294937</v>
      </c>
      <c r="P95" s="314">
        <f t="shared" si="16"/>
        <v>262363</v>
      </c>
      <c r="Q95" s="273">
        <f t="shared" si="25"/>
        <v>52.92</v>
      </c>
      <c r="R95" s="260"/>
    </row>
    <row r="96" spans="1:18" ht="26.25" x14ac:dyDescent="0.2">
      <c r="A96" s="276"/>
      <c r="B96" s="268"/>
      <c r="C96" s="269"/>
      <c r="D96" s="269"/>
      <c r="E96" s="269"/>
      <c r="F96" s="269" t="s">
        <v>30</v>
      </c>
      <c r="G96" s="313" t="s">
        <v>102</v>
      </c>
      <c r="H96" s="314">
        <f>H243</f>
        <v>32000</v>
      </c>
      <c r="I96" s="314">
        <f>I243</f>
        <v>4200</v>
      </c>
      <c r="J96" s="314">
        <f>J243</f>
        <v>27800</v>
      </c>
      <c r="K96" s="273">
        <f t="shared" si="24"/>
        <v>13.13</v>
      </c>
      <c r="L96" s="314">
        <f>L243</f>
        <v>28000</v>
      </c>
      <c r="M96" s="314">
        <f>M243</f>
        <v>4200</v>
      </c>
      <c r="N96" s="314">
        <f>N243</f>
        <v>0</v>
      </c>
      <c r="O96" s="314">
        <f>O243</f>
        <v>4200</v>
      </c>
      <c r="P96" s="314">
        <f t="shared" si="16"/>
        <v>23800</v>
      </c>
      <c r="Q96" s="273">
        <f t="shared" si="25"/>
        <v>15</v>
      </c>
      <c r="R96" s="260"/>
    </row>
    <row r="97" spans="1:18" ht="26.25" x14ac:dyDescent="0.2">
      <c r="A97" s="276"/>
      <c r="B97" s="268"/>
      <c r="C97" s="269"/>
      <c r="D97" s="269">
        <v>59</v>
      </c>
      <c r="E97" s="269"/>
      <c r="F97" s="269"/>
      <c r="G97" s="313" t="s">
        <v>80</v>
      </c>
      <c r="H97" s="314">
        <f>H152+H357</f>
        <v>1218200</v>
      </c>
      <c r="I97" s="314">
        <f>I152+I357</f>
        <v>1211562</v>
      </c>
      <c r="J97" s="314">
        <f>J152+J357</f>
        <v>6638</v>
      </c>
      <c r="K97" s="273">
        <f t="shared" si="24"/>
        <v>99.46</v>
      </c>
      <c r="L97" s="314">
        <f>L152+L357</f>
        <v>1218200</v>
      </c>
      <c r="M97" s="314">
        <f>M152+M357</f>
        <v>1186559</v>
      </c>
      <c r="N97" s="314">
        <f>N152+N357</f>
        <v>25003</v>
      </c>
      <c r="O97" s="314">
        <f>O152+O357</f>
        <v>1211562</v>
      </c>
      <c r="P97" s="314">
        <f t="shared" si="16"/>
        <v>6638</v>
      </c>
      <c r="Q97" s="273">
        <f t="shared" si="25"/>
        <v>99.46</v>
      </c>
      <c r="R97" s="260"/>
    </row>
    <row r="98" spans="1:18" ht="76.5" x14ac:dyDescent="0.2">
      <c r="A98" s="276"/>
      <c r="B98" s="268"/>
      <c r="C98" s="269"/>
      <c r="D98" s="269">
        <v>60</v>
      </c>
      <c r="E98" s="269"/>
      <c r="F98" s="269"/>
      <c r="G98" s="315" t="s">
        <v>203</v>
      </c>
      <c r="H98" s="314">
        <f>H444</f>
        <v>0</v>
      </c>
      <c r="I98" s="314">
        <f>I444</f>
        <v>0</v>
      </c>
      <c r="J98" s="314">
        <v>0</v>
      </c>
      <c r="K98" s="273"/>
      <c r="L98" s="314">
        <f>L444</f>
        <v>0</v>
      </c>
      <c r="M98" s="314">
        <f>M444</f>
        <v>0</v>
      </c>
      <c r="N98" s="314">
        <f>N444</f>
        <v>0</v>
      </c>
      <c r="O98" s="314">
        <f>O444</f>
        <v>0</v>
      </c>
      <c r="P98" s="314">
        <f t="shared" si="16"/>
        <v>0</v>
      </c>
      <c r="Q98" s="273"/>
      <c r="R98" s="260"/>
    </row>
    <row r="99" spans="1:18" ht="26.25" x14ac:dyDescent="0.2">
      <c r="A99" s="276"/>
      <c r="B99" s="268"/>
      <c r="C99" s="269"/>
      <c r="D99" s="269" t="s">
        <v>105</v>
      </c>
      <c r="E99" s="269"/>
      <c r="F99" s="269"/>
      <c r="G99" s="313" t="s">
        <v>83</v>
      </c>
      <c r="H99" s="314">
        <f>H244+H360</f>
        <v>0</v>
      </c>
      <c r="I99" s="314">
        <f>I244+I360</f>
        <v>0</v>
      </c>
      <c r="J99" s="314">
        <f>J100</f>
        <v>0</v>
      </c>
      <c r="K99" s="273"/>
      <c r="L99" s="314">
        <f>L244+L360</f>
        <v>0</v>
      </c>
      <c r="M99" s="314">
        <f t="shared" ref="M99:O100" si="26">M244+M360</f>
        <v>0</v>
      </c>
      <c r="N99" s="314">
        <f t="shared" si="26"/>
        <v>0</v>
      </c>
      <c r="O99" s="314">
        <f t="shared" si="26"/>
        <v>0</v>
      </c>
      <c r="P99" s="314">
        <f t="shared" si="16"/>
        <v>0</v>
      </c>
      <c r="Q99" s="273"/>
      <c r="R99" s="260"/>
    </row>
    <row r="100" spans="1:18" ht="26.25" x14ac:dyDescent="0.2">
      <c r="A100" s="276"/>
      <c r="B100" s="268"/>
      <c r="C100" s="269"/>
      <c r="D100" s="269">
        <v>71</v>
      </c>
      <c r="E100" s="269"/>
      <c r="F100" s="269"/>
      <c r="G100" s="313" t="s">
        <v>85</v>
      </c>
      <c r="H100" s="314">
        <f>H245+H361</f>
        <v>0</v>
      </c>
      <c r="I100" s="314">
        <f>I245+I361</f>
        <v>0</v>
      </c>
      <c r="J100" s="314">
        <f>J245+J361</f>
        <v>0</v>
      </c>
      <c r="K100" s="273"/>
      <c r="L100" s="314">
        <f>L245+L361</f>
        <v>0</v>
      </c>
      <c r="M100" s="314">
        <f t="shared" si="26"/>
        <v>0</v>
      </c>
      <c r="N100" s="314">
        <f t="shared" si="26"/>
        <v>0</v>
      </c>
      <c r="O100" s="314">
        <f t="shared" si="26"/>
        <v>0</v>
      </c>
      <c r="P100" s="314">
        <f t="shared" si="16"/>
        <v>0</v>
      </c>
      <c r="Q100" s="273"/>
      <c r="R100" s="260"/>
    </row>
    <row r="101" spans="1:18" ht="26.25" x14ac:dyDescent="0.2">
      <c r="A101" s="276"/>
      <c r="B101" s="268"/>
      <c r="C101" s="269"/>
      <c r="D101" s="269">
        <v>79</v>
      </c>
      <c r="E101" s="269"/>
      <c r="F101" s="269"/>
      <c r="G101" s="313" t="s">
        <v>106</v>
      </c>
      <c r="H101" s="314">
        <f>H102+H103</f>
        <v>0</v>
      </c>
      <c r="I101" s="314">
        <f>I102+I103</f>
        <v>0</v>
      </c>
      <c r="J101" s="314">
        <f>J102+J103</f>
        <v>0</v>
      </c>
      <c r="K101" s="273"/>
      <c r="L101" s="314">
        <f>L102+L103</f>
        <v>0</v>
      </c>
      <c r="M101" s="314">
        <f>M102+M103</f>
        <v>0</v>
      </c>
      <c r="N101" s="314">
        <f>N102+N103</f>
        <v>0</v>
      </c>
      <c r="O101" s="314">
        <f>O368</f>
        <v>0</v>
      </c>
      <c r="P101" s="314">
        <f t="shared" si="16"/>
        <v>0</v>
      </c>
      <c r="Q101" s="273"/>
      <c r="R101" s="260"/>
    </row>
    <row r="102" spans="1:18" ht="26.25" x14ac:dyDescent="0.2">
      <c r="A102" s="276"/>
      <c r="B102" s="268"/>
      <c r="C102" s="269"/>
      <c r="D102" s="269" t="s">
        <v>107</v>
      </c>
      <c r="E102" s="269"/>
      <c r="F102" s="269"/>
      <c r="G102" s="313" t="s">
        <v>108</v>
      </c>
      <c r="H102" s="314">
        <v>0</v>
      </c>
      <c r="I102" s="314">
        <v>0</v>
      </c>
      <c r="J102" s="314">
        <v>0</v>
      </c>
      <c r="K102" s="273"/>
      <c r="L102" s="314">
        <v>0</v>
      </c>
      <c r="M102" s="314">
        <v>0</v>
      </c>
      <c r="N102" s="314">
        <v>0</v>
      </c>
      <c r="O102" s="314">
        <v>0</v>
      </c>
      <c r="P102" s="314">
        <f t="shared" si="16"/>
        <v>0</v>
      </c>
      <c r="Q102" s="273"/>
      <c r="R102" s="260"/>
    </row>
    <row r="103" spans="1:18" ht="26.25" x14ac:dyDescent="0.2">
      <c r="A103" s="276"/>
      <c r="B103" s="268"/>
      <c r="C103" s="269"/>
      <c r="D103" s="269">
        <v>81</v>
      </c>
      <c r="E103" s="269"/>
      <c r="F103" s="269"/>
      <c r="G103" s="313" t="s">
        <v>109</v>
      </c>
      <c r="H103" s="314">
        <f>H371</f>
        <v>0</v>
      </c>
      <c r="I103" s="314">
        <f>I371</f>
        <v>0</v>
      </c>
      <c r="J103" s="314">
        <f>J371</f>
        <v>0</v>
      </c>
      <c r="K103" s="273"/>
      <c r="L103" s="314">
        <f>L371</f>
        <v>0</v>
      </c>
      <c r="M103" s="314">
        <f>M371</f>
        <v>0</v>
      </c>
      <c r="N103" s="314">
        <f>N371</f>
        <v>0</v>
      </c>
      <c r="O103" s="314">
        <f>O371</f>
        <v>0</v>
      </c>
      <c r="P103" s="314">
        <f t="shared" si="16"/>
        <v>0</v>
      </c>
      <c r="Q103" s="273"/>
      <c r="R103" s="260"/>
    </row>
    <row r="104" spans="1:18" ht="27" thickBot="1" x14ac:dyDescent="0.25">
      <c r="A104" s="321"/>
      <c r="B104" s="322"/>
      <c r="C104" s="323"/>
      <c r="D104" s="323">
        <v>85</v>
      </c>
      <c r="E104" s="323"/>
      <c r="F104" s="323"/>
      <c r="G104" s="324" t="s">
        <v>86</v>
      </c>
      <c r="H104" s="325">
        <f>+H252+H372+H447+H154</f>
        <v>0</v>
      </c>
      <c r="I104" s="325">
        <f>+I252+I372+I447+I154</f>
        <v>-54709.609999999993</v>
      </c>
      <c r="J104" s="325">
        <f>+J252+J372+J447</f>
        <v>54709.609999999993</v>
      </c>
      <c r="K104" s="326"/>
      <c r="L104" s="325">
        <f>+L252+L372+L447+L154</f>
        <v>0</v>
      </c>
      <c r="M104" s="325">
        <f>+M252+M372+M447+M154</f>
        <v>-29944.489999999998</v>
      </c>
      <c r="N104" s="325">
        <f>+N252+N372+N447+N154</f>
        <v>-24765.119999999999</v>
      </c>
      <c r="O104" s="325">
        <f>+O252+O372+O447+O154</f>
        <v>-54709.609999999993</v>
      </c>
      <c r="P104" s="325">
        <f t="shared" si="16"/>
        <v>54709.609999999993</v>
      </c>
      <c r="Q104" s="326"/>
      <c r="R104" s="260"/>
    </row>
    <row r="105" spans="1:18" ht="51" x14ac:dyDescent="0.35">
      <c r="A105" s="441" t="s">
        <v>110</v>
      </c>
      <c r="B105" s="442"/>
      <c r="C105" s="442"/>
      <c r="D105" s="442"/>
      <c r="E105" s="442"/>
      <c r="F105" s="443"/>
      <c r="G105" s="327" t="s">
        <v>111</v>
      </c>
      <c r="H105" s="328">
        <f>H106+H154</f>
        <v>1218200</v>
      </c>
      <c r="I105" s="329"/>
      <c r="J105" s="328">
        <f>J106+J154</f>
        <v>6638</v>
      </c>
      <c r="K105" s="330">
        <f>ROUND(I105/H105*100,2)</f>
        <v>0</v>
      </c>
      <c r="L105" s="328">
        <f>L106+L154</f>
        <v>1218200</v>
      </c>
      <c r="M105" s="331">
        <f>M106+M154</f>
        <v>1186559</v>
      </c>
      <c r="N105" s="328">
        <f>N106+N154</f>
        <v>25003</v>
      </c>
      <c r="O105" s="332">
        <f>O106+O154</f>
        <v>1211562</v>
      </c>
      <c r="P105" s="333">
        <f t="shared" si="16"/>
        <v>6638</v>
      </c>
      <c r="Q105" s="309">
        <f>ROUND(O105/L105*100,2)</f>
        <v>99.46</v>
      </c>
      <c r="R105" s="260"/>
    </row>
    <row r="106" spans="1:18" ht="26.25" x14ac:dyDescent="0.2">
      <c r="A106" s="276"/>
      <c r="B106" s="268"/>
      <c r="C106" s="269"/>
      <c r="D106" s="269" t="s">
        <v>32</v>
      </c>
      <c r="E106" s="269"/>
      <c r="F106" s="269"/>
      <c r="G106" s="334" t="s">
        <v>62</v>
      </c>
      <c r="H106" s="335">
        <f>H107+H134+H152</f>
        <v>1218200</v>
      </c>
      <c r="I106" s="336"/>
      <c r="J106" s="335">
        <f>J107+J134+J152</f>
        <v>6638</v>
      </c>
      <c r="K106" s="337">
        <f>ROUND(I106/H106*100,2)</f>
        <v>0</v>
      </c>
      <c r="L106" s="335">
        <f>L107+L134+L152</f>
        <v>1218200</v>
      </c>
      <c r="M106" s="314">
        <f>M107+M134+M152</f>
        <v>1186559</v>
      </c>
      <c r="N106" s="335">
        <f>N107+N134+N152</f>
        <v>25003</v>
      </c>
      <c r="O106" s="338">
        <f>O107+O134+O152</f>
        <v>1211562</v>
      </c>
      <c r="P106" s="338">
        <f t="shared" si="16"/>
        <v>6638</v>
      </c>
      <c r="Q106" s="339">
        <f>ROUND(O106/L106*100,2)</f>
        <v>99.46</v>
      </c>
      <c r="R106" s="260"/>
    </row>
    <row r="107" spans="1:18" ht="26.25" x14ac:dyDescent="0.2">
      <c r="A107" s="276"/>
      <c r="B107" s="268"/>
      <c r="C107" s="269"/>
      <c r="D107" s="269" t="s">
        <v>88</v>
      </c>
      <c r="E107" s="269"/>
      <c r="F107" s="269"/>
      <c r="G107" s="334" t="s">
        <v>64</v>
      </c>
      <c r="H107" s="335">
        <f>H108+H127+H125</f>
        <v>0</v>
      </c>
      <c r="I107" s="336"/>
      <c r="J107" s="335">
        <f>J108+J127+J125</f>
        <v>0</v>
      </c>
      <c r="K107" s="337"/>
      <c r="L107" s="335">
        <f>L108+L127+L125</f>
        <v>0</v>
      </c>
      <c r="M107" s="314">
        <f>M108+M127+M125</f>
        <v>0</v>
      </c>
      <c r="N107" s="335">
        <f>N108+N127+N125</f>
        <v>0</v>
      </c>
      <c r="O107" s="338">
        <f>O108+O127+O125</f>
        <v>0</v>
      </c>
      <c r="P107" s="338">
        <f t="shared" si="16"/>
        <v>0</v>
      </c>
      <c r="Q107" s="339" t="e">
        <f>ROUND(O107/L107*100,2)</f>
        <v>#DIV/0!</v>
      </c>
      <c r="R107" s="260"/>
    </row>
    <row r="108" spans="1:18" ht="26.25" x14ac:dyDescent="0.2">
      <c r="A108" s="276"/>
      <c r="B108" s="268"/>
      <c r="C108" s="269"/>
      <c r="D108" s="269"/>
      <c r="E108" s="269" t="s">
        <v>32</v>
      </c>
      <c r="F108" s="269"/>
      <c r="G108" s="313" t="s">
        <v>112</v>
      </c>
      <c r="H108" s="335">
        <f>SUM(H109:H124)</f>
        <v>0</v>
      </c>
      <c r="I108" s="336"/>
      <c r="J108" s="335">
        <f>SUM(J109:J124)</f>
        <v>0</v>
      </c>
      <c r="K108" s="337"/>
      <c r="L108" s="335">
        <f>SUM(L109:L124)</f>
        <v>0</v>
      </c>
      <c r="M108" s="314">
        <f>SUM(M109:M124)</f>
        <v>0</v>
      </c>
      <c r="N108" s="335">
        <f>SUM(N109:N124)</f>
        <v>0</v>
      </c>
      <c r="O108" s="338">
        <f>SUM(O109:O124)</f>
        <v>0</v>
      </c>
      <c r="P108" s="338">
        <f t="shared" si="16"/>
        <v>0</v>
      </c>
      <c r="Q108" s="339"/>
      <c r="R108" s="260"/>
    </row>
    <row r="109" spans="1:18" ht="26.25" x14ac:dyDescent="0.2">
      <c r="A109" s="282"/>
      <c r="B109" s="340"/>
      <c r="C109" s="283"/>
      <c r="D109" s="283"/>
      <c r="E109" s="283"/>
      <c r="F109" s="283" t="s">
        <v>32</v>
      </c>
      <c r="G109" s="341" t="s">
        <v>113</v>
      </c>
      <c r="H109" s="342"/>
      <c r="I109" s="343"/>
      <c r="J109" s="342">
        <f t="shared" ref="J109:J151" si="27">H109-I109</f>
        <v>0</v>
      </c>
      <c r="K109" s="337"/>
      <c r="L109" s="342"/>
      <c r="M109" s="344"/>
      <c r="N109" s="342"/>
      <c r="O109" s="285">
        <f t="shared" ref="O109:O124" si="28">M109+N109</f>
        <v>0</v>
      </c>
      <c r="P109" s="285">
        <f t="shared" si="16"/>
        <v>0</v>
      </c>
      <c r="Q109" s="339"/>
      <c r="R109" s="260"/>
    </row>
    <row r="110" spans="1:18" ht="26.25" x14ac:dyDescent="0.2">
      <c r="A110" s="282"/>
      <c r="B110" s="340"/>
      <c r="C110" s="283"/>
      <c r="D110" s="283"/>
      <c r="E110" s="283"/>
      <c r="F110" s="283" t="s">
        <v>30</v>
      </c>
      <c r="G110" s="341" t="s">
        <v>293</v>
      </c>
      <c r="H110" s="342"/>
      <c r="I110" s="343"/>
      <c r="J110" s="342">
        <f t="shared" si="27"/>
        <v>0</v>
      </c>
      <c r="K110" s="337"/>
      <c r="L110" s="342"/>
      <c r="M110" s="344"/>
      <c r="N110" s="342"/>
      <c r="O110" s="285">
        <f t="shared" si="28"/>
        <v>0</v>
      </c>
      <c r="P110" s="285">
        <f t="shared" si="16"/>
        <v>0</v>
      </c>
      <c r="Q110" s="339"/>
      <c r="R110" s="260"/>
    </row>
    <row r="111" spans="1:18" ht="26.25" x14ac:dyDescent="0.2">
      <c r="A111" s="282"/>
      <c r="B111" s="340"/>
      <c r="C111" s="283"/>
      <c r="D111" s="283"/>
      <c r="E111" s="283"/>
      <c r="F111" s="283" t="s">
        <v>114</v>
      </c>
      <c r="G111" s="341" t="s">
        <v>291</v>
      </c>
      <c r="H111" s="342"/>
      <c r="I111" s="343"/>
      <c r="J111" s="342">
        <f t="shared" si="27"/>
        <v>0</v>
      </c>
      <c r="K111" s="337"/>
      <c r="L111" s="342"/>
      <c r="M111" s="344"/>
      <c r="N111" s="342"/>
      <c r="O111" s="285">
        <f t="shared" si="28"/>
        <v>0</v>
      </c>
      <c r="P111" s="285">
        <f t="shared" si="16"/>
        <v>0</v>
      </c>
      <c r="Q111" s="339"/>
      <c r="R111" s="260"/>
    </row>
    <row r="112" spans="1:18" ht="26.25" x14ac:dyDescent="0.2">
      <c r="A112" s="282"/>
      <c r="B112" s="340"/>
      <c r="C112" s="283"/>
      <c r="D112" s="283"/>
      <c r="E112" s="283"/>
      <c r="F112" s="283" t="s">
        <v>22</v>
      </c>
      <c r="G112" s="341" t="s">
        <v>292</v>
      </c>
      <c r="H112" s="342"/>
      <c r="I112" s="343"/>
      <c r="J112" s="342">
        <f t="shared" si="27"/>
        <v>0</v>
      </c>
      <c r="K112" s="337"/>
      <c r="L112" s="342"/>
      <c r="M112" s="344"/>
      <c r="N112" s="342"/>
      <c r="O112" s="285">
        <f t="shared" si="28"/>
        <v>0</v>
      </c>
      <c r="P112" s="285">
        <f t="shared" si="16"/>
        <v>0</v>
      </c>
      <c r="Q112" s="339"/>
      <c r="R112" s="260"/>
    </row>
    <row r="113" spans="1:18" ht="26.25" x14ac:dyDescent="0.2">
      <c r="A113" s="282"/>
      <c r="B113" s="340"/>
      <c r="C113" s="283"/>
      <c r="D113" s="283"/>
      <c r="E113" s="283"/>
      <c r="F113" s="283" t="s">
        <v>33</v>
      </c>
      <c r="G113" s="341" t="s">
        <v>294</v>
      </c>
      <c r="H113" s="342"/>
      <c r="I113" s="343"/>
      <c r="J113" s="342">
        <f t="shared" si="27"/>
        <v>0</v>
      </c>
      <c r="K113" s="337"/>
      <c r="L113" s="342"/>
      <c r="M113" s="344"/>
      <c r="N113" s="342"/>
      <c r="O113" s="285">
        <f t="shared" si="28"/>
        <v>0</v>
      </c>
      <c r="P113" s="285">
        <f t="shared" si="16"/>
        <v>0</v>
      </c>
      <c r="Q113" s="339"/>
      <c r="R113" s="260"/>
    </row>
    <row r="114" spans="1:18" ht="26.25" x14ac:dyDescent="0.2">
      <c r="A114" s="282"/>
      <c r="B114" s="340"/>
      <c r="C114" s="283"/>
      <c r="D114" s="283"/>
      <c r="E114" s="283"/>
      <c r="F114" s="283" t="s">
        <v>124</v>
      </c>
      <c r="G114" s="341" t="s">
        <v>282</v>
      </c>
      <c r="H114" s="342"/>
      <c r="I114" s="343"/>
      <c r="J114" s="342">
        <f t="shared" si="27"/>
        <v>0</v>
      </c>
      <c r="K114" s="337"/>
      <c r="L114" s="342"/>
      <c r="M114" s="344"/>
      <c r="N114" s="342"/>
      <c r="O114" s="285">
        <f t="shared" si="28"/>
        <v>0</v>
      </c>
      <c r="P114" s="285">
        <f t="shared" si="16"/>
        <v>0</v>
      </c>
      <c r="Q114" s="339"/>
      <c r="R114" s="260"/>
    </row>
    <row r="115" spans="1:18" ht="26.25" x14ac:dyDescent="0.2">
      <c r="A115" s="282"/>
      <c r="B115" s="340"/>
      <c r="C115" s="283"/>
      <c r="D115" s="283"/>
      <c r="E115" s="283"/>
      <c r="F115" s="283" t="s">
        <v>115</v>
      </c>
      <c r="G115" s="341" t="s">
        <v>295</v>
      </c>
      <c r="H115" s="342"/>
      <c r="I115" s="343"/>
      <c r="J115" s="342">
        <f t="shared" si="27"/>
        <v>0</v>
      </c>
      <c r="K115" s="337"/>
      <c r="L115" s="342"/>
      <c r="M115" s="344"/>
      <c r="N115" s="342"/>
      <c r="O115" s="285">
        <f t="shared" si="28"/>
        <v>0</v>
      </c>
      <c r="P115" s="285">
        <f t="shared" si="16"/>
        <v>0</v>
      </c>
      <c r="Q115" s="339"/>
      <c r="R115" s="260"/>
    </row>
    <row r="116" spans="1:18" ht="26.25" x14ac:dyDescent="0.2">
      <c r="A116" s="282"/>
      <c r="B116" s="340"/>
      <c r="C116" s="283"/>
      <c r="D116" s="283"/>
      <c r="E116" s="283"/>
      <c r="F116" s="283" t="s">
        <v>38</v>
      </c>
      <c r="G116" s="341" t="s">
        <v>296</v>
      </c>
      <c r="H116" s="342"/>
      <c r="I116" s="343"/>
      <c r="J116" s="342">
        <f t="shared" si="27"/>
        <v>0</v>
      </c>
      <c r="K116" s="337"/>
      <c r="L116" s="342"/>
      <c r="M116" s="344"/>
      <c r="N116" s="342"/>
      <c r="O116" s="285">
        <f t="shared" si="28"/>
        <v>0</v>
      </c>
      <c r="P116" s="285">
        <f t="shared" si="16"/>
        <v>0</v>
      </c>
      <c r="Q116" s="339"/>
      <c r="R116" s="260"/>
    </row>
    <row r="117" spans="1:18" ht="26.25" x14ac:dyDescent="0.2">
      <c r="A117" s="282"/>
      <c r="B117" s="340"/>
      <c r="C117" s="283"/>
      <c r="D117" s="283"/>
      <c r="E117" s="283"/>
      <c r="F117" s="283" t="s">
        <v>88</v>
      </c>
      <c r="G117" s="341" t="s">
        <v>285</v>
      </c>
      <c r="H117" s="342"/>
      <c r="I117" s="343"/>
      <c r="J117" s="342">
        <f t="shared" si="27"/>
        <v>0</v>
      </c>
      <c r="K117" s="337"/>
      <c r="L117" s="342"/>
      <c r="M117" s="344"/>
      <c r="N117" s="342"/>
      <c r="O117" s="285">
        <f t="shared" si="28"/>
        <v>0</v>
      </c>
      <c r="P117" s="285">
        <f t="shared" si="16"/>
        <v>0</v>
      </c>
      <c r="Q117" s="339"/>
      <c r="R117" s="260"/>
    </row>
    <row r="118" spans="1:18" ht="26.25" x14ac:dyDescent="0.2">
      <c r="A118" s="282"/>
      <c r="B118" s="340"/>
      <c r="C118" s="283"/>
      <c r="D118" s="283"/>
      <c r="E118" s="283"/>
      <c r="F118" s="283">
        <v>11</v>
      </c>
      <c r="G118" s="341" t="s">
        <v>286</v>
      </c>
      <c r="H118" s="342"/>
      <c r="I118" s="343"/>
      <c r="J118" s="342">
        <f t="shared" si="27"/>
        <v>0</v>
      </c>
      <c r="K118" s="337"/>
      <c r="L118" s="342"/>
      <c r="M118" s="344"/>
      <c r="N118" s="342"/>
      <c r="O118" s="285">
        <f t="shared" si="28"/>
        <v>0</v>
      </c>
      <c r="P118" s="285">
        <f t="shared" si="16"/>
        <v>0</v>
      </c>
      <c r="Q118" s="339"/>
      <c r="R118" s="260"/>
    </row>
    <row r="119" spans="1:18" ht="26.25" x14ac:dyDescent="0.2">
      <c r="A119" s="282"/>
      <c r="B119" s="340"/>
      <c r="C119" s="283"/>
      <c r="D119" s="283"/>
      <c r="E119" s="283"/>
      <c r="F119" s="283">
        <v>12</v>
      </c>
      <c r="G119" s="341" t="s">
        <v>297</v>
      </c>
      <c r="H119" s="342"/>
      <c r="I119" s="343"/>
      <c r="J119" s="342">
        <f t="shared" si="27"/>
        <v>0</v>
      </c>
      <c r="K119" s="337"/>
      <c r="L119" s="342"/>
      <c r="M119" s="344"/>
      <c r="N119" s="342"/>
      <c r="O119" s="285">
        <f t="shared" si="28"/>
        <v>0</v>
      </c>
      <c r="P119" s="285">
        <f t="shared" si="16"/>
        <v>0</v>
      </c>
      <c r="Q119" s="339"/>
      <c r="R119" s="260"/>
    </row>
    <row r="120" spans="1:18" ht="26.25" x14ac:dyDescent="0.2">
      <c r="A120" s="282"/>
      <c r="B120" s="340"/>
      <c r="C120" s="283"/>
      <c r="D120" s="283"/>
      <c r="E120" s="283"/>
      <c r="F120" s="283">
        <v>13</v>
      </c>
      <c r="G120" s="341" t="s">
        <v>298</v>
      </c>
      <c r="H120" s="342"/>
      <c r="I120" s="343"/>
      <c r="J120" s="342">
        <f t="shared" si="27"/>
        <v>0</v>
      </c>
      <c r="K120" s="337"/>
      <c r="L120" s="342"/>
      <c r="M120" s="344"/>
      <c r="N120" s="342"/>
      <c r="O120" s="285">
        <f t="shared" si="28"/>
        <v>0</v>
      </c>
      <c r="P120" s="285">
        <f t="shared" si="16"/>
        <v>0</v>
      </c>
      <c r="Q120" s="339"/>
      <c r="R120" s="260"/>
    </row>
    <row r="121" spans="1:18" ht="26.25" x14ac:dyDescent="0.2">
      <c r="A121" s="282"/>
      <c r="B121" s="340"/>
      <c r="C121" s="283"/>
      <c r="D121" s="283"/>
      <c r="E121" s="283"/>
      <c r="F121" s="283">
        <v>14</v>
      </c>
      <c r="G121" s="341" t="s">
        <v>272</v>
      </c>
      <c r="H121" s="342"/>
      <c r="I121" s="343"/>
      <c r="J121" s="342">
        <f t="shared" si="27"/>
        <v>0</v>
      </c>
      <c r="K121" s="337"/>
      <c r="L121" s="342"/>
      <c r="M121" s="344"/>
      <c r="N121" s="342"/>
      <c r="O121" s="285">
        <f t="shared" si="28"/>
        <v>0</v>
      </c>
      <c r="P121" s="285">
        <f t="shared" si="16"/>
        <v>0</v>
      </c>
      <c r="Q121" s="339"/>
      <c r="R121" s="260"/>
    </row>
    <row r="122" spans="1:18" ht="26.25" x14ac:dyDescent="0.2">
      <c r="A122" s="282"/>
      <c r="B122" s="340"/>
      <c r="C122" s="283"/>
      <c r="D122" s="283"/>
      <c r="E122" s="283"/>
      <c r="F122" s="283">
        <v>15</v>
      </c>
      <c r="G122" s="341" t="s">
        <v>299</v>
      </c>
      <c r="H122" s="342"/>
      <c r="I122" s="343"/>
      <c r="J122" s="342">
        <f t="shared" si="27"/>
        <v>0</v>
      </c>
      <c r="K122" s="337"/>
      <c r="L122" s="342"/>
      <c r="M122" s="344"/>
      <c r="N122" s="342"/>
      <c r="O122" s="285">
        <f t="shared" si="28"/>
        <v>0</v>
      </c>
      <c r="P122" s="285">
        <f t="shared" si="16"/>
        <v>0</v>
      </c>
      <c r="Q122" s="339"/>
      <c r="R122" s="260"/>
    </row>
    <row r="123" spans="1:18" ht="26.25" x14ac:dyDescent="0.2">
      <c r="A123" s="282"/>
      <c r="B123" s="340"/>
      <c r="C123" s="283"/>
      <c r="D123" s="283"/>
      <c r="E123" s="283"/>
      <c r="F123" s="283">
        <v>17</v>
      </c>
      <c r="G123" s="341" t="s">
        <v>274</v>
      </c>
      <c r="H123" s="342"/>
      <c r="I123" s="343"/>
      <c r="J123" s="342">
        <f t="shared" si="27"/>
        <v>0</v>
      </c>
      <c r="K123" s="337"/>
      <c r="L123" s="342"/>
      <c r="M123" s="344"/>
      <c r="N123" s="342"/>
      <c r="O123" s="285">
        <f t="shared" si="28"/>
        <v>0</v>
      </c>
      <c r="P123" s="285">
        <f t="shared" si="16"/>
        <v>0</v>
      </c>
      <c r="Q123" s="339"/>
      <c r="R123" s="260"/>
    </row>
    <row r="124" spans="1:18" ht="26.25" x14ac:dyDescent="0.2">
      <c r="A124" s="282"/>
      <c r="B124" s="340"/>
      <c r="C124" s="283"/>
      <c r="D124" s="283"/>
      <c r="E124" s="283"/>
      <c r="F124" s="283" t="s">
        <v>90</v>
      </c>
      <c r="G124" s="341" t="s">
        <v>273</v>
      </c>
      <c r="H124" s="342"/>
      <c r="I124" s="343"/>
      <c r="J124" s="342">
        <f t="shared" si="27"/>
        <v>0</v>
      </c>
      <c r="K124" s="337"/>
      <c r="L124" s="342"/>
      <c r="M124" s="344"/>
      <c r="N124" s="342"/>
      <c r="O124" s="285">
        <f t="shared" si="28"/>
        <v>0</v>
      </c>
      <c r="P124" s="285">
        <f t="shared" si="16"/>
        <v>0</v>
      </c>
      <c r="Q124" s="339"/>
      <c r="R124" s="260"/>
    </row>
    <row r="125" spans="1:18" ht="26.25" x14ac:dyDescent="0.2">
      <c r="A125" s="282"/>
      <c r="B125" s="340"/>
      <c r="C125" s="283"/>
      <c r="D125" s="283"/>
      <c r="E125" s="345" t="s">
        <v>55</v>
      </c>
      <c r="F125" s="269"/>
      <c r="G125" s="313" t="s">
        <v>116</v>
      </c>
      <c r="H125" s="335">
        <f>H126</f>
        <v>0</v>
      </c>
      <c r="I125" s="336"/>
      <c r="J125" s="342">
        <f t="shared" si="27"/>
        <v>0</v>
      </c>
      <c r="K125" s="337"/>
      <c r="L125" s="335">
        <f>L126</f>
        <v>0</v>
      </c>
      <c r="M125" s="314">
        <f>M126</f>
        <v>0</v>
      </c>
      <c r="N125" s="335">
        <f>N126</f>
        <v>0</v>
      </c>
      <c r="O125" s="338">
        <f>O126</f>
        <v>0</v>
      </c>
      <c r="P125" s="338">
        <f t="shared" si="16"/>
        <v>0</v>
      </c>
      <c r="Q125" s="339"/>
      <c r="R125" s="260"/>
    </row>
    <row r="126" spans="1:18" ht="26.25" x14ac:dyDescent="0.2">
      <c r="A126" s="282"/>
      <c r="B126" s="340"/>
      <c r="C126" s="283"/>
      <c r="D126" s="283"/>
      <c r="E126" s="283"/>
      <c r="F126" s="346" t="s">
        <v>104</v>
      </c>
      <c r="G126" s="341" t="s">
        <v>117</v>
      </c>
      <c r="H126" s="342">
        <v>0</v>
      </c>
      <c r="I126" s="343"/>
      <c r="J126" s="342">
        <f t="shared" si="27"/>
        <v>0</v>
      </c>
      <c r="K126" s="337"/>
      <c r="L126" s="342">
        <v>0</v>
      </c>
      <c r="M126" s="344"/>
      <c r="N126" s="342"/>
      <c r="O126" s="285">
        <f>M126+N126</f>
        <v>0</v>
      </c>
      <c r="P126" s="285">
        <f t="shared" ref="P126:P178" si="29">L126-O126</f>
        <v>0</v>
      </c>
      <c r="Q126" s="339"/>
      <c r="R126" s="260"/>
    </row>
    <row r="127" spans="1:18" ht="26.25" x14ac:dyDescent="0.2">
      <c r="A127" s="276"/>
      <c r="B127" s="268"/>
      <c r="C127" s="269"/>
      <c r="D127" s="269"/>
      <c r="E127" s="269" t="s">
        <v>43</v>
      </c>
      <c r="F127" s="269"/>
      <c r="G127" s="313" t="s">
        <v>118</v>
      </c>
      <c r="H127" s="335">
        <f>H128+H129+H130+H131+H132+H133</f>
        <v>0</v>
      </c>
      <c r="I127" s="336"/>
      <c r="J127" s="342">
        <f t="shared" si="27"/>
        <v>0</v>
      </c>
      <c r="K127" s="337"/>
      <c r="L127" s="335">
        <f>L128+L129+L130+L131+L132+L133</f>
        <v>0</v>
      </c>
      <c r="M127" s="314">
        <f>M128+M129+M130+M131+M132+M133</f>
        <v>0</v>
      </c>
      <c r="N127" s="335">
        <f>N128+N129+N130+N131+N132+N133</f>
        <v>0</v>
      </c>
      <c r="O127" s="338">
        <f>O128+O129+O130+O131+O132+O133</f>
        <v>0</v>
      </c>
      <c r="P127" s="338">
        <f t="shared" si="29"/>
        <v>0</v>
      </c>
      <c r="Q127" s="339"/>
      <c r="R127" s="260"/>
    </row>
    <row r="128" spans="1:18" ht="26.25" x14ac:dyDescent="0.2">
      <c r="A128" s="282"/>
      <c r="B128" s="340"/>
      <c r="C128" s="283"/>
      <c r="D128" s="283"/>
      <c r="E128" s="283"/>
      <c r="F128" s="283" t="s">
        <v>32</v>
      </c>
      <c r="G128" s="341" t="s">
        <v>119</v>
      </c>
      <c r="H128" s="342"/>
      <c r="I128" s="343"/>
      <c r="J128" s="342">
        <f t="shared" si="27"/>
        <v>0</v>
      </c>
      <c r="K128" s="337"/>
      <c r="L128" s="342"/>
      <c r="M128" s="344"/>
      <c r="N128" s="342"/>
      <c r="O128" s="285">
        <f t="shared" ref="O128:O133" si="30">M128+N128</f>
        <v>0</v>
      </c>
      <c r="P128" s="285">
        <f t="shared" si="29"/>
        <v>0</v>
      </c>
      <c r="Q128" s="339"/>
      <c r="R128" s="260"/>
    </row>
    <row r="129" spans="1:18" ht="26.25" x14ac:dyDescent="0.2">
      <c r="A129" s="282"/>
      <c r="B129" s="340"/>
      <c r="C129" s="283"/>
      <c r="D129" s="283"/>
      <c r="E129" s="283"/>
      <c r="F129" s="283" t="s">
        <v>30</v>
      </c>
      <c r="G129" s="341" t="s">
        <v>120</v>
      </c>
      <c r="H129" s="342"/>
      <c r="I129" s="343"/>
      <c r="J129" s="342">
        <f t="shared" si="27"/>
        <v>0</v>
      </c>
      <c r="K129" s="337"/>
      <c r="L129" s="342"/>
      <c r="M129" s="344"/>
      <c r="N129" s="342"/>
      <c r="O129" s="285">
        <f t="shared" si="30"/>
        <v>0</v>
      </c>
      <c r="P129" s="285">
        <f t="shared" si="29"/>
        <v>0</v>
      </c>
      <c r="Q129" s="339"/>
      <c r="R129" s="260"/>
    </row>
    <row r="130" spans="1:18" ht="26.25" x14ac:dyDescent="0.2">
      <c r="A130" s="282"/>
      <c r="B130" s="340"/>
      <c r="C130" s="283"/>
      <c r="D130" s="283"/>
      <c r="E130" s="283"/>
      <c r="F130" s="283" t="s">
        <v>43</v>
      </c>
      <c r="G130" s="341" t="s">
        <v>121</v>
      </c>
      <c r="H130" s="342"/>
      <c r="I130" s="343"/>
      <c r="J130" s="342">
        <f t="shared" si="27"/>
        <v>0</v>
      </c>
      <c r="K130" s="337"/>
      <c r="L130" s="342"/>
      <c r="M130" s="344"/>
      <c r="N130" s="342"/>
      <c r="O130" s="285">
        <f t="shared" si="30"/>
        <v>0</v>
      </c>
      <c r="P130" s="285">
        <f t="shared" si="29"/>
        <v>0</v>
      </c>
      <c r="Q130" s="339"/>
      <c r="R130" s="260"/>
    </row>
    <row r="131" spans="1:18" ht="51" x14ac:dyDescent="0.2">
      <c r="A131" s="282"/>
      <c r="B131" s="340"/>
      <c r="C131" s="283"/>
      <c r="D131" s="283"/>
      <c r="E131" s="283"/>
      <c r="F131" s="283" t="s">
        <v>22</v>
      </c>
      <c r="G131" s="341" t="s">
        <v>122</v>
      </c>
      <c r="H131" s="342"/>
      <c r="I131" s="343"/>
      <c r="J131" s="342">
        <f t="shared" si="27"/>
        <v>0</v>
      </c>
      <c r="K131" s="337"/>
      <c r="L131" s="342"/>
      <c r="M131" s="344"/>
      <c r="N131" s="342"/>
      <c r="O131" s="285">
        <f t="shared" si="30"/>
        <v>0</v>
      </c>
      <c r="P131" s="285">
        <f t="shared" si="29"/>
        <v>0</v>
      </c>
      <c r="Q131" s="339"/>
      <c r="R131" s="260"/>
    </row>
    <row r="132" spans="1:18" ht="26.25" x14ac:dyDescent="0.2">
      <c r="A132" s="282"/>
      <c r="B132" s="340"/>
      <c r="C132" s="283"/>
      <c r="D132" s="283"/>
      <c r="E132" s="283"/>
      <c r="F132" s="283" t="s">
        <v>33</v>
      </c>
      <c r="G132" s="341" t="s">
        <v>123</v>
      </c>
      <c r="H132" s="342"/>
      <c r="I132" s="343"/>
      <c r="J132" s="342">
        <f t="shared" si="27"/>
        <v>0</v>
      </c>
      <c r="K132" s="337"/>
      <c r="L132" s="342"/>
      <c r="M132" s="344"/>
      <c r="N132" s="342"/>
      <c r="O132" s="285">
        <f t="shared" si="30"/>
        <v>0</v>
      </c>
      <c r="P132" s="285">
        <f t="shared" si="29"/>
        <v>0</v>
      </c>
      <c r="Q132" s="339"/>
      <c r="R132" s="260"/>
    </row>
    <row r="133" spans="1:18" ht="26.25" x14ac:dyDescent="0.2">
      <c r="A133" s="282"/>
      <c r="B133" s="340"/>
      <c r="C133" s="283"/>
      <c r="D133" s="283"/>
      <c r="E133" s="283"/>
      <c r="F133" s="283" t="s">
        <v>124</v>
      </c>
      <c r="G133" s="341" t="s">
        <v>125</v>
      </c>
      <c r="H133" s="342"/>
      <c r="I133" s="343"/>
      <c r="J133" s="342">
        <f t="shared" si="27"/>
        <v>0</v>
      </c>
      <c r="K133" s="337"/>
      <c r="L133" s="342"/>
      <c r="M133" s="344"/>
      <c r="N133" s="342"/>
      <c r="O133" s="285">
        <f t="shared" si="30"/>
        <v>0</v>
      </c>
      <c r="P133" s="285">
        <f t="shared" si="29"/>
        <v>0</v>
      </c>
      <c r="Q133" s="339"/>
      <c r="R133" s="260"/>
    </row>
    <row r="134" spans="1:18" ht="26.25" x14ac:dyDescent="0.2">
      <c r="A134" s="276"/>
      <c r="B134" s="268"/>
      <c r="C134" s="269"/>
      <c r="D134" s="269" t="s">
        <v>89</v>
      </c>
      <c r="E134" s="269"/>
      <c r="F134" s="269"/>
      <c r="G134" s="334" t="s">
        <v>66</v>
      </c>
      <c r="H134" s="335">
        <f>H135+H142+H146+H147</f>
        <v>0</v>
      </c>
      <c r="I134" s="336"/>
      <c r="J134" s="342">
        <f t="shared" si="27"/>
        <v>0</v>
      </c>
      <c r="K134" s="337"/>
      <c r="L134" s="335">
        <f>L135+L142+L146+L147</f>
        <v>0</v>
      </c>
      <c r="M134" s="314">
        <f>M135+M142+M146+M147</f>
        <v>0</v>
      </c>
      <c r="N134" s="335">
        <f>N135+N142+N146+N147</f>
        <v>0</v>
      </c>
      <c r="O134" s="338">
        <f>O135+O142+O146+O147</f>
        <v>0</v>
      </c>
      <c r="P134" s="338">
        <f t="shared" si="29"/>
        <v>0</v>
      </c>
      <c r="Q134" s="339"/>
      <c r="R134" s="260"/>
    </row>
    <row r="135" spans="1:18" ht="26.25" x14ac:dyDescent="0.2">
      <c r="A135" s="276"/>
      <c r="B135" s="268"/>
      <c r="C135" s="269"/>
      <c r="D135" s="269"/>
      <c r="E135" s="269" t="s">
        <v>32</v>
      </c>
      <c r="F135" s="269"/>
      <c r="G135" s="313" t="s">
        <v>302</v>
      </c>
      <c r="H135" s="335">
        <f>SUM(H136:H141)</f>
        <v>0</v>
      </c>
      <c r="I135" s="336"/>
      <c r="J135" s="342">
        <f t="shared" si="27"/>
        <v>0</v>
      </c>
      <c r="K135" s="337"/>
      <c r="L135" s="335">
        <f>SUM(L136:L141)</f>
        <v>0</v>
      </c>
      <c r="M135" s="314">
        <f>SUM(M136:M141)</f>
        <v>0</v>
      </c>
      <c r="N135" s="335">
        <f>SUM(N136:N141)</f>
        <v>0</v>
      </c>
      <c r="O135" s="338">
        <f>SUM(O136:O141)</f>
        <v>0</v>
      </c>
      <c r="P135" s="338">
        <f t="shared" si="29"/>
        <v>0</v>
      </c>
      <c r="Q135" s="339"/>
      <c r="R135" s="260"/>
    </row>
    <row r="136" spans="1:18" ht="26.25" x14ac:dyDescent="0.2">
      <c r="A136" s="282"/>
      <c r="B136" s="340"/>
      <c r="C136" s="283"/>
      <c r="D136" s="283"/>
      <c r="E136" s="283"/>
      <c r="F136" s="283" t="s">
        <v>32</v>
      </c>
      <c r="G136" s="341" t="s">
        <v>300</v>
      </c>
      <c r="H136" s="342"/>
      <c r="I136" s="343"/>
      <c r="J136" s="342">
        <f t="shared" si="27"/>
        <v>0</v>
      </c>
      <c r="K136" s="337"/>
      <c r="L136" s="342"/>
      <c r="M136" s="344"/>
      <c r="N136" s="342"/>
      <c r="O136" s="285">
        <f t="shared" ref="O136:O141" si="31">M136+N136</f>
        <v>0</v>
      </c>
      <c r="P136" s="285">
        <f t="shared" si="29"/>
        <v>0</v>
      </c>
      <c r="Q136" s="339"/>
      <c r="R136" s="260"/>
    </row>
    <row r="137" spans="1:18" ht="26.25" x14ac:dyDescent="0.2">
      <c r="A137" s="282"/>
      <c r="B137" s="340"/>
      <c r="C137" s="283"/>
      <c r="D137" s="283"/>
      <c r="E137" s="283"/>
      <c r="F137" s="283" t="s">
        <v>30</v>
      </c>
      <c r="G137" s="341" t="s">
        <v>301</v>
      </c>
      <c r="H137" s="342"/>
      <c r="I137" s="343"/>
      <c r="J137" s="342">
        <f t="shared" si="27"/>
        <v>0</v>
      </c>
      <c r="K137" s="337"/>
      <c r="L137" s="342"/>
      <c r="M137" s="344"/>
      <c r="N137" s="342"/>
      <c r="O137" s="285">
        <f t="shared" si="31"/>
        <v>0</v>
      </c>
      <c r="P137" s="285">
        <f t="shared" si="29"/>
        <v>0</v>
      </c>
      <c r="Q137" s="339"/>
      <c r="R137" s="260"/>
    </row>
    <row r="138" spans="1:18" ht="26.25" x14ac:dyDescent="0.2">
      <c r="A138" s="282"/>
      <c r="B138" s="340"/>
      <c r="C138" s="283"/>
      <c r="D138" s="283"/>
      <c r="E138" s="283"/>
      <c r="F138" s="283" t="s">
        <v>43</v>
      </c>
      <c r="G138" s="341" t="s">
        <v>303</v>
      </c>
      <c r="H138" s="342"/>
      <c r="I138" s="343"/>
      <c r="J138" s="342">
        <f t="shared" si="27"/>
        <v>0</v>
      </c>
      <c r="K138" s="337"/>
      <c r="L138" s="342"/>
      <c r="M138" s="344"/>
      <c r="N138" s="342"/>
      <c r="O138" s="285">
        <f t="shared" si="31"/>
        <v>0</v>
      </c>
      <c r="P138" s="285">
        <f t="shared" si="29"/>
        <v>0</v>
      </c>
      <c r="Q138" s="339"/>
      <c r="R138" s="260"/>
    </row>
    <row r="139" spans="1:18" ht="26.25" x14ac:dyDescent="0.2">
      <c r="A139" s="282"/>
      <c r="B139" s="340"/>
      <c r="C139" s="283"/>
      <c r="D139" s="283"/>
      <c r="E139" s="283"/>
      <c r="F139" s="283" t="s">
        <v>22</v>
      </c>
      <c r="G139" s="341" t="s">
        <v>304</v>
      </c>
      <c r="H139" s="342"/>
      <c r="I139" s="343"/>
      <c r="J139" s="342">
        <f t="shared" si="27"/>
        <v>0</v>
      </c>
      <c r="K139" s="337"/>
      <c r="L139" s="342"/>
      <c r="M139" s="344"/>
      <c r="N139" s="342"/>
      <c r="O139" s="285">
        <f t="shared" si="31"/>
        <v>0</v>
      </c>
      <c r="P139" s="285">
        <f t="shared" si="29"/>
        <v>0</v>
      </c>
      <c r="Q139" s="339"/>
      <c r="R139" s="260"/>
    </row>
    <row r="140" spans="1:18" ht="26.25" x14ac:dyDescent="0.2">
      <c r="A140" s="282"/>
      <c r="B140" s="340"/>
      <c r="C140" s="283"/>
      <c r="D140" s="283"/>
      <c r="E140" s="283"/>
      <c r="F140" s="283" t="s">
        <v>38</v>
      </c>
      <c r="G140" s="341" t="s">
        <v>305</v>
      </c>
      <c r="H140" s="342">
        <v>0</v>
      </c>
      <c r="I140" s="343"/>
      <c r="J140" s="342">
        <f t="shared" si="27"/>
        <v>0</v>
      </c>
      <c r="K140" s="337"/>
      <c r="L140" s="342">
        <v>0</v>
      </c>
      <c r="M140" s="344"/>
      <c r="N140" s="342"/>
      <c r="O140" s="285">
        <f t="shared" si="31"/>
        <v>0</v>
      </c>
      <c r="P140" s="285">
        <f t="shared" si="29"/>
        <v>0</v>
      </c>
      <c r="Q140" s="339"/>
      <c r="R140" s="260"/>
    </row>
    <row r="141" spans="1:18" ht="26.25" x14ac:dyDescent="0.2">
      <c r="A141" s="282"/>
      <c r="B141" s="340"/>
      <c r="C141" s="283"/>
      <c r="D141" s="283"/>
      <c r="E141" s="283"/>
      <c r="F141" s="283" t="s">
        <v>90</v>
      </c>
      <c r="G141" s="341" t="s">
        <v>306</v>
      </c>
      <c r="H141" s="342"/>
      <c r="I141" s="343"/>
      <c r="J141" s="342">
        <f t="shared" si="27"/>
        <v>0</v>
      </c>
      <c r="K141" s="337"/>
      <c r="L141" s="342"/>
      <c r="M141" s="344"/>
      <c r="N141" s="342"/>
      <c r="O141" s="285">
        <f t="shared" si="31"/>
        <v>0</v>
      </c>
      <c r="P141" s="285">
        <f t="shared" si="29"/>
        <v>0</v>
      </c>
      <c r="Q141" s="339"/>
      <c r="R141" s="260"/>
    </row>
    <row r="142" spans="1:18" ht="26.25" x14ac:dyDescent="0.2">
      <c r="A142" s="276"/>
      <c r="B142" s="268"/>
      <c r="C142" s="269"/>
      <c r="D142" s="269"/>
      <c r="E142" s="269" t="s">
        <v>114</v>
      </c>
      <c r="F142" s="269"/>
      <c r="G142" s="334" t="s">
        <v>150</v>
      </c>
      <c r="H142" s="335">
        <v>0</v>
      </c>
      <c r="I142" s="336"/>
      <c r="J142" s="342">
        <f t="shared" si="27"/>
        <v>0</v>
      </c>
      <c r="K142" s="337"/>
      <c r="L142" s="335">
        <v>0</v>
      </c>
      <c r="M142" s="314">
        <f>M143+M144+M145</f>
        <v>0</v>
      </c>
      <c r="N142" s="335">
        <f>N143+N144+N145</f>
        <v>0</v>
      </c>
      <c r="O142" s="338">
        <f>O143+O144+O145</f>
        <v>0</v>
      </c>
      <c r="P142" s="338">
        <f t="shared" si="29"/>
        <v>0</v>
      </c>
      <c r="Q142" s="339"/>
      <c r="R142" s="260"/>
    </row>
    <row r="143" spans="1:18" ht="26.25" x14ac:dyDescent="0.2">
      <c r="A143" s="282"/>
      <c r="B143" s="340"/>
      <c r="C143" s="283"/>
      <c r="D143" s="283"/>
      <c r="E143" s="283"/>
      <c r="F143" s="283" t="s">
        <v>32</v>
      </c>
      <c r="G143" s="341" t="s">
        <v>307</v>
      </c>
      <c r="H143" s="342"/>
      <c r="I143" s="343"/>
      <c r="J143" s="342">
        <f t="shared" si="27"/>
        <v>0</v>
      </c>
      <c r="K143" s="337"/>
      <c r="L143" s="342"/>
      <c r="M143" s="344"/>
      <c r="N143" s="342"/>
      <c r="O143" s="285">
        <f>M143+N143</f>
        <v>0</v>
      </c>
      <c r="P143" s="285">
        <f t="shared" si="29"/>
        <v>0</v>
      </c>
      <c r="Q143" s="339"/>
      <c r="R143" s="260"/>
    </row>
    <row r="144" spans="1:18" ht="26.25" x14ac:dyDescent="0.2">
      <c r="A144" s="282"/>
      <c r="B144" s="340"/>
      <c r="C144" s="283"/>
      <c r="D144" s="283"/>
      <c r="E144" s="283"/>
      <c r="F144" s="283" t="s">
        <v>43</v>
      </c>
      <c r="G144" s="341" t="s">
        <v>308</v>
      </c>
      <c r="H144" s="342"/>
      <c r="I144" s="343"/>
      <c r="J144" s="342">
        <f t="shared" si="27"/>
        <v>0</v>
      </c>
      <c r="K144" s="337"/>
      <c r="L144" s="342"/>
      <c r="M144" s="344"/>
      <c r="N144" s="342"/>
      <c r="O144" s="285">
        <f>M144+N144</f>
        <v>0</v>
      </c>
      <c r="P144" s="285">
        <f t="shared" si="29"/>
        <v>0</v>
      </c>
      <c r="Q144" s="339"/>
      <c r="R144" s="260"/>
    </row>
    <row r="145" spans="1:18" ht="26.25" x14ac:dyDescent="0.2">
      <c r="A145" s="282"/>
      <c r="B145" s="340"/>
      <c r="C145" s="283"/>
      <c r="D145" s="283"/>
      <c r="E145" s="283"/>
      <c r="F145" s="283" t="s">
        <v>90</v>
      </c>
      <c r="G145" s="341" t="s">
        <v>151</v>
      </c>
      <c r="H145" s="342"/>
      <c r="I145" s="343"/>
      <c r="J145" s="342">
        <f t="shared" si="27"/>
        <v>0</v>
      </c>
      <c r="K145" s="337"/>
      <c r="L145" s="342"/>
      <c r="M145" s="344"/>
      <c r="N145" s="342"/>
      <c r="O145" s="285">
        <f>M145+N145</f>
        <v>0</v>
      </c>
      <c r="P145" s="285">
        <f t="shared" si="29"/>
        <v>0</v>
      </c>
      <c r="Q145" s="339"/>
      <c r="R145" s="260"/>
    </row>
    <row r="146" spans="1:18" ht="26.25" x14ac:dyDescent="0.2">
      <c r="A146" s="282"/>
      <c r="B146" s="340"/>
      <c r="C146" s="283"/>
      <c r="D146" s="283"/>
      <c r="E146" s="283">
        <v>13</v>
      </c>
      <c r="F146" s="283"/>
      <c r="G146" s="341" t="s">
        <v>309</v>
      </c>
      <c r="H146" s="342"/>
      <c r="I146" s="343"/>
      <c r="J146" s="342">
        <f t="shared" si="27"/>
        <v>0</v>
      </c>
      <c r="K146" s="337"/>
      <c r="L146" s="342"/>
      <c r="M146" s="344"/>
      <c r="N146" s="342"/>
      <c r="O146" s="285">
        <f>M146+N146</f>
        <v>0</v>
      </c>
      <c r="P146" s="285">
        <f t="shared" si="29"/>
        <v>0</v>
      </c>
      <c r="Q146" s="339"/>
      <c r="R146" s="260"/>
    </row>
    <row r="147" spans="1:18" ht="26.25" x14ac:dyDescent="0.2">
      <c r="A147" s="276"/>
      <c r="B147" s="268"/>
      <c r="C147" s="269"/>
      <c r="D147" s="269"/>
      <c r="E147" s="269" t="s">
        <v>90</v>
      </c>
      <c r="F147" s="269"/>
      <c r="G147" s="334" t="s">
        <v>314</v>
      </c>
      <c r="H147" s="335">
        <f>H148+H149+H150+H151</f>
        <v>0</v>
      </c>
      <c r="I147" s="336"/>
      <c r="J147" s="342">
        <f t="shared" si="27"/>
        <v>0</v>
      </c>
      <c r="K147" s="337"/>
      <c r="L147" s="335">
        <f>L148+L149+L150+L151</f>
        <v>0</v>
      </c>
      <c r="M147" s="314">
        <f>M148+M149+M150+M151</f>
        <v>0</v>
      </c>
      <c r="N147" s="335">
        <f>N148+N149+N150+N151</f>
        <v>0</v>
      </c>
      <c r="O147" s="338">
        <f>O148+O149+O150+O151</f>
        <v>0</v>
      </c>
      <c r="P147" s="338">
        <f t="shared" si="29"/>
        <v>0</v>
      </c>
      <c r="Q147" s="339"/>
      <c r="R147" s="260"/>
    </row>
    <row r="148" spans="1:18" ht="26.25" x14ac:dyDescent="0.2">
      <c r="A148" s="282"/>
      <c r="B148" s="340"/>
      <c r="C148" s="283"/>
      <c r="D148" s="283"/>
      <c r="E148" s="283"/>
      <c r="F148" s="283" t="s">
        <v>30</v>
      </c>
      <c r="G148" s="341" t="s">
        <v>290</v>
      </c>
      <c r="H148" s="342"/>
      <c r="I148" s="343"/>
      <c r="J148" s="342">
        <f t="shared" si="27"/>
        <v>0</v>
      </c>
      <c r="K148" s="337"/>
      <c r="L148" s="342"/>
      <c r="M148" s="344"/>
      <c r="N148" s="342"/>
      <c r="O148" s="285">
        <f>M148+N148</f>
        <v>0</v>
      </c>
      <c r="P148" s="285">
        <f t="shared" si="29"/>
        <v>0</v>
      </c>
      <c r="Q148" s="339"/>
      <c r="R148" s="260"/>
    </row>
    <row r="149" spans="1:18" ht="26.25" x14ac:dyDescent="0.2">
      <c r="A149" s="282"/>
      <c r="B149" s="340"/>
      <c r="C149" s="283"/>
      <c r="D149" s="283"/>
      <c r="E149" s="283"/>
      <c r="F149" s="283" t="s">
        <v>22</v>
      </c>
      <c r="G149" s="341" t="s">
        <v>310</v>
      </c>
      <c r="H149" s="342"/>
      <c r="I149" s="343"/>
      <c r="J149" s="342">
        <f t="shared" si="27"/>
        <v>0</v>
      </c>
      <c r="K149" s="337"/>
      <c r="L149" s="342"/>
      <c r="M149" s="344"/>
      <c r="N149" s="342"/>
      <c r="O149" s="285">
        <f>M149+N149</f>
        <v>0</v>
      </c>
      <c r="P149" s="285">
        <f t="shared" si="29"/>
        <v>0</v>
      </c>
      <c r="Q149" s="339"/>
      <c r="R149" s="260"/>
    </row>
    <row r="150" spans="1:18" ht="26.25" x14ac:dyDescent="0.2">
      <c r="A150" s="282"/>
      <c r="B150" s="340"/>
      <c r="C150" s="283"/>
      <c r="D150" s="283"/>
      <c r="E150" s="283"/>
      <c r="F150" s="283" t="s">
        <v>33</v>
      </c>
      <c r="G150" s="341" t="s">
        <v>289</v>
      </c>
      <c r="H150" s="342"/>
      <c r="I150" s="343"/>
      <c r="J150" s="342">
        <f t="shared" si="27"/>
        <v>0</v>
      </c>
      <c r="K150" s="337"/>
      <c r="L150" s="342"/>
      <c r="M150" s="344"/>
      <c r="N150" s="342"/>
      <c r="O150" s="285">
        <f>M150+N150</f>
        <v>0</v>
      </c>
      <c r="P150" s="285">
        <f t="shared" si="29"/>
        <v>0</v>
      </c>
      <c r="Q150" s="339"/>
      <c r="R150" s="260"/>
    </row>
    <row r="151" spans="1:18" ht="26.25" x14ac:dyDescent="0.2">
      <c r="A151" s="282"/>
      <c r="B151" s="340"/>
      <c r="C151" s="283"/>
      <c r="D151" s="283"/>
      <c r="E151" s="283"/>
      <c r="F151" s="283" t="s">
        <v>90</v>
      </c>
      <c r="G151" s="341" t="s">
        <v>311</v>
      </c>
      <c r="H151" s="342"/>
      <c r="I151" s="343"/>
      <c r="J151" s="342">
        <f t="shared" si="27"/>
        <v>0</v>
      </c>
      <c r="K151" s="337"/>
      <c r="L151" s="342"/>
      <c r="M151" s="344"/>
      <c r="N151" s="342"/>
      <c r="O151" s="285">
        <f>M151+N151</f>
        <v>0</v>
      </c>
      <c r="P151" s="285">
        <f t="shared" si="29"/>
        <v>0</v>
      </c>
      <c r="Q151" s="339"/>
      <c r="R151" s="260"/>
    </row>
    <row r="152" spans="1:18" ht="26.25" x14ac:dyDescent="0.2">
      <c r="A152" s="276"/>
      <c r="B152" s="268"/>
      <c r="C152" s="269"/>
      <c r="D152" s="269">
        <v>59</v>
      </c>
      <c r="E152" s="269"/>
      <c r="F152" s="269"/>
      <c r="G152" s="334" t="s">
        <v>313</v>
      </c>
      <c r="H152" s="335">
        <f>+H153</f>
        <v>1218200</v>
      </c>
      <c r="I152" s="336">
        <f>I153</f>
        <v>1211562</v>
      </c>
      <c r="J152" s="335">
        <f>+J153</f>
        <v>6638</v>
      </c>
      <c r="K152" s="337">
        <f>ROUND(I152/H152*100,2)</f>
        <v>99.46</v>
      </c>
      <c r="L152" s="335">
        <f>+L153</f>
        <v>1218200</v>
      </c>
      <c r="M152" s="335">
        <f>+M153</f>
        <v>1186559</v>
      </c>
      <c r="N152" s="335">
        <f>+N153</f>
        <v>25003</v>
      </c>
      <c r="O152" s="335">
        <f>+O153</f>
        <v>1211562</v>
      </c>
      <c r="P152" s="338">
        <f t="shared" si="29"/>
        <v>6638</v>
      </c>
      <c r="Q152" s="339">
        <f>ROUND(O152/L152*100,2)</f>
        <v>99.46</v>
      </c>
      <c r="R152" s="260"/>
    </row>
    <row r="153" spans="1:18" ht="26.25" x14ac:dyDescent="0.2">
      <c r="A153" s="282"/>
      <c r="B153" s="340"/>
      <c r="C153" s="283"/>
      <c r="D153" s="283"/>
      <c r="E153" s="283">
        <v>25</v>
      </c>
      <c r="F153" s="283"/>
      <c r="G153" s="341" t="s">
        <v>312</v>
      </c>
      <c r="H153" s="342">
        <v>1218200</v>
      </c>
      <c r="I153" s="343">
        <f>O153</f>
        <v>1211562</v>
      </c>
      <c r="J153" s="342">
        <f t="shared" ref="J153:J159" si="32">H153-I153</f>
        <v>6638</v>
      </c>
      <c r="K153" s="337">
        <f>ROUND(I153/H153*100,2)</f>
        <v>99.46</v>
      </c>
      <c r="L153" s="342">
        <v>1218200</v>
      </c>
      <c r="M153" s="344">
        <v>1186559</v>
      </c>
      <c r="N153" s="342">
        <v>25003</v>
      </c>
      <c r="O153" s="285">
        <f>M153+N153</f>
        <v>1211562</v>
      </c>
      <c r="P153" s="285">
        <f t="shared" si="29"/>
        <v>6638</v>
      </c>
      <c r="Q153" s="339">
        <f>ROUND(O153/L153*100,2)</f>
        <v>99.46</v>
      </c>
      <c r="R153" s="260"/>
    </row>
    <row r="154" spans="1:18" ht="26.25" x14ac:dyDescent="0.2">
      <c r="A154" s="347" t="s">
        <v>126</v>
      </c>
      <c r="B154" s="348"/>
      <c r="C154" s="349"/>
      <c r="D154" s="350">
        <v>85</v>
      </c>
      <c r="E154" s="349"/>
      <c r="F154" s="349"/>
      <c r="G154" s="351" t="s">
        <v>127</v>
      </c>
      <c r="H154" s="352"/>
      <c r="I154" s="353"/>
      <c r="J154" s="352">
        <f t="shared" si="32"/>
        <v>0</v>
      </c>
      <c r="K154" s="354"/>
      <c r="L154" s="352"/>
      <c r="M154" s="355"/>
      <c r="N154" s="352"/>
      <c r="O154" s="356">
        <f>M154+N154</f>
        <v>0</v>
      </c>
      <c r="P154" s="356">
        <f t="shared" si="29"/>
        <v>0</v>
      </c>
      <c r="Q154" s="357"/>
      <c r="R154" s="260"/>
    </row>
    <row r="155" spans="1:18" ht="26.25" x14ac:dyDescent="0.2">
      <c r="A155" s="276" t="s">
        <v>110</v>
      </c>
      <c r="B155" s="268" t="s">
        <v>32</v>
      </c>
      <c r="C155" s="269"/>
      <c r="D155" s="269"/>
      <c r="E155" s="269"/>
      <c r="F155" s="269"/>
      <c r="G155" s="313" t="s">
        <v>128</v>
      </c>
      <c r="H155" s="335">
        <f>H152</f>
        <v>1218200</v>
      </c>
      <c r="I155" s="335"/>
      <c r="J155" s="342">
        <f t="shared" si="32"/>
        <v>1218200</v>
      </c>
      <c r="K155" s="337">
        <f t="shared" ref="K155:K170" si="33">ROUND(I155/H155*100,2)</f>
        <v>0</v>
      </c>
      <c r="L155" s="335">
        <f>L152</f>
        <v>1218200</v>
      </c>
      <c r="M155" s="358">
        <f>M152</f>
        <v>1186559</v>
      </c>
      <c r="N155" s="335">
        <f>N152</f>
        <v>25003</v>
      </c>
      <c r="O155" s="358">
        <f>O152</f>
        <v>1211562</v>
      </c>
      <c r="P155" s="338">
        <f t="shared" si="29"/>
        <v>6638</v>
      </c>
      <c r="Q155" s="339">
        <f t="shared" ref="Q155:Q170" si="34">ROUND(O155/L155*100,2)</f>
        <v>99.46</v>
      </c>
      <c r="R155" s="260"/>
    </row>
    <row r="156" spans="1:18" ht="51" x14ac:dyDescent="0.2">
      <c r="A156" s="276"/>
      <c r="B156" s="268" t="s">
        <v>30</v>
      </c>
      <c r="C156" s="269"/>
      <c r="D156" s="269"/>
      <c r="E156" s="269"/>
      <c r="F156" s="269"/>
      <c r="G156" s="313" t="s">
        <v>129</v>
      </c>
      <c r="H156" s="335">
        <f>H157+H158</f>
        <v>0</v>
      </c>
      <c r="I156" s="335"/>
      <c r="J156" s="342">
        <f t="shared" si="32"/>
        <v>0</v>
      </c>
      <c r="K156" s="337" t="e">
        <f t="shared" si="33"/>
        <v>#DIV/0!</v>
      </c>
      <c r="L156" s="335">
        <f>L157+L158</f>
        <v>0</v>
      </c>
      <c r="M156" s="335">
        <f>M157+M158</f>
        <v>0</v>
      </c>
      <c r="N156" s="335">
        <f>N157+N158</f>
        <v>0</v>
      </c>
      <c r="O156" s="335">
        <f>O157+O158</f>
        <v>0</v>
      </c>
      <c r="P156" s="338">
        <f t="shared" si="29"/>
        <v>0</v>
      </c>
      <c r="Q156" s="339" t="e">
        <f t="shared" si="34"/>
        <v>#DIV/0!</v>
      </c>
      <c r="R156" s="260"/>
    </row>
    <row r="157" spans="1:18" ht="26.25" x14ac:dyDescent="0.2">
      <c r="A157" s="276"/>
      <c r="B157" s="268"/>
      <c r="C157" s="269" t="s">
        <v>32</v>
      </c>
      <c r="D157" s="269"/>
      <c r="E157" s="269"/>
      <c r="F157" s="269"/>
      <c r="G157" s="313" t="s">
        <v>130</v>
      </c>
      <c r="H157" s="335">
        <f>H150</f>
        <v>0</v>
      </c>
      <c r="I157" s="335"/>
      <c r="J157" s="342">
        <f t="shared" si="32"/>
        <v>0</v>
      </c>
      <c r="K157" s="337" t="e">
        <f t="shared" si="33"/>
        <v>#DIV/0!</v>
      </c>
      <c r="L157" s="335">
        <f>L150</f>
        <v>0</v>
      </c>
      <c r="M157" s="335">
        <f>M150</f>
        <v>0</v>
      </c>
      <c r="N157" s="335">
        <f>N150</f>
        <v>0</v>
      </c>
      <c r="O157" s="335">
        <f>O150</f>
        <v>0</v>
      </c>
      <c r="P157" s="338">
        <f t="shared" si="29"/>
        <v>0</v>
      </c>
      <c r="Q157" s="339" t="e">
        <f t="shared" si="34"/>
        <v>#DIV/0!</v>
      </c>
      <c r="R157" s="260"/>
    </row>
    <row r="158" spans="1:18" ht="26.25" x14ac:dyDescent="0.2">
      <c r="A158" s="276"/>
      <c r="B158" s="268"/>
      <c r="C158" s="269" t="s">
        <v>30</v>
      </c>
      <c r="D158" s="269"/>
      <c r="E158" s="269"/>
      <c r="F158" s="269"/>
      <c r="G158" s="313" t="s">
        <v>131</v>
      </c>
      <c r="H158" s="335">
        <f>H105-H150-H152</f>
        <v>0</v>
      </c>
      <c r="I158" s="335"/>
      <c r="J158" s="342">
        <f t="shared" si="32"/>
        <v>0</v>
      </c>
      <c r="K158" s="337" t="e">
        <f t="shared" si="33"/>
        <v>#DIV/0!</v>
      </c>
      <c r="L158" s="335">
        <f>L105-L150-L152</f>
        <v>0</v>
      </c>
      <c r="M158" s="335">
        <f>M105-M150-M152</f>
        <v>0</v>
      </c>
      <c r="N158" s="335">
        <f>N105-N150-N152</f>
        <v>0</v>
      </c>
      <c r="O158" s="335">
        <f>O105-O150-O152</f>
        <v>0</v>
      </c>
      <c r="P158" s="338">
        <f t="shared" si="29"/>
        <v>0</v>
      </c>
      <c r="Q158" s="339" t="e">
        <f t="shared" si="34"/>
        <v>#DIV/0!</v>
      </c>
      <c r="R158" s="260"/>
    </row>
    <row r="159" spans="1:18" ht="26.25" x14ac:dyDescent="0.2">
      <c r="A159" s="276" t="s">
        <v>132</v>
      </c>
      <c r="B159" s="268" t="s">
        <v>22</v>
      </c>
      <c r="C159" s="269"/>
      <c r="D159" s="269"/>
      <c r="E159" s="269"/>
      <c r="F159" s="269"/>
      <c r="G159" s="313" t="s">
        <v>133</v>
      </c>
      <c r="H159" s="335">
        <f>+H160+H169</f>
        <v>44509300</v>
      </c>
      <c r="I159" s="335"/>
      <c r="J159" s="342">
        <f t="shared" si="32"/>
        <v>44509300</v>
      </c>
      <c r="K159" s="337">
        <f t="shared" si="33"/>
        <v>0</v>
      </c>
      <c r="L159" s="335">
        <f>+L160+L169</f>
        <v>17951100</v>
      </c>
      <c r="M159" s="335">
        <f>+M160+M169</f>
        <v>13118971.52</v>
      </c>
      <c r="N159" s="335">
        <f>+N160+N169</f>
        <v>2132578.66</v>
      </c>
      <c r="O159" s="335">
        <f>+O160+O169</f>
        <v>15251550.18</v>
      </c>
      <c r="P159" s="338">
        <f t="shared" si="29"/>
        <v>2699549.8200000003</v>
      </c>
      <c r="Q159" s="339">
        <f t="shared" si="34"/>
        <v>84.96</v>
      </c>
      <c r="R159" s="260"/>
    </row>
    <row r="160" spans="1:18" ht="26.25" x14ac:dyDescent="0.2">
      <c r="A160" s="276"/>
      <c r="B160" s="268"/>
      <c r="C160" s="269"/>
      <c r="D160" s="269" t="s">
        <v>32</v>
      </c>
      <c r="E160" s="269"/>
      <c r="F160" s="269"/>
      <c r="G160" s="313" t="s">
        <v>62</v>
      </c>
      <c r="H160" s="335">
        <f>+H161+H162+H163+H164+H165+H166+H167+H168</f>
        <v>44509300</v>
      </c>
      <c r="I160" s="335"/>
      <c r="J160" s="335">
        <f>+J161+J162+J163+J164+J165+J166+J167+J168</f>
        <v>44509300</v>
      </c>
      <c r="K160" s="337">
        <f t="shared" si="33"/>
        <v>0</v>
      </c>
      <c r="L160" s="335">
        <f>+L161+L162+L163+L164+L165+L166+L167+L168</f>
        <v>17951100</v>
      </c>
      <c r="M160" s="335">
        <f>+M161+M162+M163+M164+M165+M166+M167+M168</f>
        <v>13118971.52</v>
      </c>
      <c r="N160" s="335">
        <f>+N161+N162+N163+N164+N165+N166+N167+N168</f>
        <v>2132578.66</v>
      </c>
      <c r="O160" s="335">
        <f>+O161+O162+O163+O164+O165+O166+O167+O168</f>
        <v>15251550.18</v>
      </c>
      <c r="P160" s="338">
        <f t="shared" si="29"/>
        <v>2699549.8200000003</v>
      </c>
      <c r="Q160" s="339">
        <f t="shared" si="34"/>
        <v>84.96</v>
      </c>
      <c r="R160" s="260"/>
    </row>
    <row r="161" spans="1:18" ht="26.25" x14ac:dyDescent="0.2">
      <c r="A161" s="276"/>
      <c r="B161" s="268"/>
      <c r="C161" s="269"/>
      <c r="D161" s="269" t="s">
        <v>88</v>
      </c>
      <c r="E161" s="269"/>
      <c r="F161" s="269"/>
      <c r="G161" s="313" t="s">
        <v>134</v>
      </c>
      <c r="H161" s="335">
        <f>+H174+H259+H107</f>
        <v>4418600</v>
      </c>
      <c r="I161" s="335"/>
      <c r="J161" s="342">
        <f t="shared" ref="J161:J171" si="35">H161-I161</f>
        <v>4418600</v>
      </c>
      <c r="K161" s="337">
        <f t="shared" si="33"/>
        <v>0</v>
      </c>
      <c r="L161" s="335">
        <f>+L174+L259+L107</f>
        <v>2231600</v>
      </c>
      <c r="M161" s="335">
        <f>+M174+M259+M107</f>
        <v>1832135</v>
      </c>
      <c r="N161" s="335">
        <f>+N174+N259+N107</f>
        <v>371166</v>
      </c>
      <c r="O161" s="335">
        <f>+O174+O259+O107</f>
        <v>2203301</v>
      </c>
      <c r="P161" s="338">
        <f t="shared" si="29"/>
        <v>28299</v>
      </c>
      <c r="Q161" s="339">
        <f t="shared" si="34"/>
        <v>98.73</v>
      </c>
      <c r="R161" s="260"/>
    </row>
    <row r="162" spans="1:18" ht="26.25" x14ac:dyDescent="0.2">
      <c r="A162" s="276"/>
      <c r="B162" s="268"/>
      <c r="C162" s="269"/>
      <c r="D162" s="269" t="s">
        <v>89</v>
      </c>
      <c r="E162" s="269"/>
      <c r="F162" s="269"/>
      <c r="G162" s="313" t="s">
        <v>135</v>
      </c>
      <c r="H162" s="335">
        <f>+H201+H291+H134</f>
        <v>419500</v>
      </c>
      <c r="I162" s="335"/>
      <c r="J162" s="342">
        <f t="shared" si="35"/>
        <v>419500</v>
      </c>
      <c r="K162" s="337">
        <f t="shared" si="33"/>
        <v>0</v>
      </c>
      <c r="L162" s="335">
        <f>+L201+L291+L134</f>
        <v>262300</v>
      </c>
      <c r="M162" s="335">
        <f>+M201+M291+M134</f>
        <v>208854.47000000003</v>
      </c>
      <c r="N162" s="335">
        <f>+N201+N291+N134</f>
        <v>32584.659999999996</v>
      </c>
      <c r="O162" s="335">
        <f>+O201+O291+O134</f>
        <v>241439.12999999998</v>
      </c>
      <c r="P162" s="338">
        <f t="shared" si="29"/>
        <v>20860.870000000024</v>
      </c>
      <c r="Q162" s="339">
        <f t="shared" si="34"/>
        <v>92.05</v>
      </c>
      <c r="R162" s="260"/>
    </row>
    <row r="163" spans="1:18" ht="26.25" x14ac:dyDescent="0.2">
      <c r="A163" s="276"/>
      <c r="B163" s="268"/>
      <c r="C163" s="269"/>
      <c r="D163" s="269" t="s">
        <v>90</v>
      </c>
      <c r="E163" s="269"/>
      <c r="F163" s="269"/>
      <c r="G163" s="313" t="s">
        <v>136</v>
      </c>
      <c r="H163" s="335">
        <f>+H324</f>
        <v>0</v>
      </c>
      <c r="I163" s="335"/>
      <c r="J163" s="342">
        <f t="shared" si="35"/>
        <v>0</v>
      </c>
      <c r="K163" s="337" t="e">
        <f t="shared" si="33"/>
        <v>#DIV/0!</v>
      </c>
      <c r="L163" s="335">
        <f>+L324</f>
        <v>0</v>
      </c>
      <c r="M163" s="335">
        <f>+M324</f>
        <v>0</v>
      </c>
      <c r="N163" s="335">
        <f>+N324</f>
        <v>0</v>
      </c>
      <c r="O163" s="335">
        <f>+O324</f>
        <v>0</v>
      </c>
      <c r="P163" s="338">
        <f t="shared" si="29"/>
        <v>0</v>
      </c>
      <c r="Q163" s="339" t="e">
        <f t="shared" si="34"/>
        <v>#DIV/0!</v>
      </c>
      <c r="R163" s="260"/>
    </row>
    <row r="164" spans="1:18" ht="26.25" x14ac:dyDescent="0.2">
      <c r="A164" s="276"/>
      <c r="B164" s="268"/>
      <c r="C164" s="269"/>
      <c r="D164" s="269" t="s">
        <v>91</v>
      </c>
      <c r="E164" s="269"/>
      <c r="F164" s="269"/>
      <c r="G164" s="313" t="s">
        <v>137</v>
      </c>
      <c r="H164" s="335">
        <f>+H230</f>
        <v>0</v>
      </c>
      <c r="I164" s="335"/>
      <c r="J164" s="342">
        <f t="shared" si="35"/>
        <v>0</v>
      </c>
      <c r="K164" s="337" t="e">
        <f t="shared" si="33"/>
        <v>#DIV/0!</v>
      </c>
      <c r="L164" s="335">
        <f>+L230</f>
        <v>0</v>
      </c>
      <c r="M164" s="335">
        <f>+M230</f>
        <v>0</v>
      </c>
      <c r="N164" s="335">
        <f>+N230</f>
        <v>0</v>
      </c>
      <c r="O164" s="335">
        <f>+O230</f>
        <v>0</v>
      </c>
      <c r="P164" s="338">
        <f t="shared" si="29"/>
        <v>0</v>
      </c>
      <c r="Q164" s="339" t="e">
        <f t="shared" si="34"/>
        <v>#DIV/0!</v>
      </c>
      <c r="R164" s="260"/>
    </row>
    <row r="165" spans="1:18" ht="51" x14ac:dyDescent="0.2">
      <c r="A165" s="276"/>
      <c r="B165" s="268"/>
      <c r="C165" s="269"/>
      <c r="D165" s="269">
        <v>51</v>
      </c>
      <c r="E165" s="269"/>
      <c r="F165" s="269"/>
      <c r="G165" s="313" t="s">
        <v>138</v>
      </c>
      <c r="H165" s="335">
        <f>+H232+H327</f>
        <v>5407000</v>
      </c>
      <c r="I165" s="335"/>
      <c r="J165" s="342">
        <f t="shared" si="35"/>
        <v>5407000</v>
      </c>
      <c r="K165" s="337">
        <f t="shared" si="33"/>
        <v>0</v>
      </c>
      <c r="L165" s="335">
        <f>+L232+L327</f>
        <v>2313000</v>
      </c>
      <c r="M165" s="335">
        <f>+M232+M327</f>
        <v>1836260</v>
      </c>
      <c r="N165" s="335">
        <f>+N232+N327</f>
        <v>312534</v>
      </c>
      <c r="O165" s="335">
        <f>+O232+O327</f>
        <v>2148794</v>
      </c>
      <c r="P165" s="338">
        <f t="shared" si="29"/>
        <v>164206</v>
      </c>
      <c r="Q165" s="339">
        <f t="shared" si="34"/>
        <v>92.9</v>
      </c>
      <c r="R165" s="260"/>
    </row>
    <row r="166" spans="1:18" ht="51" x14ac:dyDescent="0.2">
      <c r="A166" s="276"/>
      <c r="B166" s="268"/>
      <c r="C166" s="269"/>
      <c r="D166" s="269">
        <v>56</v>
      </c>
      <c r="E166" s="269"/>
      <c r="F166" s="269"/>
      <c r="G166" s="313" t="s">
        <v>139</v>
      </c>
      <c r="H166" s="335">
        <f>H235+H399</f>
        <v>10579000</v>
      </c>
      <c r="I166" s="335"/>
      <c r="J166" s="342">
        <f t="shared" si="35"/>
        <v>10579000</v>
      </c>
      <c r="K166" s="337">
        <f t="shared" si="33"/>
        <v>0</v>
      </c>
      <c r="L166" s="335">
        <f>L235+L399</f>
        <v>2891000</v>
      </c>
      <c r="M166" s="335">
        <f>M235+M399</f>
        <v>689010.05</v>
      </c>
      <c r="N166" s="335">
        <f>N235+N399</f>
        <v>140617</v>
      </c>
      <c r="O166" s="335">
        <f>O235+O399</f>
        <v>829627.04999999993</v>
      </c>
      <c r="P166" s="338">
        <f t="shared" si="29"/>
        <v>2061372.9500000002</v>
      </c>
      <c r="Q166" s="339">
        <f t="shared" si="34"/>
        <v>28.7</v>
      </c>
      <c r="R166" s="260"/>
    </row>
    <row r="167" spans="1:18" ht="26.25" x14ac:dyDescent="0.2">
      <c r="A167" s="276"/>
      <c r="B167" s="268"/>
      <c r="C167" s="269"/>
      <c r="D167" s="269">
        <v>57</v>
      </c>
      <c r="E167" s="269"/>
      <c r="F167" s="269"/>
      <c r="G167" s="313" t="s">
        <v>140</v>
      </c>
      <c r="H167" s="335">
        <f>+H239+H332</f>
        <v>22467000</v>
      </c>
      <c r="I167" s="335"/>
      <c r="J167" s="342">
        <f t="shared" si="35"/>
        <v>22467000</v>
      </c>
      <c r="K167" s="337">
        <f t="shared" si="33"/>
        <v>0</v>
      </c>
      <c r="L167" s="335">
        <f>+L239+L332</f>
        <v>9035000</v>
      </c>
      <c r="M167" s="335">
        <f>+M239+M332</f>
        <v>7366153</v>
      </c>
      <c r="N167" s="335">
        <f>+N239+N332</f>
        <v>1250674</v>
      </c>
      <c r="O167" s="335">
        <f>+O239+O332</f>
        <v>8616827</v>
      </c>
      <c r="P167" s="338">
        <f t="shared" si="29"/>
        <v>418173</v>
      </c>
      <c r="Q167" s="339">
        <f t="shared" si="34"/>
        <v>95.37</v>
      </c>
      <c r="R167" s="260"/>
    </row>
    <row r="168" spans="1:18" ht="26.25" x14ac:dyDescent="0.2">
      <c r="A168" s="276"/>
      <c r="B168" s="268"/>
      <c r="C168" s="269"/>
      <c r="D168" s="269">
        <v>59</v>
      </c>
      <c r="E168" s="269"/>
      <c r="F168" s="269"/>
      <c r="G168" s="313" t="s">
        <v>80</v>
      </c>
      <c r="H168" s="335">
        <f>+H357+H152</f>
        <v>1218200</v>
      </c>
      <c r="I168" s="335"/>
      <c r="J168" s="342">
        <f t="shared" si="35"/>
        <v>1218200</v>
      </c>
      <c r="K168" s="337">
        <f t="shared" si="33"/>
        <v>0</v>
      </c>
      <c r="L168" s="335">
        <f>+L357+L152</f>
        <v>1218200</v>
      </c>
      <c r="M168" s="335">
        <f>+M357+M152</f>
        <v>1186559</v>
      </c>
      <c r="N168" s="335">
        <f>+N357+N152</f>
        <v>25003</v>
      </c>
      <c r="O168" s="335">
        <f>+O357+O152</f>
        <v>1211562</v>
      </c>
      <c r="P168" s="338">
        <f t="shared" si="29"/>
        <v>6638</v>
      </c>
      <c r="Q168" s="339">
        <f t="shared" si="34"/>
        <v>99.46</v>
      </c>
      <c r="R168" s="260"/>
    </row>
    <row r="169" spans="1:18" ht="26.25" x14ac:dyDescent="0.2">
      <c r="A169" s="276"/>
      <c r="B169" s="268"/>
      <c r="C169" s="269"/>
      <c r="D169" s="269" t="s">
        <v>105</v>
      </c>
      <c r="E169" s="269"/>
      <c r="F169" s="269"/>
      <c r="G169" s="313" t="s">
        <v>83</v>
      </c>
      <c r="H169" s="335">
        <f>+H170</f>
        <v>0</v>
      </c>
      <c r="I169" s="335"/>
      <c r="J169" s="342">
        <f t="shared" si="35"/>
        <v>0</v>
      </c>
      <c r="K169" s="337" t="e">
        <f t="shared" si="33"/>
        <v>#DIV/0!</v>
      </c>
      <c r="L169" s="335">
        <f>+L170</f>
        <v>0</v>
      </c>
      <c r="M169" s="335">
        <f>+M170</f>
        <v>0</v>
      </c>
      <c r="N169" s="335">
        <f>+N170</f>
        <v>0</v>
      </c>
      <c r="O169" s="335">
        <f>+O170</f>
        <v>0</v>
      </c>
      <c r="P169" s="338">
        <f t="shared" si="29"/>
        <v>0</v>
      </c>
      <c r="Q169" s="339" t="e">
        <f t="shared" si="34"/>
        <v>#DIV/0!</v>
      </c>
      <c r="R169" s="260"/>
    </row>
    <row r="170" spans="1:18" ht="26.25" x14ac:dyDescent="0.2">
      <c r="A170" s="276"/>
      <c r="B170" s="268"/>
      <c r="C170" s="269"/>
      <c r="D170" s="269">
        <v>71</v>
      </c>
      <c r="E170" s="269"/>
      <c r="F170" s="269"/>
      <c r="G170" s="313" t="s">
        <v>141</v>
      </c>
      <c r="H170" s="335">
        <f>+H244+H361</f>
        <v>0</v>
      </c>
      <c r="I170" s="335"/>
      <c r="J170" s="342">
        <f t="shared" si="35"/>
        <v>0</v>
      </c>
      <c r="K170" s="337" t="e">
        <f t="shared" si="33"/>
        <v>#DIV/0!</v>
      </c>
      <c r="L170" s="335">
        <f>+L244+L361</f>
        <v>0</v>
      </c>
      <c r="M170" s="335">
        <f>+M244+M361</f>
        <v>0</v>
      </c>
      <c r="N170" s="335">
        <f>+N244+N361</f>
        <v>0</v>
      </c>
      <c r="O170" s="335">
        <f>+O244+O361</f>
        <v>0</v>
      </c>
      <c r="P170" s="338">
        <f t="shared" si="29"/>
        <v>0</v>
      </c>
      <c r="Q170" s="339" t="e">
        <f t="shared" si="34"/>
        <v>#DIV/0!</v>
      </c>
      <c r="R170" s="260"/>
    </row>
    <row r="171" spans="1:18" ht="26.25" x14ac:dyDescent="0.2">
      <c r="A171" s="276"/>
      <c r="B171" s="268"/>
      <c r="C171" s="269"/>
      <c r="D171" s="269">
        <v>79</v>
      </c>
      <c r="E171" s="269"/>
      <c r="F171" s="269"/>
      <c r="G171" s="313" t="s">
        <v>106</v>
      </c>
      <c r="H171" s="335"/>
      <c r="I171" s="335"/>
      <c r="J171" s="342">
        <f t="shared" si="35"/>
        <v>0</v>
      </c>
      <c r="K171" s="337"/>
      <c r="L171" s="335"/>
      <c r="M171" s="335"/>
      <c r="N171" s="335"/>
      <c r="O171" s="335"/>
      <c r="P171" s="338">
        <f t="shared" si="29"/>
        <v>0</v>
      </c>
      <c r="Q171" s="339"/>
      <c r="R171" s="260"/>
    </row>
    <row r="172" spans="1:18" ht="26.25" x14ac:dyDescent="0.35">
      <c r="A172" s="444" t="s">
        <v>142</v>
      </c>
      <c r="B172" s="445"/>
      <c r="C172" s="445"/>
      <c r="D172" s="445"/>
      <c r="E172" s="445"/>
      <c r="F172" s="446"/>
      <c r="G172" s="359" t="s">
        <v>143</v>
      </c>
      <c r="H172" s="360">
        <f>H173+H244+H252</f>
        <v>56000</v>
      </c>
      <c r="I172" s="361"/>
      <c r="J172" s="360">
        <f>J173+J244+J252</f>
        <v>48287.26</v>
      </c>
      <c r="K172" s="362">
        <f>ROUND(I172/H172*100,2)</f>
        <v>0</v>
      </c>
      <c r="L172" s="360">
        <f>L173+L244+L252</f>
        <v>34500</v>
      </c>
      <c r="M172" s="363">
        <f>M173+M244+M252</f>
        <v>7416.89</v>
      </c>
      <c r="N172" s="360">
        <f>N173+N244+N252</f>
        <v>295.85000000000002</v>
      </c>
      <c r="O172" s="364">
        <f>O173+O244+O252</f>
        <v>7712.74</v>
      </c>
      <c r="P172" s="364">
        <f t="shared" si="29"/>
        <v>26787.260000000002</v>
      </c>
      <c r="Q172" s="365">
        <f>ROUND(O172/L172*100,2)</f>
        <v>22.36</v>
      </c>
      <c r="R172" s="366"/>
    </row>
    <row r="173" spans="1:18" ht="26.25" x14ac:dyDescent="0.2">
      <c r="A173" s="276"/>
      <c r="B173" s="268"/>
      <c r="C173" s="269"/>
      <c r="D173" s="269" t="s">
        <v>32</v>
      </c>
      <c r="E173" s="269"/>
      <c r="F173" s="269"/>
      <c r="G173" s="334" t="s">
        <v>62</v>
      </c>
      <c r="H173" s="335">
        <f>H174+H201+H230+H232+H239+H235</f>
        <v>56000</v>
      </c>
      <c r="I173" s="336"/>
      <c r="J173" s="335">
        <f>J174+J201+J230+J232+J239+J235</f>
        <v>48287.26</v>
      </c>
      <c r="K173" s="337">
        <f>ROUND(I173/H173*100,2)</f>
        <v>0</v>
      </c>
      <c r="L173" s="335">
        <f>L174+L201+L230+L232+L239+L235</f>
        <v>34500</v>
      </c>
      <c r="M173" s="335">
        <f>M174+M201+M230+M232+M239+M235</f>
        <v>7416.89</v>
      </c>
      <c r="N173" s="335">
        <f>N174+N201+N230+N232+N239+N235</f>
        <v>295.85000000000002</v>
      </c>
      <c r="O173" s="335">
        <f>O174+O201+O230+O232+O239+O235</f>
        <v>7712.74</v>
      </c>
      <c r="P173" s="338">
        <f t="shared" si="29"/>
        <v>26787.260000000002</v>
      </c>
      <c r="Q173" s="339">
        <f>ROUND(O173/L173*100,2)</f>
        <v>22.36</v>
      </c>
      <c r="R173" s="260"/>
    </row>
    <row r="174" spans="1:18" ht="26.25" x14ac:dyDescent="0.2">
      <c r="A174" s="276"/>
      <c r="B174" s="268"/>
      <c r="C174" s="269"/>
      <c r="D174" s="269" t="s">
        <v>88</v>
      </c>
      <c r="E174" s="269"/>
      <c r="F174" s="269"/>
      <c r="G174" s="334" t="s">
        <v>368</v>
      </c>
      <c r="H174" s="335">
        <v>0</v>
      </c>
      <c r="I174" s="336"/>
      <c r="J174" s="335">
        <f>J175+J194+J192</f>
        <v>0</v>
      </c>
      <c r="K174" s="337"/>
      <c r="L174" s="335">
        <v>0</v>
      </c>
      <c r="M174" s="367">
        <f>M175+M194+M192</f>
        <v>0</v>
      </c>
      <c r="N174" s="335">
        <f>N175+N194+N192</f>
        <v>0</v>
      </c>
      <c r="O174" s="367">
        <f>O175+O194+O192</f>
        <v>0</v>
      </c>
      <c r="P174" s="367">
        <f t="shared" si="29"/>
        <v>0</v>
      </c>
      <c r="Q174" s="339"/>
      <c r="R174" s="260"/>
    </row>
    <row r="175" spans="1:18" ht="26.25" x14ac:dyDescent="0.2">
      <c r="A175" s="276"/>
      <c r="B175" s="268"/>
      <c r="C175" s="269"/>
      <c r="D175" s="269"/>
      <c r="E175" s="269" t="s">
        <v>32</v>
      </c>
      <c r="F175" s="269"/>
      <c r="G175" s="313" t="s">
        <v>112</v>
      </c>
      <c r="H175" s="335">
        <v>0</v>
      </c>
      <c r="I175" s="336"/>
      <c r="J175" s="335">
        <f>SUM(J176:J191)</f>
        <v>0</v>
      </c>
      <c r="K175" s="337"/>
      <c r="L175" s="335">
        <v>0</v>
      </c>
      <c r="M175" s="314">
        <f>SUM(M176:M191)</f>
        <v>0</v>
      </c>
      <c r="N175" s="335">
        <f>SUM(N176:N191)</f>
        <v>0</v>
      </c>
      <c r="O175" s="338">
        <f>SUM(O176:O191)</f>
        <v>0</v>
      </c>
      <c r="P175" s="338">
        <f t="shared" si="29"/>
        <v>0</v>
      </c>
      <c r="Q175" s="339"/>
      <c r="R175" s="260"/>
    </row>
    <row r="176" spans="1:18" ht="26.25" x14ac:dyDescent="0.2">
      <c r="A176" s="282"/>
      <c r="B176" s="340"/>
      <c r="C176" s="283"/>
      <c r="D176" s="283"/>
      <c r="E176" s="283"/>
      <c r="F176" s="283" t="s">
        <v>32</v>
      </c>
      <c r="G176" s="341" t="s">
        <v>347</v>
      </c>
      <c r="H176" s="342"/>
      <c r="I176" s="343"/>
      <c r="J176" s="342">
        <f>H176-I176</f>
        <v>0</v>
      </c>
      <c r="K176" s="337"/>
      <c r="L176" s="342"/>
      <c r="M176" s="344"/>
      <c r="N176" s="342"/>
      <c r="O176" s="285">
        <f>M176+N176</f>
        <v>0</v>
      </c>
      <c r="P176" s="285">
        <f t="shared" si="29"/>
        <v>0</v>
      </c>
      <c r="Q176" s="339"/>
      <c r="R176" s="260"/>
    </row>
    <row r="177" spans="1:18" ht="26.25" x14ac:dyDescent="0.2">
      <c r="A177" s="282"/>
      <c r="B177" s="340"/>
      <c r="C177" s="283"/>
      <c r="D177" s="283"/>
      <c r="E177" s="283"/>
      <c r="F177" s="283" t="s">
        <v>114</v>
      </c>
      <c r="G177" s="341" t="s">
        <v>348</v>
      </c>
      <c r="H177" s="342"/>
      <c r="I177" s="343"/>
      <c r="J177" s="342">
        <f>H177-I177</f>
        <v>0</v>
      </c>
      <c r="K177" s="337"/>
      <c r="L177" s="342"/>
      <c r="M177" s="344"/>
      <c r="N177" s="342"/>
      <c r="O177" s="285">
        <f>M177+N177</f>
        <v>0</v>
      </c>
      <c r="P177" s="285">
        <f t="shared" si="29"/>
        <v>0</v>
      </c>
      <c r="Q177" s="339"/>
      <c r="R177" s="260"/>
    </row>
    <row r="178" spans="1:18" ht="26.25" x14ac:dyDescent="0.2">
      <c r="A178" s="282"/>
      <c r="B178" s="340"/>
      <c r="C178" s="283"/>
      <c r="D178" s="283"/>
      <c r="E178" s="283"/>
      <c r="F178" s="283" t="s">
        <v>43</v>
      </c>
      <c r="G178" s="341" t="s">
        <v>279</v>
      </c>
      <c r="H178" s="342"/>
      <c r="I178" s="343"/>
      <c r="J178" s="342">
        <f>H178-I178</f>
        <v>0</v>
      </c>
      <c r="K178" s="337"/>
      <c r="L178" s="342"/>
      <c r="M178" s="344"/>
      <c r="N178" s="342"/>
      <c r="O178" s="285">
        <f>M178+N178</f>
        <v>0</v>
      </c>
      <c r="P178" s="285">
        <f t="shared" si="29"/>
        <v>0</v>
      </c>
      <c r="Q178" s="339"/>
      <c r="R178" s="260"/>
    </row>
    <row r="179" spans="1:18" ht="26.25" x14ac:dyDescent="0.2">
      <c r="A179" s="282"/>
      <c r="B179" s="340"/>
      <c r="C179" s="283"/>
      <c r="D179" s="283"/>
      <c r="E179" s="283"/>
      <c r="F179" s="283" t="s">
        <v>22</v>
      </c>
      <c r="G179" s="341" t="s">
        <v>280</v>
      </c>
      <c r="H179" s="342"/>
      <c r="I179" s="343"/>
      <c r="J179" s="342">
        <v>0</v>
      </c>
      <c r="K179" s="337"/>
      <c r="L179" s="342"/>
      <c r="M179" s="344"/>
      <c r="N179" s="342"/>
      <c r="O179" s="285">
        <v>0</v>
      </c>
      <c r="P179" s="285">
        <v>0</v>
      </c>
      <c r="Q179" s="339"/>
      <c r="R179" s="260"/>
    </row>
    <row r="180" spans="1:18" ht="26.25" x14ac:dyDescent="0.2">
      <c r="A180" s="282"/>
      <c r="B180" s="340"/>
      <c r="C180" s="283"/>
      <c r="D180" s="283"/>
      <c r="E180" s="283"/>
      <c r="F180" s="283" t="s">
        <v>33</v>
      </c>
      <c r="G180" s="341" t="s">
        <v>281</v>
      </c>
      <c r="H180" s="342"/>
      <c r="I180" s="343"/>
      <c r="J180" s="342">
        <f t="shared" ref="J180:J200" si="36">H180-I180</f>
        <v>0</v>
      </c>
      <c r="K180" s="337"/>
      <c r="L180" s="342"/>
      <c r="M180" s="344"/>
      <c r="N180" s="342"/>
      <c r="O180" s="285">
        <f t="shared" ref="O180:O191" si="37">M180+N180</f>
        <v>0</v>
      </c>
      <c r="P180" s="285">
        <f t="shared" ref="P180:P225" si="38">L180-O180</f>
        <v>0</v>
      </c>
      <c r="Q180" s="339"/>
      <c r="R180" s="260"/>
    </row>
    <row r="181" spans="1:18" ht="26.25" x14ac:dyDescent="0.2">
      <c r="A181" s="282"/>
      <c r="B181" s="340"/>
      <c r="C181" s="283"/>
      <c r="D181" s="283"/>
      <c r="E181" s="283"/>
      <c r="F181" s="283" t="s">
        <v>124</v>
      </c>
      <c r="G181" s="341" t="s">
        <v>282</v>
      </c>
      <c r="H181" s="342"/>
      <c r="I181" s="343"/>
      <c r="J181" s="342">
        <f t="shared" si="36"/>
        <v>0</v>
      </c>
      <c r="K181" s="337"/>
      <c r="L181" s="342"/>
      <c r="M181" s="344"/>
      <c r="N181" s="342"/>
      <c r="O181" s="285">
        <f t="shared" si="37"/>
        <v>0</v>
      </c>
      <c r="P181" s="285">
        <f t="shared" si="38"/>
        <v>0</v>
      </c>
      <c r="Q181" s="339"/>
      <c r="R181" s="260"/>
    </row>
    <row r="182" spans="1:18" ht="26.25" x14ac:dyDescent="0.2">
      <c r="A182" s="282"/>
      <c r="B182" s="340"/>
      <c r="C182" s="283"/>
      <c r="D182" s="283"/>
      <c r="E182" s="283"/>
      <c r="F182" s="283" t="s">
        <v>115</v>
      </c>
      <c r="G182" s="341" t="s">
        <v>283</v>
      </c>
      <c r="H182" s="342"/>
      <c r="I182" s="343"/>
      <c r="J182" s="342">
        <f t="shared" si="36"/>
        <v>0</v>
      </c>
      <c r="K182" s="337"/>
      <c r="L182" s="342"/>
      <c r="M182" s="344"/>
      <c r="N182" s="342"/>
      <c r="O182" s="285">
        <f t="shared" si="37"/>
        <v>0</v>
      </c>
      <c r="P182" s="285">
        <f t="shared" si="38"/>
        <v>0</v>
      </c>
      <c r="Q182" s="339"/>
      <c r="R182" s="260"/>
    </row>
    <row r="183" spans="1:18" ht="26.25" x14ac:dyDescent="0.2">
      <c r="A183" s="282"/>
      <c r="B183" s="340"/>
      <c r="C183" s="283"/>
      <c r="D183" s="283"/>
      <c r="E183" s="283"/>
      <c r="F183" s="283" t="s">
        <v>38</v>
      </c>
      <c r="G183" s="341" t="s">
        <v>296</v>
      </c>
      <c r="H183" s="342"/>
      <c r="I183" s="343"/>
      <c r="J183" s="342">
        <f t="shared" si="36"/>
        <v>0</v>
      </c>
      <c r="K183" s="337"/>
      <c r="L183" s="342"/>
      <c r="M183" s="344"/>
      <c r="N183" s="342"/>
      <c r="O183" s="285">
        <f t="shared" si="37"/>
        <v>0</v>
      </c>
      <c r="P183" s="285">
        <f t="shared" si="38"/>
        <v>0</v>
      </c>
      <c r="Q183" s="339"/>
      <c r="R183" s="260"/>
    </row>
    <row r="184" spans="1:18" ht="26.25" x14ac:dyDescent="0.2">
      <c r="A184" s="282"/>
      <c r="B184" s="340"/>
      <c r="C184" s="283"/>
      <c r="D184" s="283"/>
      <c r="E184" s="283"/>
      <c r="F184" s="283">
        <v>10</v>
      </c>
      <c r="G184" s="341" t="s">
        <v>349</v>
      </c>
      <c r="H184" s="342"/>
      <c r="I184" s="343"/>
      <c r="J184" s="342">
        <f t="shared" si="36"/>
        <v>0</v>
      </c>
      <c r="K184" s="337"/>
      <c r="L184" s="342"/>
      <c r="M184" s="344"/>
      <c r="N184" s="342"/>
      <c r="O184" s="285">
        <f t="shared" si="37"/>
        <v>0</v>
      </c>
      <c r="P184" s="285">
        <f t="shared" si="38"/>
        <v>0</v>
      </c>
      <c r="Q184" s="339"/>
      <c r="R184" s="260"/>
    </row>
    <row r="185" spans="1:18" ht="26.25" x14ac:dyDescent="0.2">
      <c r="A185" s="282"/>
      <c r="B185" s="340"/>
      <c r="C185" s="283"/>
      <c r="D185" s="283"/>
      <c r="E185" s="283"/>
      <c r="F185" s="283">
        <v>11</v>
      </c>
      <c r="G185" s="341" t="s">
        <v>286</v>
      </c>
      <c r="H185" s="342"/>
      <c r="I185" s="343"/>
      <c r="J185" s="342">
        <f t="shared" si="36"/>
        <v>0</v>
      </c>
      <c r="K185" s="337"/>
      <c r="L185" s="342"/>
      <c r="M185" s="344"/>
      <c r="N185" s="342"/>
      <c r="O185" s="285">
        <f t="shared" si="37"/>
        <v>0</v>
      </c>
      <c r="P185" s="285">
        <f t="shared" si="38"/>
        <v>0</v>
      </c>
      <c r="Q185" s="339"/>
      <c r="R185" s="260"/>
    </row>
    <row r="186" spans="1:18" ht="26.25" x14ac:dyDescent="0.2">
      <c r="A186" s="282"/>
      <c r="B186" s="340"/>
      <c r="C186" s="283"/>
      <c r="D186" s="283"/>
      <c r="E186" s="283"/>
      <c r="F186" s="283">
        <v>12</v>
      </c>
      <c r="G186" s="341" t="s">
        <v>297</v>
      </c>
      <c r="H186" s="342"/>
      <c r="I186" s="343"/>
      <c r="J186" s="342">
        <f t="shared" si="36"/>
        <v>0</v>
      </c>
      <c r="K186" s="337"/>
      <c r="L186" s="342"/>
      <c r="M186" s="344"/>
      <c r="N186" s="342"/>
      <c r="O186" s="285">
        <f t="shared" si="37"/>
        <v>0</v>
      </c>
      <c r="P186" s="285">
        <f t="shared" si="38"/>
        <v>0</v>
      </c>
      <c r="Q186" s="339"/>
      <c r="R186" s="260"/>
    </row>
    <row r="187" spans="1:18" ht="26.25" x14ac:dyDescent="0.2">
      <c r="A187" s="282"/>
      <c r="B187" s="340"/>
      <c r="C187" s="283"/>
      <c r="D187" s="283"/>
      <c r="E187" s="283"/>
      <c r="F187" s="283">
        <v>13</v>
      </c>
      <c r="G187" s="341" t="s">
        <v>298</v>
      </c>
      <c r="H187" s="342">
        <v>0</v>
      </c>
      <c r="I187" s="343"/>
      <c r="J187" s="342">
        <f t="shared" si="36"/>
        <v>0</v>
      </c>
      <c r="K187" s="337"/>
      <c r="L187" s="342">
        <v>0</v>
      </c>
      <c r="M187" s="344"/>
      <c r="N187" s="342"/>
      <c r="O187" s="285">
        <f t="shared" si="37"/>
        <v>0</v>
      </c>
      <c r="P187" s="285">
        <f t="shared" si="38"/>
        <v>0</v>
      </c>
      <c r="Q187" s="339"/>
      <c r="R187" s="260"/>
    </row>
    <row r="188" spans="1:18" ht="26.25" x14ac:dyDescent="0.2">
      <c r="A188" s="282"/>
      <c r="B188" s="340"/>
      <c r="C188" s="283"/>
      <c r="D188" s="283"/>
      <c r="E188" s="283"/>
      <c r="F188" s="283">
        <v>14</v>
      </c>
      <c r="G188" s="341" t="s">
        <v>272</v>
      </c>
      <c r="H188" s="342"/>
      <c r="I188" s="343"/>
      <c r="J188" s="342">
        <f t="shared" si="36"/>
        <v>0</v>
      </c>
      <c r="K188" s="337"/>
      <c r="L188" s="342"/>
      <c r="M188" s="344"/>
      <c r="N188" s="342"/>
      <c r="O188" s="285">
        <f t="shared" si="37"/>
        <v>0</v>
      </c>
      <c r="P188" s="285">
        <f t="shared" si="38"/>
        <v>0</v>
      </c>
      <c r="Q188" s="339"/>
      <c r="R188" s="260"/>
    </row>
    <row r="189" spans="1:18" ht="26.25" x14ac:dyDescent="0.2">
      <c r="A189" s="282"/>
      <c r="B189" s="340"/>
      <c r="C189" s="283"/>
      <c r="D189" s="283"/>
      <c r="E189" s="283"/>
      <c r="F189" s="283">
        <v>15</v>
      </c>
      <c r="G189" s="341" t="s">
        <v>299</v>
      </c>
      <c r="H189" s="342"/>
      <c r="I189" s="343"/>
      <c r="J189" s="342">
        <f t="shared" si="36"/>
        <v>0</v>
      </c>
      <c r="K189" s="337"/>
      <c r="L189" s="342"/>
      <c r="M189" s="344"/>
      <c r="N189" s="342"/>
      <c r="O189" s="285">
        <f t="shared" si="37"/>
        <v>0</v>
      </c>
      <c r="P189" s="285">
        <f t="shared" si="38"/>
        <v>0</v>
      </c>
      <c r="Q189" s="339"/>
      <c r="R189" s="260"/>
    </row>
    <row r="190" spans="1:18" ht="26.25" x14ac:dyDescent="0.2">
      <c r="A190" s="282"/>
      <c r="B190" s="340"/>
      <c r="C190" s="283"/>
      <c r="D190" s="283"/>
      <c r="E190" s="283"/>
      <c r="F190" s="283">
        <v>17</v>
      </c>
      <c r="G190" s="341" t="s">
        <v>274</v>
      </c>
      <c r="H190" s="342"/>
      <c r="I190" s="343"/>
      <c r="J190" s="342">
        <f t="shared" si="36"/>
        <v>0</v>
      </c>
      <c r="K190" s="337"/>
      <c r="L190" s="342"/>
      <c r="M190" s="344"/>
      <c r="N190" s="342"/>
      <c r="O190" s="285">
        <f t="shared" si="37"/>
        <v>0</v>
      </c>
      <c r="P190" s="285">
        <f t="shared" si="38"/>
        <v>0</v>
      </c>
      <c r="Q190" s="339"/>
      <c r="R190" s="260"/>
    </row>
    <row r="191" spans="1:18" ht="26.25" x14ac:dyDescent="0.2">
      <c r="A191" s="282"/>
      <c r="B191" s="340"/>
      <c r="C191" s="283"/>
      <c r="D191" s="283"/>
      <c r="E191" s="283"/>
      <c r="F191" s="283" t="s">
        <v>90</v>
      </c>
      <c r="G191" s="341" t="s">
        <v>273</v>
      </c>
      <c r="H191" s="342">
        <v>0</v>
      </c>
      <c r="I191" s="343"/>
      <c r="J191" s="342">
        <f t="shared" si="36"/>
        <v>0</v>
      </c>
      <c r="K191" s="337"/>
      <c r="L191" s="342">
        <v>0</v>
      </c>
      <c r="M191" s="344"/>
      <c r="N191" s="342"/>
      <c r="O191" s="285">
        <f t="shared" si="37"/>
        <v>0</v>
      </c>
      <c r="P191" s="285">
        <f t="shared" si="38"/>
        <v>0</v>
      </c>
      <c r="Q191" s="339"/>
      <c r="R191" s="260"/>
    </row>
    <row r="192" spans="1:18" ht="26.25" x14ac:dyDescent="0.2">
      <c r="A192" s="282"/>
      <c r="B192" s="340"/>
      <c r="C192" s="283"/>
      <c r="D192" s="283"/>
      <c r="E192" s="283" t="s">
        <v>30</v>
      </c>
      <c r="F192" s="283"/>
      <c r="G192" s="313" t="s">
        <v>116</v>
      </c>
      <c r="H192" s="342">
        <v>0</v>
      </c>
      <c r="I192" s="343"/>
      <c r="J192" s="342">
        <f t="shared" si="36"/>
        <v>0</v>
      </c>
      <c r="K192" s="337"/>
      <c r="L192" s="342">
        <v>0</v>
      </c>
      <c r="M192" s="344">
        <f>M193</f>
        <v>0</v>
      </c>
      <c r="N192" s="342">
        <f>N193</f>
        <v>0</v>
      </c>
      <c r="O192" s="285">
        <f>O193</f>
        <v>0</v>
      </c>
      <c r="P192" s="285">
        <f t="shared" si="38"/>
        <v>0</v>
      </c>
      <c r="Q192" s="339"/>
      <c r="R192" s="260"/>
    </row>
    <row r="193" spans="1:18" ht="26.25" x14ac:dyDescent="0.2">
      <c r="A193" s="282"/>
      <c r="B193" s="340"/>
      <c r="C193" s="283"/>
      <c r="D193" s="283"/>
      <c r="E193" s="283"/>
      <c r="F193" s="283" t="s">
        <v>33</v>
      </c>
      <c r="G193" s="341" t="s">
        <v>117</v>
      </c>
      <c r="H193" s="342">
        <v>0</v>
      </c>
      <c r="I193" s="343"/>
      <c r="J193" s="342">
        <f t="shared" si="36"/>
        <v>0</v>
      </c>
      <c r="K193" s="337"/>
      <c r="L193" s="342">
        <v>0</v>
      </c>
      <c r="M193" s="344"/>
      <c r="N193" s="342"/>
      <c r="O193" s="285">
        <f>M193+N193</f>
        <v>0</v>
      </c>
      <c r="P193" s="285">
        <f t="shared" si="38"/>
        <v>0</v>
      </c>
      <c r="Q193" s="339"/>
      <c r="R193" s="260"/>
    </row>
    <row r="194" spans="1:18" ht="26.25" x14ac:dyDescent="0.2">
      <c r="A194" s="276"/>
      <c r="B194" s="268"/>
      <c r="C194" s="269"/>
      <c r="D194" s="269"/>
      <c r="E194" s="269" t="s">
        <v>43</v>
      </c>
      <c r="F194" s="269"/>
      <c r="G194" s="313" t="s">
        <v>350</v>
      </c>
      <c r="H194" s="335">
        <v>0</v>
      </c>
      <c r="I194" s="336"/>
      <c r="J194" s="342">
        <f t="shared" si="36"/>
        <v>0</v>
      </c>
      <c r="K194" s="337"/>
      <c r="L194" s="335">
        <v>0</v>
      </c>
      <c r="M194" s="314">
        <f>M195+M196+M197+M198+M199+M200</f>
        <v>0</v>
      </c>
      <c r="N194" s="335">
        <f>N195+N196+N197+N198+N199+N200</f>
        <v>0</v>
      </c>
      <c r="O194" s="338">
        <f>O195+O196+O197+O198+O199+O200</f>
        <v>0</v>
      </c>
      <c r="P194" s="338">
        <f t="shared" si="38"/>
        <v>0</v>
      </c>
      <c r="Q194" s="339"/>
      <c r="R194" s="260"/>
    </row>
    <row r="195" spans="1:18" ht="26.25" x14ac:dyDescent="0.2">
      <c r="A195" s="282"/>
      <c r="B195" s="340"/>
      <c r="C195" s="283"/>
      <c r="D195" s="283"/>
      <c r="E195" s="283"/>
      <c r="F195" s="283" t="s">
        <v>32</v>
      </c>
      <c r="G195" s="341" t="s">
        <v>119</v>
      </c>
      <c r="H195" s="342"/>
      <c r="I195" s="343"/>
      <c r="J195" s="342">
        <f t="shared" si="36"/>
        <v>0</v>
      </c>
      <c r="K195" s="337"/>
      <c r="L195" s="342"/>
      <c r="M195" s="344"/>
      <c r="N195" s="342"/>
      <c r="O195" s="285">
        <f t="shared" ref="O195:O200" si="39">M195+N195</f>
        <v>0</v>
      </c>
      <c r="P195" s="285">
        <f t="shared" si="38"/>
        <v>0</v>
      </c>
      <c r="Q195" s="339"/>
      <c r="R195" s="260"/>
    </row>
    <row r="196" spans="1:18" ht="26.25" x14ac:dyDescent="0.2">
      <c r="A196" s="282"/>
      <c r="B196" s="340"/>
      <c r="C196" s="283"/>
      <c r="D196" s="283"/>
      <c r="E196" s="283"/>
      <c r="F196" s="283" t="s">
        <v>30</v>
      </c>
      <c r="G196" s="341" t="s">
        <v>351</v>
      </c>
      <c r="H196" s="342"/>
      <c r="I196" s="343"/>
      <c r="J196" s="342">
        <f t="shared" si="36"/>
        <v>0</v>
      </c>
      <c r="K196" s="337"/>
      <c r="L196" s="342"/>
      <c r="M196" s="344"/>
      <c r="N196" s="342"/>
      <c r="O196" s="285">
        <f t="shared" si="39"/>
        <v>0</v>
      </c>
      <c r="P196" s="285">
        <f t="shared" si="38"/>
        <v>0</v>
      </c>
      <c r="Q196" s="339"/>
      <c r="R196" s="260"/>
    </row>
    <row r="197" spans="1:18" ht="26.25" x14ac:dyDescent="0.2">
      <c r="A197" s="282"/>
      <c r="B197" s="340"/>
      <c r="C197" s="283"/>
      <c r="D197" s="283"/>
      <c r="E197" s="283"/>
      <c r="F197" s="283" t="s">
        <v>43</v>
      </c>
      <c r="G197" s="341" t="s">
        <v>352</v>
      </c>
      <c r="H197" s="342"/>
      <c r="I197" s="343"/>
      <c r="J197" s="342">
        <f t="shared" si="36"/>
        <v>0</v>
      </c>
      <c r="K197" s="337"/>
      <c r="L197" s="342"/>
      <c r="M197" s="344"/>
      <c r="N197" s="342"/>
      <c r="O197" s="285">
        <f t="shared" si="39"/>
        <v>0</v>
      </c>
      <c r="P197" s="285">
        <f t="shared" si="38"/>
        <v>0</v>
      </c>
      <c r="Q197" s="339"/>
      <c r="R197" s="260"/>
    </row>
    <row r="198" spans="1:18" ht="51" x14ac:dyDescent="0.2">
      <c r="A198" s="282"/>
      <c r="B198" s="340"/>
      <c r="C198" s="283"/>
      <c r="D198" s="283"/>
      <c r="E198" s="283"/>
      <c r="F198" s="283" t="s">
        <v>22</v>
      </c>
      <c r="G198" s="341" t="s">
        <v>122</v>
      </c>
      <c r="H198" s="342"/>
      <c r="I198" s="343"/>
      <c r="J198" s="342">
        <f t="shared" si="36"/>
        <v>0</v>
      </c>
      <c r="K198" s="337"/>
      <c r="L198" s="342"/>
      <c r="M198" s="344"/>
      <c r="N198" s="342"/>
      <c r="O198" s="285">
        <f t="shared" si="39"/>
        <v>0</v>
      </c>
      <c r="P198" s="285">
        <f t="shared" si="38"/>
        <v>0</v>
      </c>
      <c r="Q198" s="339"/>
      <c r="R198" s="260"/>
    </row>
    <row r="199" spans="1:18" ht="26.25" x14ac:dyDescent="0.2">
      <c r="A199" s="282"/>
      <c r="B199" s="340"/>
      <c r="C199" s="283"/>
      <c r="D199" s="283"/>
      <c r="E199" s="283"/>
      <c r="F199" s="283" t="s">
        <v>33</v>
      </c>
      <c r="G199" s="341" t="s">
        <v>123</v>
      </c>
      <c r="H199" s="342"/>
      <c r="I199" s="343"/>
      <c r="J199" s="342">
        <f t="shared" si="36"/>
        <v>0</v>
      </c>
      <c r="K199" s="337"/>
      <c r="L199" s="342"/>
      <c r="M199" s="344"/>
      <c r="N199" s="342"/>
      <c r="O199" s="285">
        <f t="shared" si="39"/>
        <v>0</v>
      </c>
      <c r="P199" s="285">
        <f t="shared" si="38"/>
        <v>0</v>
      </c>
      <c r="Q199" s="339"/>
      <c r="R199" s="260"/>
    </row>
    <row r="200" spans="1:18" ht="26.25" x14ac:dyDescent="0.2">
      <c r="A200" s="282"/>
      <c r="B200" s="340"/>
      <c r="C200" s="283"/>
      <c r="D200" s="283"/>
      <c r="E200" s="283"/>
      <c r="F200" s="283" t="s">
        <v>124</v>
      </c>
      <c r="G200" s="341" t="s">
        <v>125</v>
      </c>
      <c r="H200" s="342"/>
      <c r="I200" s="343"/>
      <c r="J200" s="342">
        <f t="shared" si="36"/>
        <v>0</v>
      </c>
      <c r="K200" s="337"/>
      <c r="L200" s="342"/>
      <c r="M200" s="344"/>
      <c r="N200" s="342"/>
      <c r="O200" s="285">
        <f t="shared" si="39"/>
        <v>0</v>
      </c>
      <c r="P200" s="285">
        <f t="shared" si="38"/>
        <v>0</v>
      </c>
      <c r="Q200" s="339"/>
      <c r="R200" s="260"/>
    </row>
    <row r="201" spans="1:18" ht="26.25" x14ac:dyDescent="0.2">
      <c r="A201" s="276"/>
      <c r="B201" s="268"/>
      <c r="C201" s="269"/>
      <c r="D201" s="269" t="s">
        <v>89</v>
      </c>
      <c r="E201" s="269"/>
      <c r="F201" s="269"/>
      <c r="G201" s="334" t="s">
        <v>66</v>
      </c>
      <c r="H201" s="335">
        <f>H202+H213+H214+H218+H221+H222+H223+H224</f>
        <v>24000</v>
      </c>
      <c r="I201" s="336">
        <f>I202</f>
        <v>3512.7400000000002</v>
      </c>
      <c r="J201" s="335">
        <f>J202+J213+J214+J218+J221+J222+J223+J224</f>
        <v>20487.260000000002</v>
      </c>
      <c r="K201" s="337">
        <f>ROUND(I201/H201*100,2)</f>
        <v>14.64</v>
      </c>
      <c r="L201" s="335">
        <f>L202+L213+L214+L218+L221+L222+L223+L224</f>
        <v>6500</v>
      </c>
      <c r="M201" s="358">
        <f>M202+M213+M214+M218+M221+M222+M223+M224</f>
        <v>3216.8900000000003</v>
      </c>
      <c r="N201" s="335">
        <f>N202+N213+N214+N218+N221+N222+N223+N224</f>
        <v>295.85000000000002</v>
      </c>
      <c r="O201" s="358">
        <f>O202+O213+O214+O218+O221+O222+O223+O224</f>
        <v>3512.7400000000002</v>
      </c>
      <c r="P201" s="338">
        <f t="shared" si="38"/>
        <v>2987.2599999999998</v>
      </c>
      <c r="Q201" s="339">
        <f>ROUND(O201/L201*100,2)</f>
        <v>54.04</v>
      </c>
      <c r="R201" s="260"/>
    </row>
    <row r="202" spans="1:18" ht="26.25" x14ac:dyDescent="0.2">
      <c r="A202" s="276"/>
      <c r="B202" s="268"/>
      <c r="C202" s="269"/>
      <c r="D202" s="269"/>
      <c r="E202" s="269" t="s">
        <v>32</v>
      </c>
      <c r="F202" s="269"/>
      <c r="G202" s="313" t="s">
        <v>144</v>
      </c>
      <c r="H202" s="335">
        <f>SUM(H203:H212)</f>
        <v>24000</v>
      </c>
      <c r="I202" s="336">
        <f>I203+I204+I205+I206+I207+I208+I209+I210+I211+I212</f>
        <v>3512.7400000000002</v>
      </c>
      <c r="J202" s="335">
        <f>SUM(J203:J212)</f>
        <v>20487.260000000002</v>
      </c>
      <c r="K202" s="337">
        <f>ROUND(I202/H202*100,2)</f>
        <v>14.64</v>
      </c>
      <c r="L202" s="335">
        <f>SUM(L203:L212)</f>
        <v>6500</v>
      </c>
      <c r="M202" s="314">
        <f>SUM(M203:M212)</f>
        <v>3216.8900000000003</v>
      </c>
      <c r="N202" s="335">
        <f>SUM(N203:N212)</f>
        <v>295.85000000000002</v>
      </c>
      <c r="O202" s="338">
        <f>SUM(O203:O212)</f>
        <v>3512.7400000000002</v>
      </c>
      <c r="P202" s="338">
        <f t="shared" si="38"/>
        <v>2987.2599999999998</v>
      </c>
      <c r="Q202" s="339">
        <f>ROUND(O202/L202*100,2)</f>
        <v>54.04</v>
      </c>
      <c r="R202" s="260"/>
    </row>
    <row r="203" spans="1:18" ht="26.25" x14ac:dyDescent="0.2">
      <c r="A203" s="282"/>
      <c r="B203" s="340"/>
      <c r="C203" s="283"/>
      <c r="D203" s="283"/>
      <c r="E203" s="283"/>
      <c r="F203" s="283" t="s">
        <v>32</v>
      </c>
      <c r="G203" s="341" t="s">
        <v>169</v>
      </c>
      <c r="H203" s="342">
        <v>0</v>
      </c>
      <c r="I203" s="343"/>
      <c r="J203" s="342">
        <f t="shared" ref="J203:J225" si="40">H203-I203</f>
        <v>0</v>
      </c>
      <c r="K203" s="337"/>
      <c r="L203" s="342">
        <v>0</v>
      </c>
      <c r="M203" s="344"/>
      <c r="N203" s="342"/>
      <c r="O203" s="285">
        <f t="shared" ref="O203:O213" si="41">M203+N203</f>
        <v>0</v>
      </c>
      <c r="P203" s="285">
        <f t="shared" si="38"/>
        <v>0</v>
      </c>
      <c r="Q203" s="339"/>
      <c r="R203" s="260"/>
    </row>
    <row r="204" spans="1:18" ht="26.25" x14ac:dyDescent="0.2">
      <c r="A204" s="282"/>
      <c r="B204" s="340"/>
      <c r="C204" s="283"/>
      <c r="D204" s="283"/>
      <c r="E204" s="283"/>
      <c r="F204" s="283" t="s">
        <v>30</v>
      </c>
      <c r="G204" s="341" t="s">
        <v>301</v>
      </c>
      <c r="H204" s="342">
        <v>0</v>
      </c>
      <c r="I204" s="343"/>
      <c r="J204" s="342">
        <f t="shared" si="40"/>
        <v>0</v>
      </c>
      <c r="K204" s="337"/>
      <c r="L204" s="342">
        <v>0</v>
      </c>
      <c r="M204" s="344"/>
      <c r="N204" s="342"/>
      <c r="O204" s="285">
        <f t="shared" si="41"/>
        <v>0</v>
      </c>
      <c r="P204" s="285">
        <f t="shared" si="38"/>
        <v>0</v>
      </c>
      <c r="Q204" s="339"/>
      <c r="R204" s="260"/>
    </row>
    <row r="205" spans="1:18" ht="26.25" x14ac:dyDescent="0.2">
      <c r="A205" s="282"/>
      <c r="B205" s="340"/>
      <c r="C205" s="283"/>
      <c r="D205" s="283"/>
      <c r="E205" s="283"/>
      <c r="F205" s="283" t="s">
        <v>43</v>
      </c>
      <c r="G205" s="341" t="s">
        <v>145</v>
      </c>
      <c r="H205" s="342">
        <v>3000</v>
      </c>
      <c r="I205" s="343">
        <f>O205</f>
        <v>490.19</v>
      </c>
      <c r="J205" s="342">
        <f t="shared" si="40"/>
        <v>2509.81</v>
      </c>
      <c r="K205" s="337">
        <f>ROUND(I205/H205*100,2)</f>
        <v>16.34</v>
      </c>
      <c r="L205" s="342">
        <v>1800</v>
      </c>
      <c r="M205" s="344">
        <v>476.15</v>
      </c>
      <c r="N205" s="342">
        <v>14.04</v>
      </c>
      <c r="O205" s="285">
        <f t="shared" si="41"/>
        <v>490.19</v>
      </c>
      <c r="P205" s="285">
        <f t="shared" si="38"/>
        <v>1309.81</v>
      </c>
      <c r="Q205" s="339">
        <f>ROUND(O205/L205*100,2)</f>
        <v>27.23</v>
      </c>
      <c r="R205" s="260"/>
    </row>
    <row r="206" spans="1:18" ht="26.25" x14ac:dyDescent="0.2">
      <c r="A206" s="282"/>
      <c r="B206" s="340"/>
      <c r="C206" s="283"/>
      <c r="D206" s="283"/>
      <c r="E206" s="283"/>
      <c r="F206" s="283" t="s">
        <v>22</v>
      </c>
      <c r="G206" s="341" t="s">
        <v>146</v>
      </c>
      <c r="H206" s="342">
        <v>5000</v>
      </c>
      <c r="I206" s="343">
        <f>O206</f>
        <v>2585.96</v>
      </c>
      <c r="J206" s="342">
        <f t="shared" si="40"/>
        <v>2414.04</v>
      </c>
      <c r="K206" s="337"/>
      <c r="L206" s="342">
        <v>2900</v>
      </c>
      <c r="M206" s="344">
        <v>2585.96</v>
      </c>
      <c r="N206" s="342">
        <v>0</v>
      </c>
      <c r="O206" s="285">
        <f t="shared" si="41"/>
        <v>2585.96</v>
      </c>
      <c r="P206" s="285">
        <f t="shared" si="38"/>
        <v>314.03999999999996</v>
      </c>
      <c r="Q206" s="339"/>
      <c r="R206" s="260"/>
    </row>
    <row r="207" spans="1:18" ht="26.25" x14ac:dyDescent="0.2">
      <c r="A207" s="282"/>
      <c r="B207" s="340"/>
      <c r="C207" s="283"/>
      <c r="D207" s="283"/>
      <c r="E207" s="283"/>
      <c r="F207" s="283" t="s">
        <v>114</v>
      </c>
      <c r="G207" s="341" t="s">
        <v>353</v>
      </c>
      <c r="H207" s="342"/>
      <c r="I207" s="343"/>
      <c r="J207" s="342">
        <f t="shared" si="40"/>
        <v>0</v>
      </c>
      <c r="K207" s="337"/>
      <c r="L207" s="342"/>
      <c r="M207" s="344"/>
      <c r="N207" s="342"/>
      <c r="O207" s="285">
        <f t="shared" si="41"/>
        <v>0</v>
      </c>
      <c r="P207" s="285">
        <f t="shared" si="38"/>
        <v>0</v>
      </c>
      <c r="Q207" s="339"/>
      <c r="R207" s="260"/>
    </row>
    <row r="208" spans="1:18" ht="26.25" x14ac:dyDescent="0.2">
      <c r="A208" s="282"/>
      <c r="B208" s="340"/>
      <c r="C208" s="283"/>
      <c r="D208" s="283"/>
      <c r="E208" s="283"/>
      <c r="F208" s="283" t="s">
        <v>33</v>
      </c>
      <c r="G208" s="341" t="s">
        <v>354</v>
      </c>
      <c r="H208" s="342">
        <v>0</v>
      </c>
      <c r="I208" s="343"/>
      <c r="J208" s="342">
        <f t="shared" si="40"/>
        <v>0</v>
      </c>
      <c r="K208" s="337"/>
      <c r="L208" s="342">
        <v>0</v>
      </c>
      <c r="M208" s="344"/>
      <c r="N208" s="342"/>
      <c r="O208" s="285">
        <f t="shared" si="41"/>
        <v>0</v>
      </c>
      <c r="P208" s="285">
        <f t="shared" si="38"/>
        <v>0</v>
      </c>
      <c r="Q208" s="339"/>
      <c r="R208" s="260"/>
    </row>
    <row r="209" spans="1:18" ht="26.25" x14ac:dyDescent="0.2">
      <c r="A209" s="282"/>
      <c r="B209" s="340"/>
      <c r="C209" s="283"/>
      <c r="D209" s="283"/>
      <c r="E209" s="283"/>
      <c r="F209" s="283" t="s">
        <v>124</v>
      </c>
      <c r="G209" s="341" t="s">
        <v>355</v>
      </c>
      <c r="H209" s="342"/>
      <c r="I209" s="343"/>
      <c r="J209" s="342">
        <f t="shared" si="40"/>
        <v>0</v>
      </c>
      <c r="K209" s="337"/>
      <c r="L209" s="342"/>
      <c r="M209" s="344"/>
      <c r="N209" s="342"/>
      <c r="O209" s="285">
        <f t="shared" si="41"/>
        <v>0</v>
      </c>
      <c r="P209" s="285">
        <f t="shared" si="38"/>
        <v>0</v>
      </c>
      <c r="Q209" s="339"/>
      <c r="R209" s="260"/>
    </row>
    <row r="210" spans="1:18" ht="26.25" x14ac:dyDescent="0.2">
      <c r="A210" s="282"/>
      <c r="B210" s="340"/>
      <c r="C210" s="283"/>
      <c r="D210" s="283"/>
      <c r="E210" s="283"/>
      <c r="F210" s="283" t="s">
        <v>115</v>
      </c>
      <c r="G210" s="341" t="s">
        <v>356</v>
      </c>
      <c r="H210" s="342">
        <v>1000</v>
      </c>
      <c r="I210" s="343">
        <f>O210</f>
        <v>186.59</v>
      </c>
      <c r="J210" s="342">
        <f t="shared" si="40"/>
        <v>813.41</v>
      </c>
      <c r="K210" s="337">
        <f>ROUND(I210/H210*100,2)</f>
        <v>18.66</v>
      </c>
      <c r="L210" s="342">
        <v>300</v>
      </c>
      <c r="M210" s="344">
        <v>154.78</v>
      </c>
      <c r="N210" s="342">
        <v>31.81</v>
      </c>
      <c r="O210" s="285">
        <f t="shared" si="41"/>
        <v>186.59</v>
      </c>
      <c r="P210" s="285">
        <f t="shared" si="38"/>
        <v>113.41</v>
      </c>
      <c r="Q210" s="339">
        <f>ROUND(O210/L210*100,2)</f>
        <v>62.2</v>
      </c>
      <c r="R210" s="260"/>
    </row>
    <row r="211" spans="1:18" ht="26.25" x14ac:dyDescent="0.2">
      <c r="A211" s="282"/>
      <c r="B211" s="340"/>
      <c r="C211" s="283"/>
      <c r="D211" s="283"/>
      <c r="E211" s="283"/>
      <c r="F211" s="283" t="s">
        <v>38</v>
      </c>
      <c r="G211" s="341" t="s">
        <v>147</v>
      </c>
      <c r="H211" s="342"/>
      <c r="I211" s="343"/>
      <c r="J211" s="342">
        <f t="shared" si="40"/>
        <v>0</v>
      </c>
      <c r="K211" s="337" t="e">
        <f>ROUND(I211/H211*100,2)</f>
        <v>#DIV/0!</v>
      </c>
      <c r="L211" s="342"/>
      <c r="M211" s="344"/>
      <c r="N211" s="342"/>
      <c r="O211" s="285">
        <f t="shared" si="41"/>
        <v>0</v>
      </c>
      <c r="P211" s="285">
        <f t="shared" si="38"/>
        <v>0</v>
      </c>
      <c r="Q211" s="339" t="e">
        <f>ROUND(O211/L211*100,2)</f>
        <v>#DIV/0!</v>
      </c>
      <c r="R211" s="260"/>
    </row>
    <row r="212" spans="1:18" ht="26.25" x14ac:dyDescent="0.2">
      <c r="A212" s="282"/>
      <c r="B212" s="340"/>
      <c r="C212" s="283"/>
      <c r="D212" s="283"/>
      <c r="E212" s="283"/>
      <c r="F212" s="283" t="s">
        <v>90</v>
      </c>
      <c r="G212" s="341" t="s">
        <v>148</v>
      </c>
      <c r="H212" s="342">
        <v>15000</v>
      </c>
      <c r="I212" s="343">
        <f>N212</f>
        <v>250</v>
      </c>
      <c r="J212" s="342">
        <f t="shared" si="40"/>
        <v>14750</v>
      </c>
      <c r="K212" s="337">
        <f>ROUND(I212/H212*100,2)</f>
        <v>1.67</v>
      </c>
      <c r="L212" s="342">
        <v>1500</v>
      </c>
      <c r="M212" s="344"/>
      <c r="N212" s="342">
        <v>250</v>
      </c>
      <c r="O212" s="285">
        <f t="shared" si="41"/>
        <v>250</v>
      </c>
      <c r="P212" s="285">
        <f t="shared" si="38"/>
        <v>1250</v>
      </c>
      <c r="Q212" s="339">
        <f>ROUND(O212/L212*100,2)</f>
        <v>16.670000000000002</v>
      </c>
      <c r="R212" s="260"/>
    </row>
    <row r="213" spans="1:18" ht="26.25" x14ac:dyDescent="0.2">
      <c r="A213" s="282"/>
      <c r="B213" s="340"/>
      <c r="C213" s="283"/>
      <c r="D213" s="283"/>
      <c r="E213" s="283" t="s">
        <v>30</v>
      </c>
      <c r="F213" s="283"/>
      <c r="G213" s="341" t="s">
        <v>149</v>
      </c>
      <c r="H213" s="342">
        <v>0</v>
      </c>
      <c r="I213" s="343"/>
      <c r="J213" s="342">
        <f t="shared" si="40"/>
        <v>0</v>
      </c>
      <c r="K213" s="337"/>
      <c r="L213" s="342">
        <v>0</v>
      </c>
      <c r="M213" s="344"/>
      <c r="N213" s="342"/>
      <c r="O213" s="285">
        <f t="shared" si="41"/>
        <v>0</v>
      </c>
      <c r="P213" s="285">
        <f t="shared" si="38"/>
        <v>0</v>
      </c>
      <c r="Q213" s="339"/>
      <c r="R213" s="260"/>
    </row>
    <row r="214" spans="1:18" ht="26.25" x14ac:dyDescent="0.2">
      <c r="A214" s="276"/>
      <c r="B214" s="268"/>
      <c r="C214" s="269"/>
      <c r="D214" s="269"/>
      <c r="E214" s="269" t="s">
        <v>114</v>
      </c>
      <c r="F214" s="269"/>
      <c r="G214" s="334" t="s">
        <v>150</v>
      </c>
      <c r="H214" s="335">
        <v>0</v>
      </c>
      <c r="I214" s="336"/>
      <c r="J214" s="342">
        <f t="shared" si="40"/>
        <v>0</v>
      </c>
      <c r="K214" s="337"/>
      <c r="L214" s="335">
        <v>0</v>
      </c>
      <c r="M214" s="314">
        <f>SUM(M215:M217)</f>
        <v>0</v>
      </c>
      <c r="N214" s="335">
        <f>SUM(N215:N217)</f>
        <v>0</v>
      </c>
      <c r="O214" s="338">
        <f>SUM(O215:O217)</f>
        <v>0</v>
      </c>
      <c r="P214" s="338">
        <f t="shared" si="38"/>
        <v>0</v>
      </c>
      <c r="Q214" s="339"/>
      <c r="R214" s="260"/>
    </row>
    <row r="215" spans="1:18" ht="26.25" x14ac:dyDescent="0.2">
      <c r="A215" s="282"/>
      <c r="B215" s="340"/>
      <c r="C215" s="283"/>
      <c r="D215" s="283"/>
      <c r="E215" s="283"/>
      <c r="F215" s="283" t="s">
        <v>32</v>
      </c>
      <c r="G215" s="341" t="s">
        <v>307</v>
      </c>
      <c r="H215" s="342"/>
      <c r="I215" s="343"/>
      <c r="J215" s="342">
        <f t="shared" si="40"/>
        <v>0</v>
      </c>
      <c r="K215" s="337"/>
      <c r="L215" s="342"/>
      <c r="M215" s="344"/>
      <c r="N215" s="342"/>
      <c r="O215" s="285">
        <f>M215+N215</f>
        <v>0</v>
      </c>
      <c r="P215" s="285">
        <f t="shared" si="38"/>
        <v>0</v>
      </c>
      <c r="Q215" s="339"/>
      <c r="R215" s="260"/>
    </row>
    <row r="216" spans="1:18" ht="26.25" x14ac:dyDescent="0.2">
      <c r="A216" s="282"/>
      <c r="B216" s="340"/>
      <c r="C216" s="283"/>
      <c r="D216" s="283"/>
      <c r="E216" s="283"/>
      <c r="F216" s="283" t="s">
        <v>43</v>
      </c>
      <c r="G216" s="341" t="s">
        <v>357</v>
      </c>
      <c r="H216" s="342">
        <v>0</v>
      </c>
      <c r="I216" s="343"/>
      <c r="J216" s="342">
        <f t="shared" si="40"/>
        <v>0</v>
      </c>
      <c r="K216" s="337"/>
      <c r="L216" s="342">
        <v>0</v>
      </c>
      <c r="M216" s="344"/>
      <c r="N216" s="342"/>
      <c r="O216" s="285">
        <f>M216+N216</f>
        <v>0</v>
      </c>
      <c r="P216" s="285">
        <f t="shared" si="38"/>
        <v>0</v>
      </c>
      <c r="Q216" s="339"/>
      <c r="R216" s="260"/>
    </row>
    <row r="217" spans="1:18" ht="26.25" x14ac:dyDescent="0.2">
      <c r="A217" s="282"/>
      <c r="B217" s="340"/>
      <c r="C217" s="283"/>
      <c r="D217" s="283"/>
      <c r="E217" s="283"/>
      <c r="F217" s="283" t="s">
        <v>90</v>
      </c>
      <c r="G217" s="341" t="s">
        <v>151</v>
      </c>
      <c r="H217" s="342">
        <v>0</v>
      </c>
      <c r="I217" s="343"/>
      <c r="J217" s="342">
        <f t="shared" si="40"/>
        <v>0</v>
      </c>
      <c r="K217" s="337"/>
      <c r="L217" s="342">
        <v>0</v>
      </c>
      <c r="M217" s="344"/>
      <c r="N217" s="342"/>
      <c r="O217" s="285">
        <f>M217+N217</f>
        <v>0</v>
      </c>
      <c r="P217" s="285">
        <f t="shared" si="38"/>
        <v>0</v>
      </c>
      <c r="Q217" s="339"/>
      <c r="R217" s="260"/>
    </row>
    <row r="218" spans="1:18" ht="26.25" x14ac:dyDescent="0.2">
      <c r="A218" s="276"/>
      <c r="B218" s="268"/>
      <c r="C218" s="269"/>
      <c r="D218" s="269"/>
      <c r="E218" s="269" t="s">
        <v>33</v>
      </c>
      <c r="F218" s="269"/>
      <c r="G218" s="334" t="s">
        <v>358</v>
      </c>
      <c r="H218" s="335">
        <v>0</v>
      </c>
      <c r="I218" s="336"/>
      <c r="J218" s="342">
        <f t="shared" si="40"/>
        <v>0</v>
      </c>
      <c r="K218" s="337"/>
      <c r="L218" s="335">
        <v>0</v>
      </c>
      <c r="M218" s="314">
        <f>M219+M220</f>
        <v>0</v>
      </c>
      <c r="N218" s="335">
        <f>N219+N220</f>
        <v>0</v>
      </c>
      <c r="O218" s="338">
        <f>O219+O220</f>
        <v>0</v>
      </c>
      <c r="P218" s="338">
        <f t="shared" si="38"/>
        <v>0</v>
      </c>
      <c r="Q218" s="339"/>
      <c r="R218" s="260"/>
    </row>
    <row r="219" spans="1:18" ht="26.25" x14ac:dyDescent="0.2">
      <c r="A219" s="282"/>
      <c r="B219" s="340"/>
      <c r="C219" s="283"/>
      <c r="D219" s="283"/>
      <c r="E219" s="283"/>
      <c r="F219" s="283" t="s">
        <v>32</v>
      </c>
      <c r="G219" s="341" t="s">
        <v>177</v>
      </c>
      <c r="H219" s="342">
        <v>0</v>
      </c>
      <c r="I219" s="343"/>
      <c r="J219" s="342">
        <f t="shared" si="40"/>
        <v>0</v>
      </c>
      <c r="K219" s="337"/>
      <c r="L219" s="342">
        <v>0</v>
      </c>
      <c r="M219" s="344"/>
      <c r="N219" s="342"/>
      <c r="O219" s="285">
        <f>M219+N219</f>
        <v>0</v>
      </c>
      <c r="P219" s="285">
        <f t="shared" si="38"/>
        <v>0</v>
      </c>
      <c r="Q219" s="339"/>
      <c r="R219" s="260"/>
    </row>
    <row r="220" spans="1:18" ht="26.25" x14ac:dyDescent="0.2">
      <c r="A220" s="282"/>
      <c r="B220" s="340"/>
      <c r="C220" s="283"/>
      <c r="D220" s="283"/>
      <c r="E220" s="283"/>
      <c r="F220" s="283" t="s">
        <v>30</v>
      </c>
      <c r="G220" s="341" t="s">
        <v>269</v>
      </c>
      <c r="H220" s="342"/>
      <c r="I220" s="343"/>
      <c r="J220" s="342">
        <f t="shared" si="40"/>
        <v>0</v>
      </c>
      <c r="K220" s="337"/>
      <c r="L220" s="342"/>
      <c r="M220" s="344"/>
      <c r="N220" s="342"/>
      <c r="O220" s="285">
        <f>M220+N220</f>
        <v>0</v>
      </c>
      <c r="P220" s="285">
        <f t="shared" si="38"/>
        <v>0</v>
      </c>
      <c r="Q220" s="339"/>
      <c r="R220" s="260"/>
    </row>
    <row r="221" spans="1:18" ht="26.25" x14ac:dyDescent="0.2">
      <c r="A221" s="282"/>
      <c r="B221" s="340"/>
      <c r="C221" s="283"/>
      <c r="D221" s="283"/>
      <c r="E221" s="283">
        <v>11</v>
      </c>
      <c r="F221" s="283"/>
      <c r="G221" s="341" t="s">
        <v>359</v>
      </c>
      <c r="H221" s="342">
        <v>0</v>
      </c>
      <c r="I221" s="343"/>
      <c r="J221" s="342">
        <f t="shared" si="40"/>
        <v>0</v>
      </c>
      <c r="K221" s="337"/>
      <c r="L221" s="342">
        <v>0</v>
      </c>
      <c r="M221" s="344"/>
      <c r="N221" s="342"/>
      <c r="O221" s="285">
        <f>M221+N221</f>
        <v>0</v>
      </c>
      <c r="P221" s="285">
        <f t="shared" si="38"/>
        <v>0</v>
      </c>
      <c r="Q221" s="339"/>
      <c r="R221" s="260"/>
    </row>
    <row r="222" spans="1:18" ht="26.25" x14ac:dyDescent="0.2">
      <c r="A222" s="282"/>
      <c r="B222" s="340"/>
      <c r="C222" s="283"/>
      <c r="D222" s="283"/>
      <c r="E222" s="283">
        <v>13</v>
      </c>
      <c r="F222" s="283"/>
      <c r="G222" s="341" t="s">
        <v>179</v>
      </c>
      <c r="H222" s="342">
        <v>0</v>
      </c>
      <c r="I222" s="343"/>
      <c r="J222" s="342">
        <f t="shared" si="40"/>
        <v>0</v>
      </c>
      <c r="K222" s="337"/>
      <c r="L222" s="342">
        <v>0</v>
      </c>
      <c r="M222" s="344"/>
      <c r="N222" s="342"/>
      <c r="O222" s="285">
        <f>M222+N222</f>
        <v>0</v>
      </c>
      <c r="P222" s="285">
        <f t="shared" si="38"/>
        <v>0</v>
      </c>
      <c r="Q222" s="339"/>
      <c r="R222" s="260"/>
    </row>
    <row r="223" spans="1:18" ht="26.25" x14ac:dyDescent="0.2">
      <c r="A223" s="282"/>
      <c r="B223" s="340"/>
      <c r="C223" s="283"/>
      <c r="D223" s="283"/>
      <c r="E223" s="283">
        <v>14</v>
      </c>
      <c r="F223" s="283"/>
      <c r="G223" s="341" t="s">
        <v>360</v>
      </c>
      <c r="H223" s="342">
        <v>0</v>
      </c>
      <c r="I223" s="343"/>
      <c r="J223" s="342">
        <f t="shared" si="40"/>
        <v>0</v>
      </c>
      <c r="K223" s="337"/>
      <c r="L223" s="342">
        <v>0</v>
      </c>
      <c r="M223" s="344"/>
      <c r="N223" s="342"/>
      <c r="O223" s="285">
        <f>M223+N223</f>
        <v>0</v>
      </c>
      <c r="P223" s="285">
        <f t="shared" si="38"/>
        <v>0</v>
      </c>
      <c r="Q223" s="339"/>
      <c r="R223" s="260"/>
    </row>
    <row r="224" spans="1:18" ht="26.25" x14ac:dyDescent="0.2">
      <c r="A224" s="276"/>
      <c r="B224" s="268"/>
      <c r="C224" s="269"/>
      <c r="D224" s="269"/>
      <c r="E224" s="269" t="s">
        <v>90</v>
      </c>
      <c r="F224" s="269"/>
      <c r="G224" s="334" t="s">
        <v>152</v>
      </c>
      <c r="H224" s="335">
        <f>H225+H226+H227+H228+H229</f>
        <v>0</v>
      </c>
      <c r="I224" s="336"/>
      <c r="J224" s="342">
        <f t="shared" si="40"/>
        <v>0</v>
      </c>
      <c r="K224" s="337"/>
      <c r="L224" s="335">
        <f>L225+L226+L227+L228+L229</f>
        <v>0</v>
      </c>
      <c r="M224" s="314">
        <f>M225+M226+M227+M228+M229</f>
        <v>0</v>
      </c>
      <c r="N224" s="335">
        <f>N225+N226+N227+N228+N229</f>
        <v>0</v>
      </c>
      <c r="O224" s="338">
        <f>O225+O226+O227+O228+O229</f>
        <v>0</v>
      </c>
      <c r="P224" s="338">
        <f t="shared" si="38"/>
        <v>0</v>
      </c>
      <c r="Q224" s="339"/>
      <c r="R224" s="260"/>
    </row>
    <row r="225" spans="1:18" ht="26.25" x14ac:dyDescent="0.2">
      <c r="A225" s="282"/>
      <c r="B225" s="340"/>
      <c r="C225" s="283"/>
      <c r="D225" s="283"/>
      <c r="E225" s="283"/>
      <c r="F225" s="283" t="s">
        <v>30</v>
      </c>
      <c r="G225" s="341" t="s">
        <v>290</v>
      </c>
      <c r="H225" s="342"/>
      <c r="I225" s="343"/>
      <c r="J225" s="342">
        <f t="shared" si="40"/>
        <v>0</v>
      </c>
      <c r="K225" s="337"/>
      <c r="L225" s="342"/>
      <c r="M225" s="344"/>
      <c r="N225" s="342"/>
      <c r="O225" s="285">
        <f>M225+N225</f>
        <v>0</v>
      </c>
      <c r="P225" s="285">
        <f t="shared" si="38"/>
        <v>0</v>
      </c>
      <c r="Q225" s="339"/>
      <c r="R225" s="260"/>
    </row>
    <row r="226" spans="1:18" ht="26.25" x14ac:dyDescent="0.2">
      <c r="A226" s="282"/>
      <c r="B226" s="340"/>
      <c r="C226" s="283"/>
      <c r="D226" s="283"/>
      <c r="E226" s="283"/>
      <c r="F226" s="283" t="s">
        <v>43</v>
      </c>
      <c r="G226" s="341" t="s">
        <v>325</v>
      </c>
      <c r="H226" s="342">
        <v>0</v>
      </c>
      <c r="I226" s="343"/>
      <c r="J226" s="342"/>
      <c r="K226" s="337"/>
      <c r="L226" s="342">
        <v>0</v>
      </c>
      <c r="M226" s="344"/>
      <c r="N226" s="342"/>
      <c r="O226" s="285"/>
      <c r="P226" s="285"/>
      <c r="Q226" s="339"/>
      <c r="R226" s="260"/>
    </row>
    <row r="227" spans="1:18" ht="26.25" x14ac:dyDescent="0.2">
      <c r="A227" s="282"/>
      <c r="B227" s="340"/>
      <c r="C227" s="283"/>
      <c r="D227" s="283"/>
      <c r="E227" s="283"/>
      <c r="F227" s="283" t="s">
        <v>22</v>
      </c>
      <c r="G227" s="341" t="s">
        <v>153</v>
      </c>
      <c r="H227" s="342"/>
      <c r="I227" s="343"/>
      <c r="J227" s="342">
        <f t="shared" ref="J227:J256" si="42">H227-I227</f>
        <v>0</v>
      </c>
      <c r="K227" s="337"/>
      <c r="L227" s="342"/>
      <c r="M227" s="344"/>
      <c r="N227" s="342"/>
      <c r="O227" s="285">
        <f>M227+N227</f>
        <v>0</v>
      </c>
      <c r="P227" s="285">
        <f t="shared" ref="P227:P290" si="43">L227-O227</f>
        <v>0</v>
      </c>
      <c r="Q227" s="339"/>
      <c r="R227" s="260"/>
    </row>
    <row r="228" spans="1:18" ht="26.25" x14ac:dyDescent="0.2">
      <c r="A228" s="282"/>
      <c r="B228" s="340"/>
      <c r="C228" s="283"/>
      <c r="D228" s="283"/>
      <c r="E228" s="283"/>
      <c r="F228" s="283" t="s">
        <v>33</v>
      </c>
      <c r="G228" s="341" t="s">
        <v>289</v>
      </c>
      <c r="H228" s="342"/>
      <c r="I228" s="343"/>
      <c r="J228" s="342">
        <f t="shared" si="42"/>
        <v>0</v>
      </c>
      <c r="K228" s="337"/>
      <c r="L228" s="342"/>
      <c r="M228" s="344"/>
      <c r="N228" s="342"/>
      <c r="O228" s="285">
        <f>M228+N228</f>
        <v>0</v>
      </c>
      <c r="P228" s="285">
        <f t="shared" si="43"/>
        <v>0</v>
      </c>
      <c r="Q228" s="339"/>
      <c r="R228" s="260"/>
    </row>
    <row r="229" spans="1:18" ht="26.25" x14ac:dyDescent="0.2">
      <c r="A229" s="282"/>
      <c r="B229" s="340"/>
      <c r="C229" s="283"/>
      <c r="D229" s="283"/>
      <c r="E229" s="283"/>
      <c r="F229" s="283" t="s">
        <v>90</v>
      </c>
      <c r="G229" s="341" t="s">
        <v>154</v>
      </c>
      <c r="H229" s="342"/>
      <c r="I229" s="343"/>
      <c r="J229" s="342">
        <f t="shared" si="42"/>
        <v>0</v>
      </c>
      <c r="K229" s="337"/>
      <c r="L229" s="342"/>
      <c r="M229" s="344"/>
      <c r="N229" s="342"/>
      <c r="O229" s="285">
        <f>M229+N229</f>
        <v>0</v>
      </c>
      <c r="P229" s="285">
        <f t="shared" si="43"/>
        <v>0</v>
      </c>
      <c r="Q229" s="339"/>
      <c r="R229" s="260"/>
    </row>
    <row r="230" spans="1:18" ht="26.25" x14ac:dyDescent="0.2">
      <c r="A230" s="276"/>
      <c r="B230" s="268"/>
      <c r="C230" s="269"/>
      <c r="D230" s="269" t="s">
        <v>91</v>
      </c>
      <c r="E230" s="269"/>
      <c r="F230" s="269"/>
      <c r="G230" s="334" t="s">
        <v>70</v>
      </c>
      <c r="H230" s="335">
        <f>H231</f>
        <v>0</v>
      </c>
      <c r="I230" s="336"/>
      <c r="J230" s="342">
        <f t="shared" si="42"/>
        <v>0</v>
      </c>
      <c r="K230" s="337" t="e">
        <f>ROUND(I230/H230*100,2)</f>
        <v>#DIV/0!</v>
      </c>
      <c r="L230" s="335">
        <f>L231</f>
        <v>0</v>
      </c>
      <c r="M230" s="314">
        <f>M231</f>
        <v>0</v>
      </c>
      <c r="N230" s="335">
        <f>N231</f>
        <v>0</v>
      </c>
      <c r="O230" s="338">
        <f>O231</f>
        <v>0</v>
      </c>
      <c r="P230" s="338">
        <f t="shared" si="43"/>
        <v>0</v>
      </c>
      <c r="Q230" s="339" t="e">
        <f>ROUND(O230/L230*100,2)</f>
        <v>#DIV/0!</v>
      </c>
      <c r="R230" s="260"/>
    </row>
    <row r="231" spans="1:18" ht="26.25" x14ac:dyDescent="0.2">
      <c r="A231" s="282"/>
      <c r="B231" s="340"/>
      <c r="C231" s="283"/>
      <c r="D231" s="283"/>
      <c r="E231" s="283" t="s">
        <v>38</v>
      </c>
      <c r="F231" s="283"/>
      <c r="G231" s="341" t="s">
        <v>288</v>
      </c>
      <c r="H231" s="342"/>
      <c r="I231" s="343"/>
      <c r="J231" s="342">
        <f t="shared" si="42"/>
        <v>0</v>
      </c>
      <c r="K231" s="337" t="e">
        <f>ROUND(I231/H231*100,2)</f>
        <v>#DIV/0!</v>
      </c>
      <c r="L231" s="342"/>
      <c r="M231" s="344"/>
      <c r="N231" s="342"/>
      <c r="O231" s="285">
        <f>M231+N231</f>
        <v>0</v>
      </c>
      <c r="P231" s="285">
        <f t="shared" si="43"/>
        <v>0</v>
      </c>
      <c r="Q231" s="339" t="e">
        <f>ROUND(O231/L231*100,2)</f>
        <v>#DIV/0!</v>
      </c>
      <c r="R231" s="260"/>
    </row>
    <row r="232" spans="1:18" ht="51" x14ac:dyDescent="0.2">
      <c r="A232" s="276"/>
      <c r="B232" s="268"/>
      <c r="C232" s="269"/>
      <c r="D232" s="269">
        <v>51</v>
      </c>
      <c r="E232" s="269"/>
      <c r="F232" s="269"/>
      <c r="G232" s="334" t="s">
        <v>362</v>
      </c>
      <c r="H232" s="335">
        <v>0</v>
      </c>
      <c r="I232" s="336"/>
      <c r="J232" s="342">
        <f t="shared" si="42"/>
        <v>0</v>
      </c>
      <c r="K232" s="337"/>
      <c r="L232" s="335">
        <v>0</v>
      </c>
      <c r="M232" s="314">
        <f t="shared" ref="M232:O233" si="44">M233</f>
        <v>0</v>
      </c>
      <c r="N232" s="335">
        <f t="shared" si="44"/>
        <v>0</v>
      </c>
      <c r="O232" s="338">
        <f t="shared" si="44"/>
        <v>0</v>
      </c>
      <c r="P232" s="338">
        <f t="shared" si="43"/>
        <v>0</v>
      </c>
      <c r="Q232" s="339"/>
      <c r="R232" s="260"/>
    </row>
    <row r="233" spans="1:18" ht="26.25" x14ac:dyDescent="0.2">
      <c r="A233" s="276"/>
      <c r="B233" s="268"/>
      <c r="C233" s="269"/>
      <c r="D233" s="269"/>
      <c r="E233" s="269" t="s">
        <v>32</v>
      </c>
      <c r="F233" s="269"/>
      <c r="G233" s="313" t="s">
        <v>361</v>
      </c>
      <c r="H233" s="335">
        <v>0</v>
      </c>
      <c r="I233" s="336"/>
      <c r="J233" s="342">
        <f t="shared" si="42"/>
        <v>0</v>
      </c>
      <c r="K233" s="337"/>
      <c r="L233" s="335">
        <v>0</v>
      </c>
      <c r="M233" s="314">
        <f t="shared" si="44"/>
        <v>0</v>
      </c>
      <c r="N233" s="335">
        <f t="shared" si="44"/>
        <v>0</v>
      </c>
      <c r="O233" s="338">
        <f t="shared" si="44"/>
        <v>0</v>
      </c>
      <c r="P233" s="338">
        <f t="shared" si="43"/>
        <v>0</v>
      </c>
      <c r="Q233" s="339"/>
      <c r="R233" s="260"/>
    </row>
    <row r="234" spans="1:18" ht="26.25" x14ac:dyDescent="0.2">
      <c r="A234" s="282"/>
      <c r="B234" s="340"/>
      <c r="C234" s="283"/>
      <c r="D234" s="283"/>
      <c r="E234" s="283"/>
      <c r="F234" s="283" t="s">
        <v>32</v>
      </c>
      <c r="G234" s="341" t="s">
        <v>93</v>
      </c>
      <c r="H234" s="342"/>
      <c r="I234" s="343"/>
      <c r="J234" s="342">
        <f t="shared" si="42"/>
        <v>0</v>
      </c>
      <c r="K234" s="337"/>
      <c r="L234" s="342"/>
      <c r="M234" s="344"/>
      <c r="N234" s="342"/>
      <c r="O234" s="285">
        <f>M234+N234</f>
        <v>0</v>
      </c>
      <c r="P234" s="285">
        <f t="shared" si="43"/>
        <v>0</v>
      </c>
      <c r="Q234" s="339"/>
      <c r="R234" s="260"/>
    </row>
    <row r="235" spans="1:18" ht="51" x14ac:dyDescent="0.2">
      <c r="A235" s="282"/>
      <c r="B235" s="340"/>
      <c r="C235" s="283"/>
      <c r="D235" s="269">
        <v>56</v>
      </c>
      <c r="E235" s="269"/>
      <c r="F235" s="269"/>
      <c r="G235" s="313" t="s">
        <v>331</v>
      </c>
      <c r="H235" s="342">
        <v>0</v>
      </c>
      <c r="I235" s="343"/>
      <c r="J235" s="342">
        <f t="shared" si="42"/>
        <v>0</v>
      </c>
      <c r="K235" s="337"/>
      <c r="L235" s="342">
        <v>0</v>
      </c>
      <c r="M235" s="344">
        <f>M236</f>
        <v>0</v>
      </c>
      <c r="N235" s="342">
        <f>N236</f>
        <v>0</v>
      </c>
      <c r="O235" s="285">
        <f>M235+N235</f>
        <v>0</v>
      </c>
      <c r="P235" s="285">
        <f t="shared" si="43"/>
        <v>0</v>
      </c>
      <c r="Q235" s="339" t="e">
        <f>ROUND(O235/L235*100,2)</f>
        <v>#DIV/0!</v>
      </c>
      <c r="R235" s="260"/>
    </row>
    <row r="236" spans="1:18" ht="51" x14ac:dyDescent="0.2">
      <c r="A236" s="282"/>
      <c r="B236" s="340"/>
      <c r="C236" s="283"/>
      <c r="D236" s="283"/>
      <c r="E236" s="283">
        <v>49</v>
      </c>
      <c r="F236" s="283"/>
      <c r="G236" s="341" t="s">
        <v>264</v>
      </c>
      <c r="H236" s="342">
        <v>0</v>
      </c>
      <c r="I236" s="343"/>
      <c r="J236" s="342">
        <f t="shared" si="42"/>
        <v>0</v>
      </c>
      <c r="K236" s="337"/>
      <c r="L236" s="342">
        <v>0</v>
      </c>
      <c r="M236" s="344">
        <f>M237+M238</f>
        <v>0</v>
      </c>
      <c r="N236" s="342">
        <f>N237+N238</f>
        <v>0</v>
      </c>
      <c r="O236" s="285">
        <f>M236+N236</f>
        <v>0</v>
      </c>
      <c r="P236" s="285">
        <f t="shared" si="43"/>
        <v>0</v>
      </c>
      <c r="Q236" s="339" t="e">
        <f>ROUND(O236/L236*100,2)</f>
        <v>#DIV/0!</v>
      </c>
      <c r="R236" s="260"/>
    </row>
    <row r="237" spans="1:18" ht="26.25" x14ac:dyDescent="0.2">
      <c r="A237" s="282"/>
      <c r="B237" s="340"/>
      <c r="C237" s="283"/>
      <c r="D237" s="283"/>
      <c r="E237" s="283"/>
      <c r="F237" s="283" t="s">
        <v>54</v>
      </c>
      <c r="G237" s="341" t="s">
        <v>155</v>
      </c>
      <c r="H237" s="342"/>
      <c r="I237" s="343"/>
      <c r="J237" s="342">
        <f t="shared" si="42"/>
        <v>0</v>
      </c>
      <c r="K237" s="337"/>
      <c r="L237" s="342"/>
      <c r="M237" s="344"/>
      <c r="N237" s="342"/>
      <c r="O237" s="285">
        <f>M237+N237</f>
        <v>0</v>
      </c>
      <c r="P237" s="285">
        <f t="shared" si="43"/>
        <v>0</v>
      </c>
      <c r="Q237" s="339" t="e">
        <f>ROUND(O237/L237*100,2)</f>
        <v>#DIV/0!</v>
      </c>
      <c r="R237" s="260"/>
    </row>
    <row r="238" spans="1:18" ht="26.25" x14ac:dyDescent="0.2">
      <c r="A238" s="282"/>
      <c r="B238" s="340"/>
      <c r="C238" s="283"/>
      <c r="D238" s="283"/>
      <c r="E238" s="283"/>
      <c r="F238" s="283" t="s">
        <v>55</v>
      </c>
      <c r="G238" s="341" t="s">
        <v>156</v>
      </c>
      <c r="H238" s="342"/>
      <c r="I238" s="343"/>
      <c r="J238" s="342">
        <f t="shared" si="42"/>
        <v>0</v>
      </c>
      <c r="K238" s="337"/>
      <c r="L238" s="342"/>
      <c r="M238" s="344"/>
      <c r="N238" s="342"/>
      <c r="O238" s="285">
        <f>M238+N238</f>
        <v>0</v>
      </c>
      <c r="P238" s="285">
        <f t="shared" si="43"/>
        <v>0</v>
      </c>
      <c r="Q238" s="339" t="e">
        <f>ROUND(O238/L238*100,2)</f>
        <v>#DIV/0!</v>
      </c>
      <c r="R238" s="260"/>
    </row>
    <row r="239" spans="1:18" ht="26.25" x14ac:dyDescent="0.2">
      <c r="A239" s="276"/>
      <c r="B239" s="268"/>
      <c r="C239" s="269"/>
      <c r="D239" s="269">
        <v>57</v>
      </c>
      <c r="E239" s="269"/>
      <c r="F239" s="269"/>
      <c r="G239" s="334" t="s">
        <v>78</v>
      </c>
      <c r="H239" s="335">
        <f>H241</f>
        <v>32000</v>
      </c>
      <c r="I239" s="336">
        <f>I241</f>
        <v>4200</v>
      </c>
      <c r="J239" s="342">
        <f t="shared" si="42"/>
        <v>27800</v>
      </c>
      <c r="K239" s="337">
        <f>ROUND(I239/H239*100,2)</f>
        <v>13.13</v>
      </c>
      <c r="L239" s="335">
        <f>L241</f>
        <v>28000</v>
      </c>
      <c r="M239" s="368">
        <f>M241</f>
        <v>4200</v>
      </c>
      <c r="N239" s="335">
        <f>N241</f>
        <v>0</v>
      </c>
      <c r="O239" s="369">
        <f>O241</f>
        <v>4200</v>
      </c>
      <c r="P239" s="338">
        <f t="shared" si="43"/>
        <v>23800</v>
      </c>
      <c r="Q239" s="339">
        <f>ROUND(O239/L239*100,2)</f>
        <v>15</v>
      </c>
      <c r="R239" s="260"/>
    </row>
    <row r="240" spans="1:18" ht="26.25" x14ac:dyDescent="0.2">
      <c r="A240" s="276"/>
      <c r="B240" s="268"/>
      <c r="C240" s="269"/>
      <c r="D240" s="269"/>
      <c r="E240" s="269"/>
      <c r="F240" s="269"/>
      <c r="G240" s="313" t="s">
        <v>99</v>
      </c>
      <c r="H240" s="370"/>
      <c r="I240" s="371"/>
      <c r="J240" s="342">
        <f t="shared" si="42"/>
        <v>0</v>
      </c>
      <c r="K240" s="337"/>
      <c r="L240" s="370"/>
      <c r="M240" s="372"/>
      <c r="N240" s="370"/>
      <c r="O240" s="285"/>
      <c r="P240" s="285">
        <f t="shared" si="43"/>
        <v>0</v>
      </c>
      <c r="Q240" s="339"/>
      <c r="R240" s="260"/>
    </row>
    <row r="241" spans="1:18" ht="26.25" x14ac:dyDescent="0.2">
      <c r="A241" s="276"/>
      <c r="B241" s="268"/>
      <c r="C241" s="269"/>
      <c r="D241" s="269"/>
      <c r="E241" s="269" t="s">
        <v>30</v>
      </c>
      <c r="F241" s="269"/>
      <c r="G241" s="313" t="s">
        <v>100</v>
      </c>
      <c r="H241" s="335">
        <f>H243+H242</f>
        <v>32000</v>
      </c>
      <c r="I241" s="336">
        <f>I242+I243</f>
        <v>4200</v>
      </c>
      <c r="J241" s="342">
        <f t="shared" si="42"/>
        <v>27800</v>
      </c>
      <c r="K241" s="337">
        <f>ROUND(I241/H241*100,2)</f>
        <v>13.13</v>
      </c>
      <c r="L241" s="335">
        <f>L243+L242</f>
        <v>28000</v>
      </c>
      <c r="M241" s="314">
        <f>M243+M242</f>
        <v>4200</v>
      </c>
      <c r="N241" s="335">
        <f>N243+N242</f>
        <v>0</v>
      </c>
      <c r="O241" s="338">
        <f>O243+O242</f>
        <v>4200</v>
      </c>
      <c r="P241" s="338">
        <f t="shared" si="43"/>
        <v>23800</v>
      </c>
      <c r="Q241" s="339">
        <f>ROUND(O241/L241*100,2)</f>
        <v>15</v>
      </c>
      <c r="R241" s="260"/>
    </row>
    <row r="242" spans="1:18" ht="26.25" x14ac:dyDescent="0.2">
      <c r="A242" s="282"/>
      <c r="B242" s="340"/>
      <c r="C242" s="283"/>
      <c r="D242" s="283"/>
      <c r="E242" s="283"/>
      <c r="F242" s="283" t="s">
        <v>32</v>
      </c>
      <c r="G242" s="341" t="s">
        <v>287</v>
      </c>
      <c r="H242" s="342"/>
      <c r="I242" s="343"/>
      <c r="J242" s="342">
        <f t="shared" si="42"/>
        <v>0</v>
      </c>
      <c r="K242" s="337"/>
      <c r="L242" s="342"/>
      <c r="M242" s="344"/>
      <c r="N242" s="342"/>
      <c r="O242" s="285">
        <f>M242+N242</f>
        <v>0</v>
      </c>
      <c r="P242" s="285">
        <f t="shared" si="43"/>
        <v>0</v>
      </c>
      <c r="Q242" s="339"/>
      <c r="R242" s="260"/>
    </row>
    <row r="243" spans="1:18" ht="26.25" x14ac:dyDescent="0.2">
      <c r="A243" s="282"/>
      <c r="B243" s="340"/>
      <c r="C243" s="283"/>
      <c r="D243" s="283"/>
      <c r="E243" s="283"/>
      <c r="F243" s="283" t="s">
        <v>30</v>
      </c>
      <c r="G243" s="341" t="s">
        <v>102</v>
      </c>
      <c r="H243" s="342">
        <v>32000</v>
      </c>
      <c r="I243" s="343">
        <f>O243</f>
        <v>4200</v>
      </c>
      <c r="J243" s="342">
        <f t="shared" si="42"/>
        <v>27800</v>
      </c>
      <c r="K243" s="337">
        <f>ROUND(I243/H243*100,2)</f>
        <v>13.13</v>
      </c>
      <c r="L243" s="342">
        <v>28000</v>
      </c>
      <c r="M243" s="344">
        <v>4200</v>
      </c>
      <c r="N243" s="342">
        <v>0</v>
      </c>
      <c r="O243" s="285">
        <f>M243+N243</f>
        <v>4200</v>
      </c>
      <c r="P243" s="285">
        <f t="shared" si="43"/>
        <v>23800</v>
      </c>
      <c r="Q243" s="339">
        <f>ROUND(O243/L243*100,2)</f>
        <v>15</v>
      </c>
      <c r="R243" s="260"/>
    </row>
    <row r="244" spans="1:18" ht="26.25" x14ac:dyDescent="0.2">
      <c r="A244" s="276"/>
      <c r="B244" s="268"/>
      <c r="C244" s="269"/>
      <c r="D244" s="269" t="s">
        <v>105</v>
      </c>
      <c r="E244" s="269"/>
      <c r="F244" s="269"/>
      <c r="G244" s="334" t="s">
        <v>83</v>
      </c>
      <c r="H244" s="335">
        <v>0</v>
      </c>
      <c r="I244" s="336"/>
      <c r="J244" s="342">
        <f t="shared" si="42"/>
        <v>0</v>
      </c>
      <c r="K244" s="337"/>
      <c r="L244" s="335">
        <v>0</v>
      </c>
      <c r="M244" s="314">
        <f>M245</f>
        <v>0</v>
      </c>
      <c r="N244" s="335">
        <f>N245</f>
        <v>0</v>
      </c>
      <c r="O244" s="338">
        <f>O245</f>
        <v>0</v>
      </c>
      <c r="P244" s="338">
        <f t="shared" si="43"/>
        <v>0</v>
      </c>
      <c r="Q244" s="339"/>
      <c r="R244" s="260"/>
    </row>
    <row r="245" spans="1:18" ht="26.25" x14ac:dyDescent="0.2">
      <c r="A245" s="276"/>
      <c r="B245" s="268"/>
      <c r="C245" s="269"/>
      <c r="D245" s="269">
        <v>71</v>
      </c>
      <c r="E245" s="269"/>
      <c r="F245" s="269"/>
      <c r="G245" s="334" t="s">
        <v>157</v>
      </c>
      <c r="H245" s="335">
        <v>0</v>
      </c>
      <c r="I245" s="336"/>
      <c r="J245" s="342">
        <f t="shared" si="42"/>
        <v>0</v>
      </c>
      <c r="K245" s="337"/>
      <c r="L245" s="335">
        <v>0</v>
      </c>
      <c r="M245" s="314">
        <f>M246+M251</f>
        <v>0</v>
      </c>
      <c r="N245" s="335">
        <f>N246+N251</f>
        <v>0</v>
      </c>
      <c r="O245" s="338">
        <f>O246+O251</f>
        <v>0</v>
      </c>
      <c r="P245" s="338">
        <f t="shared" si="43"/>
        <v>0</v>
      </c>
      <c r="Q245" s="339"/>
      <c r="R245" s="260"/>
    </row>
    <row r="246" spans="1:18" ht="26.25" x14ac:dyDescent="0.2">
      <c r="A246" s="276"/>
      <c r="B246" s="268"/>
      <c r="C246" s="269"/>
      <c r="D246" s="269"/>
      <c r="E246" s="269" t="s">
        <v>32</v>
      </c>
      <c r="F246" s="269"/>
      <c r="G246" s="313" t="s">
        <v>158</v>
      </c>
      <c r="H246" s="335">
        <v>0</v>
      </c>
      <c r="I246" s="336"/>
      <c r="J246" s="342">
        <f t="shared" si="42"/>
        <v>0</v>
      </c>
      <c r="K246" s="337"/>
      <c r="L246" s="335">
        <v>0</v>
      </c>
      <c r="M246" s="314">
        <f>M247+M248+M249+M250</f>
        <v>0</v>
      </c>
      <c r="N246" s="335">
        <f>N247+N248+N249+N250</f>
        <v>0</v>
      </c>
      <c r="O246" s="338">
        <f>O247+O248+O249+O250</f>
        <v>0</v>
      </c>
      <c r="P246" s="338">
        <f t="shared" si="43"/>
        <v>0</v>
      </c>
      <c r="Q246" s="339"/>
      <c r="R246" s="260"/>
    </row>
    <row r="247" spans="1:18" ht="26.25" x14ac:dyDescent="0.2">
      <c r="A247" s="282"/>
      <c r="B247" s="340"/>
      <c r="C247" s="283"/>
      <c r="D247" s="283"/>
      <c r="E247" s="283"/>
      <c r="F247" s="283" t="s">
        <v>32</v>
      </c>
      <c r="G247" s="341" t="s">
        <v>367</v>
      </c>
      <c r="H247" s="342"/>
      <c r="I247" s="343"/>
      <c r="J247" s="342">
        <f t="shared" si="42"/>
        <v>0</v>
      </c>
      <c r="K247" s="337"/>
      <c r="L247" s="342"/>
      <c r="M247" s="344"/>
      <c r="N247" s="342"/>
      <c r="O247" s="285">
        <f t="shared" ref="O247:O252" si="45">M247+N247</f>
        <v>0</v>
      </c>
      <c r="P247" s="285">
        <f t="shared" si="43"/>
        <v>0</v>
      </c>
      <c r="Q247" s="339"/>
      <c r="R247" s="260"/>
    </row>
    <row r="248" spans="1:18" ht="26.25" x14ac:dyDescent="0.2">
      <c r="A248" s="282"/>
      <c r="B248" s="340"/>
      <c r="C248" s="283"/>
      <c r="D248" s="283"/>
      <c r="E248" s="283"/>
      <c r="F248" s="283" t="s">
        <v>30</v>
      </c>
      <c r="G248" s="341" t="s">
        <v>159</v>
      </c>
      <c r="H248" s="342"/>
      <c r="I248" s="343"/>
      <c r="J248" s="342">
        <f t="shared" si="42"/>
        <v>0</v>
      </c>
      <c r="K248" s="337"/>
      <c r="L248" s="342"/>
      <c r="M248" s="344"/>
      <c r="N248" s="342"/>
      <c r="O248" s="285">
        <f t="shared" si="45"/>
        <v>0</v>
      </c>
      <c r="P248" s="285">
        <f t="shared" si="43"/>
        <v>0</v>
      </c>
      <c r="Q248" s="339"/>
      <c r="R248" s="260"/>
    </row>
    <row r="249" spans="1:18" ht="26.25" x14ac:dyDescent="0.2">
      <c r="A249" s="282"/>
      <c r="B249" s="340"/>
      <c r="C249" s="283"/>
      <c r="D249" s="283"/>
      <c r="E249" s="283"/>
      <c r="F249" s="283" t="s">
        <v>43</v>
      </c>
      <c r="G249" s="341" t="s">
        <v>160</v>
      </c>
      <c r="H249" s="342"/>
      <c r="I249" s="343"/>
      <c r="J249" s="342">
        <f t="shared" si="42"/>
        <v>0</v>
      </c>
      <c r="K249" s="337"/>
      <c r="L249" s="342"/>
      <c r="M249" s="344"/>
      <c r="N249" s="342"/>
      <c r="O249" s="285">
        <f t="shared" si="45"/>
        <v>0</v>
      </c>
      <c r="P249" s="285">
        <f t="shared" si="43"/>
        <v>0</v>
      </c>
      <c r="Q249" s="339"/>
      <c r="R249" s="260"/>
    </row>
    <row r="250" spans="1:18" ht="26.25" x14ac:dyDescent="0.2">
      <c r="A250" s="373"/>
      <c r="B250" s="374"/>
      <c r="C250" s="375"/>
      <c r="D250" s="375"/>
      <c r="E250" s="375"/>
      <c r="F250" s="375" t="s">
        <v>90</v>
      </c>
      <c r="G250" s="376" t="s">
        <v>365</v>
      </c>
      <c r="H250" s="342"/>
      <c r="I250" s="343"/>
      <c r="J250" s="342">
        <f t="shared" si="42"/>
        <v>0</v>
      </c>
      <c r="K250" s="337"/>
      <c r="L250" s="342"/>
      <c r="M250" s="344"/>
      <c r="N250" s="342"/>
      <c r="O250" s="285">
        <f t="shared" si="45"/>
        <v>0</v>
      </c>
      <c r="P250" s="285">
        <f t="shared" si="43"/>
        <v>0</v>
      </c>
      <c r="Q250" s="339"/>
      <c r="R250" s="377"/>
    </row>
    <row r="251" spans="1:18" ht="26.25" x14ac:dyDescent="0.2">
      <c r="A251" s="373"/>
      <c r="B251" s="374"/>
      <c r="C251" s="375"/>
      <c r="D251" s="375"/>
      <c r="E251" s="375" t="s">
        <v>43</v>
      </c>
      <c r="F251" s="375"/>
      <c r="G251" s="376" t="s">
        <v>366</v>
      </c>
      <c r="H251" s="342">
        <v>0</v>
      </c>
      <c r="I251" s="343"/>
      <c r="J251" s="342">
        <f t="shared" si="42"/>
        <v>0</v>
      </c>
      <c r="K251" s="337"/>
      <c r="L251" s="342">
        <v>0</v>
      </c>
      <c r="M251" s="344"/>
      <c r="N251" s="342"/>
      <c r="O251" s="285">
        <f t="shared" si="45"/>
        <v>0</v>
      </c>
      <c r="P251" s="285">
        <f t="shared" si="43"/>
        <v>0</v>
      </c>
      <c r="Q251" s="339"/>
      <c r="R251" s="377"/>
    </row>
    <row r="252" spans="1:18" ht="26.25" x14ac:dyDescent="0.2">
      <c r="A252" s="347"/>
      <c r="B252" s="348"/>
      <c r="C252" s="349"/>
      <c r="D252" s="349">
        <v>85</v>
      </c>
      <c r="E252" s="349"/>
      <c r="F252" s="349"/>
      <c r="G252" s="351" t="s">
        <v>86</v>
      </c>
      <c r="H252" s="352"/>
      <c r="I252" s="353"/>
      <c r="J252" s="352">
        <f t="shared" si="42"/>
        <v>0</v>
      </c>
      <c r="K252" s="354"/>
      <c r="L252" s="352"/>
      <c r="M252" s="355"/>
      <c r="N252" s="352"/>
      <c r="O252" s="356">
        <f t="shared" si="45"/>
        <v>0</v>
      </c>
      <c r="P252" s="356">
        <f t="shared" si="43"/>
        <v>0</v>
      </c>
      <c r="Q252" s="357"/>
      <c r="R252" s="260"/>
    </row>
    <row r="253" spans="1:18" ht="26.25" x14ac:dyDescent="0.2">
      <c r="A253" s="282"/>
      <c r="B253" s="340"/>
      <c r="C253" s="283"/>
      <c r="D253" s="283"/>
      <c r="E253" s="283"/>
      <c r="F253" s="283"/>
      <c r="G253" s="341" t="s">
        <v>161</v>
      </c>
      <c r="H253" s="342"/>
      <c r="I253" s="343"/>
      <c r="J253" s="342">
        <f t="shared" si="42"/>
        <v>0</v>
      </c>
      <c r="K253" s="337"/>
      <c r="L253" s="342"/>
      <c r="M253" s="344"/>
      <c r="N253" s="342"/>
      <c r="O253" s="285"/>
      <c r="P253" s="378">
        <f t="shared" si="43"/>
        <v>0</v>
      </c>
      <c r="Q253" s="339"/>
      <c r="R253" s="260"/>
    </row>
    <row r="254" spans="1:18" ht="26.25" x14ac:dyDescent="0.2">
      <c r="A254" s="276" t="s">
        <v>142</v>
      </c>
      <c r="B254" s="268" t="s">
        <v>124</v>
      </c>
      <c r="C254" s="269"/>
      <c r="D254" s="269"/>
      <c r="E254" s="269"/>
      <c r="F254" s="269"/>
      <c r="G254" s="334" t="s">
        <v>162</v>
      </c>
      <c r="H254" s="335">
        <f>H255</f>
        <v>0</v>
      </c>
      <c r="I254" s="336"/>
      <c r="J254" s="342">
        <f t="shared" si="42"/>
        <v>0</v>
      </c>
      <c r="K254" s="337" t="e">
        <f t="shared" ref="K254:K265" si="46">ROUND(I254/H254*100,2)</f>
        <v>#DIV/0!</v>
      </c>
      <c r="L254" s="335">
        <f>L255</f>
        <v>0</v>
      </c>
      <c r="M254" s="335">
        <f>M255</f>
        <v>0</v>
      </c>
      <c r="N254" s="335">
        <f>N255</f>
        <v>0</v>
      </c>
      <c r="O254" s="335">
        <f>O255</f>
        <v>0</v>
      </c>
      <c r="P254" s="338">
        <f t="shared" si="43"/>
        <v>0</v>
      </c>
      <c r="Q254" s="339" t="e">
        <f t="shared" ref="Q254:Q265" si="47">ROUND(O254/L254*100,2)</f>
        <v>#DIV/0!</v>
      </c>
      <c r="R254" s="260"/>
    </row>
    <row r="255" spans="1:18" ht="51" x14ac:dyDescent="0.2">
      <c r="A255" s="276"/>
      <c r="B255" s="268"/>
      <c r="C255" s="269" t="s">
        <v>32</v>
      </c>
      <c r="D255" s="269"/>
      <c r="E255" s="269"/>
      <c r="F255" s="269"/>
      <c r="G255" s="334" t="s">
        <v>163</v>
      </c>
      <c r="H255" s="335">
        <f>H232</f>
        <v>0</v>
      </c>
      <c r="I255" s="336"/>
      <c r="J255" s="342">
        <f t="shared" si="42"/>
        <v>0</v>
      </c>
      <c r="K255" s="337" t="e">
        <f t="shared" si="46"/>
        <v>#DIV/0!</v>
      </c>
      <c r="L255" s="335">
        <f>L232</f>
        <v>0</v>
      </c>
      <c r="M255" s="335">
        <f>M232</f>
        <v>0</v>
      </c>
      <c r="N255" s="335">
        <f>N232</f>
        <v>0</v>
      </c>
      <c r="O255" s="335">
        <f>O232</f>
        <v>0</v>
      </c>
      <c r="P255" s="338">
        <f t="shared" si="43"/>
        <v>0</v>
      </c>
      <c r="Q255" s="339" t="e">
        <f t="shared" si="47"/>
        <v>#DIV/0!</v>
      </c>
      <c r="R255" s="260"/>
    </row>
    <row r="256" spans="1:18" ht="26.25" x14ac:dyDescent="0.2">
      <c r="A256" s="276"/>
      <c r="B256" s="268" t="s">
        <v>48</v>
      </c>
      <c r="C256" s="269"/>
      <c r="D256" s="269"/>
      <c r="E256" s="269"/>
      <c r="F256" s="269"/>
      <c r="G256" s="334" t="s">
        <v>164</v>
      </c>
      <c r="H256" s="335">
        <f>H172-H255</f>
        <v>56000</v>
      </c>
      <c r="I256" s="336"/>
      <c r="J256" s="335">
        <f t="shared" si="42"/>
        <v>56000</v>
      </c>
      <c r="K256" s="337">
        <f t="shared" si="46"/>
        <v>0</v>
      </c>
      <c r="L256" s="335">
        <f>L172-L255</f>
        <v>34500</v>
      </c>
      <c r="M256" s="335">
        <f>M172-M255</f>
        <v>7416.89</v>
      </c>
      <c r="N256" s="335">
        <f>N172-N255</f>
        <v>295.85000000000002</v>
      </c>
      <c r="O256" s="335">
        <f>O172-O255</f>
        <v>7712.74</v>
      </c>
      <c r="P256" s="338">
        <f t="shared" si="43"/>
        <v>26787.260000000002</v>
      </c>
      <c r="Q256" s="339">
        <f t="shared" si="47"/>
        <v>22.36</v>
      </c>
      <c r="R256" s="260"/>
    </row>
    <row r="257" spans="1:18" ht="26.25" x14ac:dyDescent="0.35">
      <c r="A257" s="444" t="s">
        <v>165</v>
      </c>
      <c r="B257" s="445"/>
      <c r="C257" s="445"/>
      <c r="D257" s="445"/>
      <c r="E257" s="445"/>
      <c r="F257" s="446"/>
      <c r="G257" s="359" t="s">
        <v>166</v>
      </c>
      <c r="H257" s="360">
        <f>H258+H360+H368+H372</f>
        <v>32656100</v>
      </c>
      <c r="I257" s="361"/>
      <c r="J257" s="360">
        <f>J258+J360+J368+J372</f>
        <v>19546016.23</v>
      </c>
      <c r="K257" s="362">
        <f t="shared" si="46"/>
        <v>0</v>
      </c>
      <c r="L257" s="360">
        <f>L258+L360+L368+L372</f>
        <v>13807400</v>
      </c>
      <c r="M257" s="363">
        <f>M258+M360+M368+M372</f>
        <v>11208013.960000001</v>
      </c>
      <c r="N257" s="360">
        <f>N258+N360+N368+N372</f>
        <v>1947436.81</v>
      </c>
      <c r="O257" s="364">
        <f>O258+O360+O368+O372</f>
        <v>13155450.770000001</v>
      </c>
      <c r="P257" s="364">
        <f t="shared" si="43"/>
        <v>651949.22999999858</v>
      </c>
      <c r="Q257" s="365">
        <f t="shared" si="47"/>
        <v>95.28</v>
      </c>
      <c r="R257" s="366"/>
    </row>
    <row r="258" spans="1:18" ht="26.25" x14ac:dyDescent="0.2">
      <c r="A258" s="276"/>
      <c r="B258" s="268"/>
      <c r="C258" s="269"/>
      <c r="D258" s="269" t="s">
        <v>32</v>
      </c>
      <c r="E258" s="269"/>
      <c r="F258" s="269"/>
      <c r="G258" s="334" t="s">
        <v>62</v>
      </c>
      <c r="H258" s="335">
        <f>H259+H291+H324+H327+H332+H357</f>
        <v>32656100</v>
      </c>
      <c r="I258" s="336"/>
      <c r="J258" s="335">
        <f>J259+J291+J324+J327+J332+J357</f>
        <v>19498818.609999999</v>
      </c>
      <c r="K258" s="337">
        <f t="shared" si="46"/>
        <v>0</v>
      </c>
      <c r="L258" s="335">
        <f>L259+L291+L324+L327+L332+L357</f>
        <v>13807400</v>
      </c>
      <c r="M258" s="314">
        <f>M259+M291+M324+M327+M332+M357</f>
        <v>11235985.58</v>
      </c>
      <c r="N258" s="335">
        <f>N259+N291+N324+N327+N332+N357</f>
        <v>1966662.81</v>
      </c>
      <c r="O258" s="338">
        <f>O259+O291+O324+O327+O332+O357</f>
        <v>13202648.390000001</v>
      </c>
      <c r="P258" s="338">
        <f t="shared" si="43"/>
        <v>604751.6099999994</v>
      </c>
      <c r="Q258" s="339">
        <f t="shared" si="47"/>
        <v>95.62</v>
      </c>
      <c r="R258" s="281"/>
    </row>
    <row r="259" spans="1:18" ht="26.25" x14ac:dyDescent="0.2">
      <c r="A259" s="276"/>
      <c r="B259" s="268"/>
      <c r="C259" s="269"/>
      <c r="D259" s="269" t="s">
        <v>88</v>
      </c>
      <c r="E259" s="269"/>
      <c r="F259" s="269"/>
      <c r="G259" s="334" t="s">
        <v>64</v>
      </c>
      <c r="H259" s="335">
        <f>H260+H277+H284</f>
        <v>4418600</v>
      </c>
      <c r="I259" s="336">
        <f>I260+I290</f>
        <v>2203301</v>
      </c>
      <c r="J259" s="335">
        <f>J260+J277+J284</f>
        <v>2260666</v>
      </c>
      <c r="K259" s="337">
        <f t="shared" si="46"/>
        <v>49.86</v>
      </c>
      <c r="L259" s="335">
        <f>L260+L277+L284</f>
        <v>2231600</v>
      </c>
      <c r="M259" s="368">
        <f>M260+M277+M284</f>
        <v>1832135</v>
      </c>
      <c r="N259" s="335">
        <f>N260+N277+N284</f>
        <v>371166</v>
      </c>
      <c r="O259" s="358">
        <f>O260+O277+O284</f>
        <v>2203301</v>
      </c>
      <c r="P259" s="338">
        <f t="shared" si="43"/>
        <v>28299</v>
      </c>
      <c r="Q259" s="339">
        <f t="shared" si="47"/>
        <v>98.73</v>
      </c>
      <c r="R259" s="281"/>
    </row>
    <row r="260" spans="1:18" ht="26.25" x14ac:dyDescent="0.2">
      <c r="A260" s="276"/>
      <c r="B260" s="268"/>
      <c r="C260" s="269"/>
      <c r="D260" s="269"/>
      <c r="E260" s="269" t="s">
        <v>32</v>
      </c>
      <c r="F260" s="269"/>
      <c r="G260" s="313" t="s">
        <v>112</v>
      </c>
      <c r="H260" s="335">
        <f>SUM(H261:H276)</f>
        <v>4323000</v>
      </c>
      <c r="I260" s="336">
        <f>I261+I264+I271+I272+I275</f>
        <v>2157934</v>
      </c>
      <c r="J260" s="335">
        <f>SUM(J261:J276)</f>
        <v>2165066</v>
      </c>
      <c r="K260" s="337">
        <f t="shared" si="46"/>
        <v>49.92</v>
      </c>
      <c r="L260" s="335">
        <f>SUM(L261:L276)</f>
        <v>2182600</v>
      </c>
      <c r="M260" s="314">
        <f>SUM(M261:M276)</f>
        <v>1794328</v>
      </c>
      <c r="N260" s="335">
        <f>SUM(N261:N276)</f>
        <v>363606</v>
      </c>
      <c r="O260" s="338">
        <f>SUM(O261:O276)</f>
        <v>2157934</v>
      </c>
      <c r="P260" s="338">
        <f t="shared" si="43"/>
        <v>24666</v>
      </c>
      <c r="Q260" s="339">
        <f t="shared" si="47"/>
        <v>98.87</v>
      </c>
      <c r="R260" s="281"/>
    </row>
    <row r="261" spans="1:18" ht="26.25" x14ac:dyDescent="0.2">
      <c r="A261" s="282"/>
      <c r="B261" s="340"/>
      <c r="C261" s="283"/>
      <c r="D261" s="283"/>
      <c r="E261" s="283"/>
      <c r="F261" s="283" t="s">
        <v>32</v>
      </c>
      <c r="G261" s="341" t="s">
        <v>113</v>
      </c>
      <c r="H261" s="342">
        <v>4065000</v>
      </c>
      <c r="I261" s="343">
        <f>O261</f>
        <v>2020109</v>
      </c>
      <c r="J261" s="342">
        <f t="shared" ref="J261:J290" si="48">H261-I261</f>
        <v>2044891</v>
      </c>
      <c r="K261" s="337">
        <f t="shared" si="46"/>
        <v>49.7</v>
      </c>
      <c r="L261" s="342">
        <v>2032200</v>
      </c>
      <c r="M261" s="344">
        <v>1683786</v>
      </c>
      <c r="N261" s="342">
        <v>336323</v>
      </c>
      <c r="O261" s="285">
        <f t="shared" ref="O261:O276" si="49">M261+N261</f>
        <v>2020109</v>
      </c>
      <c r="P261" s="285">
        <f t="shared" si="43"/>
        <v>12091</v>
      </c>
      <c r="Q261" s="339">
        <f t="shared" si="47"/>
        <v>99.41</v>
      </c>
      <c r="R261" s="260"/>
    </row>
    <row r="262" spans="1:18" ht="26.25" x14ac:dyDescent="0.2">
      <c r="A262" s="282"/>
      <c r="B262" s="340"/>
      <c r="C262" s="283"/>
      <c r="D262" s="283"/>
      <c r="E262" s="283"/>
      <c r="F262" s="283" t="s">
        <v>43</v>
      </c>
      <c r="G262" s="341"/>
      <c r="H262" s="342"/>
      <c r="I262" s="343"/>
      <c r="J262" s="342">
        <f t="shared" si="48"/>
        <v>0</v>
      </c>
      <c r="K262" s="337" t="e">
        <f t="shared" si="46"/>
        <v>#DIV/0!</v>
      </c>
      <c r="L262" s="342"/>
      <c r="M262" s="344"/>
      <c r="N262" s="342"/>
      <c r="O262" s="285">
        <f t="shared" si="49"/>
        <v>0</v>
      </c>
      <c r="P262" s="285">
        <f t="shared" si="43"/>
        <v>0</v>
      </c>
      <c r="Q262" s="339" t="e">
        <f t="shared" si="47"/>
        <v>#DIV/0!</v>
      </c>
      <c r="R262" s="260"/>
    </row>
    <row r="263" spans="1:18" ht="26.25" x14ac:dyDescent="0.35">
      <c r="A263" s="282"/>
      <c r="B263" s="340"/>
      <c r="C263" s="283"/>
      <c r="D263" s="283"/>
      <c r="E263" s="283"/>
      <c r="F263" s="283" t="s">
        <v>22</v>
      </c>
      <c r="G263" s="379"/>
      <c r="H263" s="342"/>
      <c r="I263" s="343"/>
      <c r="J263" s="342">
        <f t="shared" si="48"/>
        <v>0</v>
      </c>
      <c r="K263" s="337" t="e">
        <f t="shared" si="46"/>
        <v>#DIV/0!</v>
      </c>
      <c r="L263" s="342"/>
      <c r="M263" s="344"/>
      <c r="N263" s="342"/>
      <c r="O263" s="285">
        <f t="shared" si="49"/>
        <v>0</v>
      </c>
      <c r="P263" s="285">
        <f t="shared" si="43"/>
        <v>0</v>
      </c>
      <c r="Q263" s="339" t="e">
        <f t="shared" si="47"/>
        <v>#DIV/0!</v>
      </c>
      <c r="R263" s="260"/>
    </row>
    <row r="264" spans="1:18" ht="26.25" x14ac:dyDescent="0.2">
      <c r="A264" s="282"/>
      <c r="B264" s="340"/>
      <c r="C264" s="283"/>
      <c r="D264" s="283"/>
      <c r="E264" s="283"/>
      <c r="F264" s="283" t="s">
        <v>114</v>
      </c>
      <c r="G264" s="341" t="s">
        <v>278</v>
      </c>
      <c r="H264" s="342">
        <v>123000</v>
      </c>
      <c r="I264" s="343">
        <f>O264</f>
        <v>55307</v>
      </c>
      <c r="J264" s="342">
        <f t="shared" si="48"/>
        <v>67693</v>
      </c>
      <c r="K264" s="337">
        <f t="shared" si="46"/>
        <v>44.97</v>
      </c>
      <c r="L264" s="342">
        <v>57200</v>
      </c>
      <c r="M264" s="344">
        <v>46187</v>
      </c>
      <c r="N264" s="342">
        <v>9120</v>
      </c>
      <c r="O264" s="285">
        <f t="shared" si="49"/>
        <v>55307</v>
      </c>
      <c r="P264" s="285">
        <f t="shared" si="43"/>
        <v>1893</v>
      </c>
      <c r="Q264" s="339">
        <f t="shared" si="47"/>
        <v>96.69</v>
      </c>
      <c r="R264" s="260"/>
    </row>
    <row r="265" spans="1:18" ht="26.25" x14ac:dyDescent="0.35">
      <c r="A265" s="282"/>
      <c r="B265" s="340"/>
      <c r="C265" s="283"/>
      <c r="D265" s="283"/>
      <c r="E265" s="283"/>
      <c r="F265" s="283" t="s">
        <v>33</v>
      </c>
      <c r="G265" s="379" t="s">
        <v>281</v>
      </c>
      <c r="H265" s="342"/>
      <c r="I265" s="343"/>
      <c r="J265" s="342">
        <f t="shared" si="48"/>
        <v>0</v>
      </c>
      <c r="K265" s="337" t="e">
        <f t="shared" si="46"/>
        <v>#DIV/0!</v>
      </c>
      <c r="L265" s="342"/>
      <c r="M265" s="344"/>
      <c r="N265" s="342"/>
      <c r="O265" s="285">
        <f t="shared" si="49"/>
        <v>0</v>
      </c>
      <c r="P265" s="285">
        <f t="shared" si="43"/>
        <v>0</v>
      </c>
      <c r="Q265" s="339" t="e">
        <f t="shared" si="47"/>
        <v>#DIV/0!</v>
      </c>
      <c r="R265" s="260"/>
    </row>
    <row r="266" spans="1:18" ht="26.25" x14ac:dyDescent="0.35">
      <c r="A266" s="282"/>
      <c r="B266" s="340"/>
      <c r="C266" s="283"/>
      <c r="D266" s="283"/>
      <c r="E266" s="283"/>
      <c r="F266" s="283" t="s">
        <v>124</v>
      </c>
      <c r="G266" s="379"/>
      <c r="H266" s="342"/>
      <c r="I266" s="343"/>
      <c r="J266" s="342">
        <f t="shared" si="48"/>
        <v>0</v>
      </c>
      <c r="K266" s="337"/>
      <c r="L266" s="342"/>
      <c r="M266" s="344"/>
      <c r="N266" s="342"/>
      <c r="O266" s="285">
        <f t="shared" si="49"/>
        <v>0</v>
      </c>
      <c r="P266" s="285">
        <f t="shared" si="43"/>
        <v>0</v>
      </c>
      <c r="Q266" s="339"/>
      <c r="R266" s="260"/>
    </row>
    <row r="267" spans="1:18" ht="26.25" x14ac:dyDescent="0.35">
      <c r="A267" s="282"/>
      <c r="B267" s="340"/>
      <c r="C267" s="283"/>
      <c r="D267" s="283"/>
      <c r="E267" s="283"/>
      <c r="F267" s="283" t="s">
        <v>115</v>
      </c>
      <c r="G267" s="379"/>
      <c r="H267" s="342"/>
      <c r="I267" s="343"/>
      <c r="J267" s="342">
        <f t="shared" si="48"/>
        <v>0</v>
      </c>
      <c r="K267" s="337"/>
      <c r="L267" s="342"/>
      <c r="M267" s="344"/>
      <c r="N267" s="342"/>
      <c r="O267" s="285">
        <f t="shared" si="49"/>
        <v>0</v>
      </c>
      <c r="P267" s="285">
        <f t="shared" si="43"/>
        <v>0</v>
      </c>
      <c r="Q267" s="339"/>
      <c r="R267" s="260"/>
    </row>
    <row r="268" spans="1:18" ht="26.25" x14ac:dyDescent="0.35">
      <c r="A268" s="282"/>
      <c r="B268" s="340"/>
      <c r="C268" s="283"/>
      <c r="D268" s="283"/>
      <c r="E268" s="283"/>
      <c r="F268" s="283" t="s">
        <v>38</v>
      </c>
      <c r="G268" s="379"/>
      <c r="H268" s="342"/>
      <c r="I268" s="343"/>
      <c r="J268" s="342">
        <f t="shared" si="48"/>
        <v>0</v>
      </c>
      <c r="K268" s="337"/>
      <c r="L268" s="342"/>
      <c r="M268" s="344"/>
      <c r="N268" s="342"/>
      <c r="O268" s="285">
        <f t="shared" si="49"/>
        <v>0</v>
      </c>
      <c r="P268" s="285">
        <f t="shared" si="43"/>
        <v>0</v>
      </c>
      <c r="Q268" s="339"/>
      <c r="R268" s="260"/>
    </row>
    <row r="269" spans="1:18" ht="26.25" x14ac:dyDescent="0.35">
      <c r="A269" s="282"/>
      <c r="B269" s="340"/>
      <c r="C269" s="283"/>
      <c r="D269" s="283"/>
      <c r="E269" s="283"/>
      <c r="F269" s="283">
        <v>10</v>
      </c>
      <c r="G269" s="379"/>
      <c r="H269" s="342"/>
      <c r="I269" s="343"/>
      <c r="J269" s="342">
        <f t="shared" si="48"/>
        <v>0</v>
      </c>
      <c r="K269" s="337"/>
      <c r="L269" s="342"/>
      <c r="M269" s="344"/>
      <c r="N269" s="342"/>
      <c r="O269" s="285">
        <f t="shared" si="49"/>
        <v>0</v>
      </c>
      <c r="P269" s="285">
        <f t="shared" si="43"/>
        <v>0</v>
      </c>
      <c r="Q269" s="339"/>
      <c r="R269" s="260"/>
    </row>
    <row r="270" spans="1:18" ht="26.25" x14ac:dyDescent="0.35">
      <c r="A270" s="282"/>
      <c r="B270" s="340"/>
      <c r="C270" s="283"/>
      <c r="D270" s="283"/>
      <c r="E270" s="283"/>
      <c r="F270" s="283">
        <v>11</v>
      </c>
      <c r="G270" s="379"/>
      <c r="H270" s="342"/>
      <c r="I270" s="343"/>
      <c r="J270" s="342">
        <f t="shared" si="48"/>
        <v>0</v>
      </c>
      <c r="K270" s="337"/>
      <c r="L270" s="342"/>
      <c r="M270" s="344"/>
      <c r="N270" s="342"/>
      <c r="O270" s="285">
        <f t="shared" si="49"/>
        <v>0</v>
      </c>
      <c r="P270" s="285">
        <f t="shared" si="43"/>
        <v>0</v>
      </c>
      <c r="Q270" s="339"/>
      <c r="R270" s="260"/>
    </row>
    <row r="271" spans="1:18" ht="26.25" x14ac:dyDescent="0.2">
      <c r="A271" s="282"/>
      <c r="B271" s="340"/>
      <c r="C271" s="283"/>
      <c r="D271" s="283"/>
      <c r="E271" s="283"/>
      <c r="F271" s="283">
        <v>12</v>
      </c>
      <c r="G271" s="341" t="s">
        <v>167</v>
      </c>
      <c r="H271" s="342">
        <v>90000</v>
      </c>
      <c r="I271" s="343">
        <f>O271</f>
        <v>70400</v>
      </c>
      <c r="J271" s="342">
        <f t="shared" si="48"/>
        <v>19600</v>
      </c>
      <c r="K271" s="337">
        <f>ROUND(I271/H271*100,2)</f>
        <v>78.22</v>
      </c>
      <c r="L271" s="342">
        <v>71000</v>
      </c>
      <c r="M271" s="344">
        <v>52480</v>
      </c>
      <c r="N271" s="342">
        <v>17920</v>
      </c>
      <c r="O271" s="285">
        <f t="shared" si="49"/>
        <v>70400</v>
      </c>
      <c r="P271" s="285">
        <f t="shared" si="43"/>
        <v>600</v>
      </c>
      <c r="Q271" s="339">
        <f>ROUND(O271/L271*100,2)</f>
        <v>99.15</v>
      </c>
      <c r="R271" s="260"/>
    </row>
    <row r="272" spans="1:18" ht="26.25" x14ac:dyDescent="0.2">
      <c r="A272" s="282"/>
      <c r="B272" s="340"/>
      <c r="C272" s="283"/>
      <c r="D272" s="283"/>
      <c r="E272" s="283"/>
      <c r="F272" s="283">
        <v>13</v>
      </c>
      <c r="G272" s="341" t="s">
        <v>168</v>
      </c>
      <c r="H272" s="342">
        <v>1000</v>
      </c>
      <c r="I272" s="343">
        <f>O272</f>
        <v>92</v>
      </c>
      <c r="J272" s="342">
        <f t="shared" si="48"/>
        <v>908</v>
      </c>
      <c r="K272" s="337">
        <f>ROUND(I272/H272*100,2)</f>
        <v>9.1999999999999993</v>
      </c>
      <c r="L272" s="342">
        <v>300</v>
      </c>
      <c r="M272" s="344">
        <v>92</v>
      </c>
      <c r="N272" s="342">
        <v>0</v>
      </c>
      <c r="O272" s="285">
        <f t="shared" si="49"/>
        <v>92</v>
      </c>
      <c r="P272" s="285">
        <f t="shared" si="43"/>
        <v>208</v>
      </c>
      <c r="Q272" s="339">
        <f>ROUND(O272/L272*100,2)</f>
        <v>30.67</v>
      </c>
      <c r="R272" s="260"/>
    </row>
    <row r="273" spans="1:18" ht="26.25" x14ac:dyDescent="0.2">
      <c r="A273" s="282"/>
      <c r="B273" s="340"/>
      <c r="C273" s="283"/>
      <c r="D273" s="283"/>
      <c r="E273" s="283"/>
      <c r="F273" s="283">
        <v>14</v>
      </c>
      <c r="G273" s="341" t="s">
        <v>272</v>
      </c>
      <c r="H273" s="342"/>
      <c r="I273" s="343"/>
      <c r="J273" s="342">
        <f t="shared" si="48"/>
        <v>0</v>
      </c>
      <c r="K273" s="337"/>
      <c r="L273" s="342"/>
      <c r="M273" s="344"/>
      <c r="N273" s="342"/>
      <c r="O273" s="285">
        <f t="shared" si="49"/>
        <v>0</v>
      </c>
      <c r="P273" s="285">
        <f t="shared" si="43"/>
        <v>0</v>
      </c>
      <c r="Q273" s="339"/>
      <c r="R273" s="260"/>
    </row>
    <row r="274" spans="1:18" ht="26.25" x14ac:dyDescent="0.2">
      <c r="A274" s="282"/>
      <c r="B274" s="340"/>
      <c r="C274" s="283"/>
      <c r="D274" s="283"/>
      <c r="E274" s="283"/>
      <c r="F274" s="283">
        <v>15</v>
      </c>
      <c r="G274" s="341"/>
      <c r="H274" s="342"/>
      <c r="I274" s="343"/>
      <c r="J274" s="342">
        <f t="shared" si="48"/>
        <v>0</v>
      </c>
      <c r="K274" s="337"/>
      <c r="L274" s="342"/>
      <c r="M274" s="344"/>
      <c r="N274" s="342"/>
      <c r="O274" s="285">
        <f t="shared" si="49"/>
        <v>0</v>
      </c>
      <c r="P274" s="285">
        <f t="shared" si="43"/>
        <v>0</v>
      </c>
      <c r="Q274" s="339"/>
      <c r="R274" s="260"/>
    </row>
    <row r="275" spans="1:18" ht="26.25" x14ac:dyDescent="0.2">
      <c r="A275" s="282"/>
      <c r="B275" s="340"/>
      <c r="C275" s="283"/>
      <c r="D275" s="283"/>
      <c r="E275" s="283"/>
      <c r="F275" s="283">
        <v>17</v>
      </c>
      <c r="G275" s="341" t="s">
        <v>274</v>
      </c>
      <c r="H275" s="342">
        <v>44000</v>
      </c>
      <c r="I275" s="343">
        <f>O275</f>
        <v>12026</v>
      </c>
      <c r="J275" s="342">
        <f t="shared" si="48"/>
        <v>31974</v>
      </c>
      <c r="K275" s="337">
        <f>ROUND(I275/H275*100,2)</f>
        <v>27.33</v>
      </c>
      <c r="L275" s="342">
        <v>21900</v>
      </c>
      <c r="M275" s="344">
        <v>11783</v>
      </c>
      <c r="N275" s="342">
        <v>243</v>
      </c>
      <c r="O275" s="285">
        <f t="shared" si="49"/>
        <v>12026</v>
      </c>
      <c r="P275" s="285">
        <f t="shared" si="43"/>
        <v>9874</v>
      </c>
      <c r="Q275" s="339">
        <f>ROUND(O275/L275*100,2)</f>
        <v>54.91</v>
      </c>
      <c r="R275" s="260"/>
    </row>
    <row r="276" spans="1:18" ht="26.25" x14ac:dyDescent="0.2">
      <c r="A276" s="282"/>
      <c r="B276" s="340"/>
      <c r="C276" s="283"/>
      <c r="D276" s="283"/>
      <c r="E276" s="283"/>
      <c r="F276" s="283" t="s">
        <v>90</v>
      </c>
      <c r="G276" s="341" t="s">
        <v>273</v>
      </c>
      <c r="H276" s="342"/>
      <c r="I276" s="343"/>
      <c r="J276" s="342">
        <f t="shared" si="48"/>
        <v>0</v>
      </c>
      <c r="K276" s="337" t="e">
        <f>ROUND(I276/H276*100,2)</f>
        <v>#DIV/0!</v>
      </c>
      <c r="L276" s="342"/>
      <c r="M276" s="344"/>
      <c r="N276" s="342"/>
      <c r="O276" s="285">
        <f t="shared" si="49"/>
        <v>0</v>
      </c>
      <c r="P276" s="285">
        <f t="shared" si="43"/>
        <v>0</v>
      </c>
      <c r="Q276" s="339" t="e">
        <f>ROUND(O276/L276*100,2)</f>
        <v>#DIV/0!</v>
      </c>
      <c r="R276" s="260"/>
    </row>
    <row r="277" spans="1:18" ht="26.25" x14ac:dyDescent="0.2">
      <c r="A277" s="276"/>
      <c r="B277" s="268"/>
      <c r="C277" s="269"/>
      <c r="D277" s="269"/>
      <c r="E277" s="269" t="s">
        <v>30</v>
      </c>
      <c r="F277" s="269"/>
      <c r="G277" s="313" t="s">
        <v>315</v>
      </c>
      <c r="H277" s="335">
        <f>H281+H283+H282</f>
        <v>1600</v>
      </c>
      <c r="I277" s="336"/>
      <c r="J277" s="342">
        <f t="shared" si="48"/>
        <v>1600</v>
      </c>
      <c r="K277" s="337"/>
      <c r="L277" s="335">
        <f>L281+L283+L282</f>
        <v>1600</v>
      </c>
      <c r="M277" s="314">
        <f>M281+M283+M282</f>
        <v>0</v>
      </c>
      <c r="N277" s="335">
        <f>N281+N283+N282</f>
        <v>0</v>
      </c>
      <c r="O277" s="338">
        <f>O281+O283+O282</f>
        <v>0</v>
      </c>
      <c r="P277" s="338">
        <f t="shared" si="43"/>
        <v>1600</v>
      </c>
      <c r="Q277" s="339"/>
      <c r="R277" s="260"/>
    </row>
    <row r="278" spans="1:18" ht="26.25" x14ac:dyDescent="0.2">
      <c r="A278" s="282"/>
      <c r="B278" s="340"/>
      <c r="C278" s="283"/>
      <c r="D278" s="283"/>
      <c r="E278" s="283"/>
      <c r="F278" s="283" t="s">
        <v>32</v>
      </c>
      <c r="G278" s="341"/>
      <c r="H278" s="342"/>
      <c r="I278" s="343"/>
      <c r="J278" s="342">
        <f t="shared" si="48"/>
        <v>0</v>
      </c>
      <c r="K278" s="337"/>
      <c r="L278" s="342"/>
      <c r="M278" s="344"/>
      <c r="N278" s="342"/>
      <c r="O278" s="285">
        <f t="shared" ref="O278:O283" si="50">M278+N278</f>
        <v>0</v>
      </c>
      <c r="P278" s="285">
        <f t="shared" si="43"/>
        <v>0</v>
      </c>
      <c r="Q278" s="339"/>
      <c r="R278" s="260"/>
    </row>
    <row r="279" spans="1:18" ht="26.25" x14ac:dyDescent="0.2">
      <c r="A279" s="282"/>
      <c r="B279" s="340"/>
      <c r="C279" s="283"/>
      <c r="D279" s="283"/>
      <c r="E279" s="283"/>
      <c r="F279" s="283" t="s">
        <v>30</v>
      </c>
      <c r="G279" s="341"/>
      <c r="H279" s="342"/>
      <c r="I279" s="343"/>
      <c r="J279" s="342">
        <f t="shared" si="48"/>
        <v>0</v>
      </c>
      <c r="K279" s="337"/>
      <c r="L279" s="342"/>
      <c r="M279" s="344"/>
      <c r="N279" s="342"/>
      <c r="O279" s="285">
        <f t="shared" si="50"/>
        <v>0</v>
      </c>
      <c r="P279" s="285">
        <f t="shared" si="43"/>
        <v>0</v>
      </c>
      <c r="Q279" s="339"/>
      <c r="R279" s="260"/>
    </row>
    <row r="280" spans="1:18" ht="26.25" x14ac:dyDescent="0.2">
      <c r="A280" s="282"/>
      <c r="B280" s="340"/>
      <c r="C280" s="283"/>
      <c r="D280" s="283"/>
      <c r="E280" s="283"/>
      <c r="F280" s="283" t="s">
        <v>43</v>
      </c>
      <c r="G280" s="341"/>
      <c r="H280" s="342"/>
      <c r="I280" s="343"/>
      <c r="J280" s="342">
        <f t="shared" si="48"/>
        <v>0</v>
      </c>
      <c r="K280" s="337"/>
      <c r="L280" s="342"/>
      <c r="M280" s="344"/>
      <c r="N280" s="342"/>
      <c r="O280" s="285">
        <f t="shared" si="50"/>
        <v>0</v>
      </c>
      <c r="P280" s="285">
        <f t="shared" si="43"/>
        <v>0</v>
      </c>
      <c r="Q280" s="339"/>
      <c r="R280" s="260"/>
    </row>
    <row r="281" spans="1:18" ht="26.25" x14ac:dyDescent="0.2">
      <c r="A281" s="282"/>
      <c r="B281" s="340"/>
      <c r="C281" s="283"/>
      <c r="D281" s="283"/>
      <c r="E281" s="283"/>
      <c r="F281" s="283" t="s">
        <v>22</v>
      </c>
      <c r="G281" s="341" t="s">
        <v>410</v>
      </c>
      <c r="H281" s="342"/>
      <c r="I281" s="343"/>
      <c r="J281" s="342">
        <f t="shared" si="48"/>
        <v>0</v>
      </c>
      <c r="K281" s="337"/>
      <c r="L281" s="342"/>
      <c r="M281" s="344"/>
      <c r="N281" s="342"/>
      <c r="O281" s="285">
        <f t="shared" si="50"/>
        <v>0</v>
      </c>
      <c r="P281" s="285">
        <f t="shared" si="43"/>
        <v>0</v>
      </c>
      <c r="Q281" s="339"/>
      <c r="R281" s="260"/>
    </row>
    <row r="282" spans="1:18" ht="26.25" x14ac:dyDescent="0.2">
      <c r="A282" s="282"/>
      <c r="B282" s="340"/>
      <c r="C282" s="283"/>
      <c r="D282" s="283"/>
      <c r="E282" s="283"/>
      <c r="F282" s="283" t="s">
        <v>33</v>
      </c>
      <c r="G282" s="341" t="s">
        <v>117</v>
      </c>
      <c r="H282" s="342">
        <v>1600</v>
      </c>
      <c r="I282" s="343"/>
      <c r="J282" s="342">
        <f t="shared" si="48"/>
        <v>1600</v>
      </c>
      <c r="K282" s="337"/>
      <c r="L282" s="342">
        <v>1600</v>
      </c>
      <c r="M282" s="344"/>
      <c r="N282" s="342"/>
      <c r="O282" s="285">
        <f t="shared" si="50"/>
        <v>0</v>
      </c>
      <c r="P282" s="285">
        <f t="shared" si="43"/>
        <v>1600</v>
      </c>
      <c r="Q282" s="339"/>
      <c r="R282" s="260"/>
    </row>
    <row r="283" spans="1:18" ht="26.25" x14ac:dyDescent="0.2">
      <c r="A283" s="282"/>
      <c r="B283" s="340"/>
      <c r="C283" s="283"/>
      <c r="D283" s="283"/>
      <c r="E283" s="283"/>
      <c r="F283" s="346">
        <v>30</v>
      </c>
      <c r="G283" s="341"/>
      <c r="H283" s="342"/>
      <c r="I283" s="343"/>
      <c r="J283" s="342">
        <f t="shared" si="48"/>
        <v>0</v>
      </c>
      <c r="K283" s="337" t="e">
        <f t="shared" ref="K283:K293" si="51">ROUND(I283/H283*100,2)</f>
        <v>#DIV/0!</v>
      </c>
      <c r="L283" s="342"/>
      <c r="M283" s="344"/>
      <c r="N283" s="342"/>
      <c r="O283" s="285">
        <f t="shared" si="50"/>
        <v>0</v>
      </c>
      <c r="P283" s="285">
        <f t="shared" si="43"/>
        <v>0</v>
      </c>
      <c r="Q283" s="339" t="e">
        <f t="shared" ref="Q283:Q293" si="52">ROUND(O283/L283*100,2)</f>
        <v>#DIV/0!</v>
      </c>
      <c r="R283" s="260"/>
    </row>
    <row r="284" spans="1:18" ht="26.25" x14ac:dyDescent="0.2">
      <c r="A284" s="276"/>
      <c r="B284" s="268"/>
      <c r="C284" s="269"/>
      <c r="D284" s="269"/>
      <c r="E284" s="269" t="s">
        <v>43</v>
      </c>
      <c r="F284" s="269"/>
      <c r="G284" s="313" t="s">
        <v>118</v>
      </c>
      <c r="H284" s="335">
        <f>SUM(H285+H286+H287+H288+H289+H290)</f>
        <v>94000</v>
      </c>
      <c r="I284" s="336"/>
      <c r="J284" s="342">
        <f t="shared" si="48"/>
        <v>94000</v>
      </c>
      <c r="K284" s="337">
        <f t="shared" si="51"/>
        <v>0</v>
      </c>
      <c r="L284" s="335">
        <f>SUM(L285+L286+L287+L288+L289+L290)</f>
        <v>47400</v>
      </c>
      <c r="M284" s="314">
        <f>SUM(M285+M286+M287+M288+M289+M290)</f>
        <v>37807</v>
      </c>
      <c r="N284" s="335">
        <f>SUM(N285+N286+N287+N288+N289+N290)</f>
        <v>7560</v>
      </c>
      <c r="O284" s="338">
        <f>SUM(O285+O286+O287+O288+O289+O290)</f>
        <v>45367</v>
      </c>
      <c r="P284" s="338">
        <f t="shared" si="43"/>
        <v>2033</v>
      </c>
      <c r="Q284" s="339">
        <f t="shared" si="52"/>
        <v>95.71</v>
      </c>
      <c r="R284" s="281"/>
    </row>
    <row r="285" spans="1:18" ht="26.25" x14ac:dyDescent="0.2">
      <c r="A285" s="282"/>
      <c r="B285" s="340"/>
      <c r="C285" s="283"/>
      <c r="D285" s="283"/>
      <c r="E285" s="283"/>
      <c r="F285" s="283" t="s">
        <v>32</v>
      </c>
      <c r="G285" s="341" t="s">
        <v>119</v>
      </c>
      <c r="H285" s="342"/>
      <c r="I285" s="343"/>
      <c r="J285" s="342">
        <f t="shared" si="48"/>
        <v>0</v>
      </c>
      <c r="K285" s="337" t="e">
        <f t="shared" si="51"/>
        <v>#DIV/0!</v>
      </c>
      <c r="L285" s="342"/>
      <c r="M285" s="344"/>
      <c r="N285" s="342"/>
      <c r="O285" s="285">
        <f t="shared" ref="O285:O290" si="53">M285+N285</f>
        <v>0</v>
      </c>
      <c r="P285" s="285">
        <f t="shared" si="43"/>
        <v>0</v>
      </c>
      <c r="Q285" s="339" t="e">
        <f t="shared" si="52"/>
        <v>#DIV/0!</v>
      </c>
      <c r="R285" s="260"/>
    </row>
    <row r="286" spans="1:18" ht="26.25" x14ac:dyDescent="0.2">
      <c r="A286" s="282"/>
      <c r="B286" s="340"/>
      <c r="C286" s="283"/>
      <c r="D286" s="283"/>
      <c r="E286" s="283"/>
      <c r="F286" s="283" t="s">
        <v>30</v>
      </c>
      <c r="G286" s="341" t="s">
        <v>120</v>
      </c>
      <c r="H286" s="342"/>
      <c r="I286" s="343"/>
      <c r="J286" s="342">
        <f t="shared" si="48"/>
        <v>0</v>
      </c>
      <c r="K286" s="337" t="e">
        <f t="shared" si="51"/>
        <v>#DIV/0!</v>
      </c>
      <c r="L286" s="342"/>
      <c r="M286" s="344"/>
      <c r="N286" s="342"/>
      <c r="O286" s="285">
        <f t="shared" si="53"/>
        <v>0</v>
      </c>
      <c r="P286" s="285">
        <f t="shared" si="43"/>
        <v>0</v>
      </c>
      <c r="Q286" s="339" t="e">
        <f t="shared" si="52"/>
        <v>#DIV/0!</v>
      </c>
      <c r="R286" s="260"/>
    </row>
    <row r="287" spans="1:18" ht="26.25" x14ac:dyDescent="0.2">
      <c r="A287" s="282"/>
      <c r="B287" s="340"/>
      <c r="C287" s="283"/>
      <c r="D287" s="283"/>
      <c r="E287" s="283"/>
      <c r="F287" s="283" t="s">
        <v>43</v>
      </c>
      <c r="G287" s="341" t="s">
        <v>121</v>
      </c>
      <c r="H287" s="342"/>
      <c r="I287" s="343"/>
      <c r="J287" s="342">
        <f t="shared" si="48"/>
        <v>0</v>
      </c>
      <c r="K287" s="337" t="e">
        <f t="shared" si="51"/>
        <v>#DIV/0!</v>
      </c>
      <c r="L287" s="342"/>
      <c r="M287" s="344"/>
      <c r="N287" s="342"/>
      <c r="O287" s="285">
        <f t="shared" si="53"/>
        <v>0</v>
      </c>
      <c r="P287" s="285">
        <f t="shared" si="43"/>
        <v>0</v>
      </c>
      <c r="Q287" s="339" t="e">
        <f t="shared" si="52"/>
        <v>#DIV/0!</v>
      </c>
      <c r="R287" s="260"/>
    </row>
    <row r="288" spans="1:18" ht="51" x14ac:dyDescent="0.2">
      <c r="A288" s="282"/>
      <c r="B288" s="340"/>
      <c r="C288" s="283"/>
      <c r="D288" s="283"/>
      <c r="E288" s="283"/>
      <c r="F288" s="283" t="s">
        <v>22</v>
      </c>
      <c r="G288" s="341" t="s">
        <v>122</v>
      </c>
      <c r="H288" s="342"/>
      <c r="I288" s="343"/>
      <c r="J288" s="342">
        <f t="shared" si="48"/>
        <v>0</v>
      </c>
      <c r="K288" s="337" t="e">
        <f t="shared" si="51"/>
        <v>#DIV/0!</v>
      </c>
      <c r="L288" s="342"/>
      <c r="M288" s="344"/>
      <c r="N288" s="342"/>
      <c r="O288" s="285">
        <f t="shared" si="53"/>
        <v>0</v>
      </c>
      <c r="P288" s="285">
        <f t="shared" si="43"/>
        <v>0</v>
      </c>
      <c r="Q288" s="339" t="e">
        <f t="shared" si="52"/>
        <v>#DIV/0!</v>
      </c>
      <c r="R288" s="260"/>
    </row>
    <row r="289" spans="1:18" ht="26.25" x14ac:dyDescent="0.2">
      <c r="A289" s="282"/>
      <c r="B289" s="340"/>
      <c r="C289" s="283"/>
      <c r="D289" s="283"/>
      <c r="E289" s="283"/>
      <c r="F289" s="283" t="s">
        <v>33</v>
      </c>
      <c r="G289" s="341" t="s">
        <v>123</v>
      </c>
      <c r="H289" s="342"/>
      <c r="I289" s="343"/>
      <c r="J289" s="342">
        <f t="shared" si="48"/>
        <v>0</v>
      </c>
      <c r="K289" s="337" t="e">
        <f t="shared" si="51"/>
        <v>#DIV/0!</v>
      </c>
      <c r="L289" s="342"/>
      <c r="M289" s="344"/>
      <c r="N289" s="342"/>
      <c r="O289" s="285">
        <f t="shared" si="53"/>
        <v>0</v>
      </c>
      <c r="P289" s="285">
        <f t="shared" si="43"/>
        <v>0</v>
      </c>
      <c r="Q289" s="339" t="e">
        <f t="shared" si="52"/>
        <v>#DIV/0!</v>
      </c>
      <c r="R289" s="260"/>
    </row>
    <row r="290" spans="1:18" ht="26.25" x14ac:dyDescent="0.2">
      <c r="A290" s="282"/>
      <c r="B290" s="340"/>
      <c r="C290" s="283"/>
      <c r="D290" s="283"/>
      <c r="E290" s="283"/>
      <c r="F290" s="283" t="s">
        <v>124</v>
      </c>
      <c r="G290" s="341" t="s">
        <v>125</v>
      </c>
      <c r="H290" s="342">
        <v>94000</v>
      </c>
      <c r="I290" s="343">
        <f>O290</f>
        <v>45367</v>
      </c>
      <c r="J290" s="342">
        <f t="shared" si="48"/>
        <v>48633</v>
      </c>
      <c r="K290" s="337">
        <f t="shared" si="51"/>
        <v>48.26</v>
      </c>
      <c r="L290" s="342">
        <v>47400</v>
      </c>
      <c r="M290" s="344">
        <v>37807</v>
      </c>
      <c r="N290" s="342">
        <v>7560</v>
      </c>
      <c r="O290" s="285">
        <f t="shared" si="53"/>
        <v>45367</v>
      </c>
      <c r="P290" s="285">
        <f t="shared" si="43"/>
        <v>2033</v>
      </c>
      <c r="Q290" s="339">
        <f t="shared" si="52"/>
        <v>95.71</v>
      </c>
      <c r="R290" s="260"/>
    </row>
    <row r="291" spans="1:18" ht="26.25" x14ac:dyDescent="0.2">
      <c r="A291" s="276"/>
      <c r="B291" s="268"/>
      <c r="C291" s="269"/>
      <c r="D291" s="269" t="s">
        <v>89</v>
      </c>
      <c r="E291" s="269"/>
      <c r="F291" s="269"/>
      <c r="G291" s="334" t="s">
        <v>66</v>
      </c>
      <c r="H291" s="335">
        <f>H292+H303+H304+H308+H311+H312+H313+H314+H315+H316+H317</f>
        <v>395500</v>
      </c>
      <c r="I291" s="336">
        <f>I292+I309+I317</f>
        <v>237926.38999999998</v>
      </c>
      <c r="J291" s="335">
        <f>J292+J303+J304+J308+J311+J312+J313+J314+J315+J316+J317</f>
        <v>157573.61000000002</v>
      </c>
      <c r="K291" s="337">
        <f t="shared" si="51"/>
        <v>60.16</v>
      </c>
      <c r="L291" s="335">
        <f>L292+L303+L304+L308+L311+L312+L313+L314+L315+L316+L317</f>
        <v>255800</v>
      </c>
      <c r="M291" s="368">
        <f>M292+M303+M304+M308+M311+M312+M313+M314+M315+M316+M317</f>
        <v>205637.58000000002</v>
      </c>
      <c r="N291" s="335">
        <f>N292+N303+N304+N308+N311+N312+N313+N314+N315+N316+N317</f>
        <v>32288.809999999998</v>
      </c>
      <c r="O291" s="369">
        <f>O292+O303+O304+O308+O311+O312+O313+O314+O315+O316+O317</f>
        <v>237926.38999999998</v>
      </c>
      <c r="P291" s="338">
        <f t="shared" ref="P291:P335" si="54">L291-O291</f>
        <v>17873.610000000015</v>
      </c>
      <c r="Q291" s="339">
        <f t="shared" si="52"/>
        <v>93.01</v>
      </c>
      <c r="R291" s="281"/>
    </row>
    <row r="292" spans="1:18" ht="26.25" x14ac:dyDescent="0.2">
      <c r="A292" s="276"/>
      <c r="B292" s="268"/>
      <c r="C292" s="269"/>
      <c r="D292" s="269"/>
      <c r="E292" s="269" t="s">
        <v>32</v>
      </c>
      <c r="F292" s="269"/>
      <c r="G292" s="313" t="s">
        <v>144</v>
      </c>
      <c r="H292" s="335">
        <f>SUM(H293:H302)</f>
        <v>269000</v>
      </c>
      <c r="I292" s="336">
        <f>I293+I294+I295+I296+I297+I298+I300+I301+I302</f>
        <v>170189.27</v>
      </c>
      <c r="J292" s="335">
        <f>SUM(J293:J302)</f>
        <v>98810.73000000001</v>
      </c>
      <c r="K292" s="337">
        <f t="shared" si="51"/>
        <v>63.27</v>
      </c>
      <c r="L292" s="335">
        <f>SUM(L293:L302)</f>
        <v>176300</v>
      </c>
      <c r="M292" s="314">
        <f>SUM(M293:M302)</f>
        <v>148280.35</v>
      </c>
      <c r="N292" s="335">
        <f>SUM(N293:N302)</f>
        <v>21908.92</v>
      </c>
      <c r="O292" s="338">
        <f>SUM(O293:O302)</f>
        <v>170189.27</v>
      </c>
      <c r="P292" s="338">
        <f t="shared" si="54"/>
        <v>6110.7300000000105</v>
      </c>
      <c r="Q292" s="339">
        <f t="shared" si="52"/>
        <v>96.53</v>
      </c>
      <c r="R292" s="281"/>
    </row>
    <row r="293" spans="1:18" ht="26.25" x14ac:dyDescent="0.2">
      <c r="A293" s="282"/>
      <c r="B293" s="340"/>
      <c r="C293" s="283"/>
      <c r="D293" s="283"/>
      <c r="E293" s="283"/>
      <c r="F293" s="283" t="s">
        <v>32</v>
      </c>
      <c r="G293" s="341" t="s">
        <v>169</v>
      </c>
      <c r="H293" s="342">
        <v>1000</v>
      </c>
      <c r="I293" s="343">
        <f>O293</f>
        <v>942</v>
      </c>
      <c r="J293" s="342">
        <f t="shared" ref="J293:J316" si="55">H293-I293</f>
        <v>58</v>
      </c>
      <c r="K293" s="337">
        <f t="shared" si="51"/>
        <v>94.2</v>
      </c>
      <c r="L293" s="342">
        <v>1000</v>
      </c>
      <c r="M293" s="344">
        <v>942</v>
      </c>
      <c r="N293" s="342">
        <v>0</v>
      </c>
      <c r="O293" s="285">
        <f t="shared" ref="O293:O303" si="56">M293+N293</f>
        <v>942</v>
      </c>
      <c r="P293" s="285">
        <f t="shared" si="54"/>
        <v>58</v>
      </c>
      <c r="Q293" s="339">
        <f t="shared" si="52"/>
        <v>94.2</v>
      </c>
      <c r="R293" s="260"/>
    </row>
    <row r="294" spans="1:18" ht="26.25" x14ac:dyDescent="0.2">
      <c r="A294" s="282"/>
      <c r="B294" s="340"/>
      <c r="C294" s="283"/>
      <c r="D294" s="283"/>
      <c r="E294" s="283"/>
      <c r="F294" s="283" t="s">
        <v>30</v>
      </c>
      <c r="G294" s="341" t="s">
        <v>170</v>
      </c>
      <c r="H294" s="342">
        <v>1000</v>
      </c>
      <c r="I294" s="343"/>
      <c r="J294" s="342">
        <f t="shared" si="55"/>
        <v>1000</v>
      </c>
      <c r="K294" s="337"/>
      <c r="L294" s="342">
        <v>0</v>
      </c>
      <c r="M294" s="344"/>
      <c r="N294" s="342"/>
      <c r="O294" s="285">
        <f t="shared" si="56"/>
        <v>0</v>
      </c>
      <c r="P294" s="285">
        <f t="shared" si="54"/>
        <v>0</v>
      </c>
      <c r="Q294" s="339"/>
      <c r="R294" s="260"/>
    </row>
    <row r="295" spans="1:18" ht="26.25" x14ac:dyDescent="0.2">
      <c r="A295" s="282"/>
      <c r="B295" s="340"/>
      <c r="C295" s="283"/>
      <c r="D295" s="283"/>
      <c r="E295" s="283"/>
      <c r="F295" s="283" t="s">
        <v>43</v>
      </c>
      <c r="G295" s="341" t="s">
        <v>171</v>
      </c>
      <c r="H295" s="342">
        <v>85000</v>
      </c>
      <c r="I295" s="343">
        <f>O295</f>
        <v>66534.399999999994</v>
      </c>
      <c r="J295" s="342">
        <f t="shared" si="55"/>
        <v>18465.600000000006</v>
      </c>
      <c r="K295" s="337">
        <f>ROUND(I295/H295*100,2)</f>
        <v>78.28</v>
      </c>
      <c r="L295" s="342">
        <v>68000</v>
      </c>
      <c r="M295" s="344">
        <v>60373.38</v>
      </c>
      <c r="N295" s="342">
        <v>6161.02</v>
      </c>
      <c r="O295" s="285">
        <f t="shared" si="56"/>
        <v>66534.399999999994</v>
      </c>
      <c r="P295" s="285">
        <f t="shared" si="54"/>
        <v>1465.6000000000058</v>
      </c>
      <c r="Q295" s="339">
        <f>ROUND(O295/L295*100,2)</f>
        <v>97.84</v>
      </c>
      <c r="R295" s="260"/>
    </row>
    <row r="296" spans="1:18" ht="26.25" x14ac:dyDescent="0.2">
      <c r="A296" s="282"/>
      <c r="B296" s="340"/>
      <c r="C296" s="283"/>
      <c r="D296" s="283"/>
      <c r="E296" s="283"/>
      <c r="F296" s="283" t="s">
        <v>22</v>
      </c>
      <c r="G296" s="341" t="s">
        <v>146</v>
      </c>
      <c r="H296" s="342">
        <v>33000</v>
      </c>
      <c r="I296" s="343">
        <f>O296</f>
        <v>18000</v>
      </c>
      <c r="J296" s="342">
        <f t="shared" si="55"/>
        <v>15000</v>
      </c>
      <c r="K296" s="337">
        <f>ROUND(I296/H296*100,2)</f>
        <v>54.55</v>
      </c>
      <c r="L296" s="342">
        <v>18000</v>
      </c>
      <c r="M296" s="344">
        <v>17000</v>
      </c>
      <c r="N296" s="342">
        <v>1000</v>
      </c>
      <c r="O296" s="285">
        <f t="shared" si="56"/>
        <v>18000</v>
      </c>
      <c r="P296" s="285">
        <f t="shared" si="54"/>
        <v>0</v>
      </c>
      <c r="Q296" s="339">
        <f>ROUND(O296/L296*100,2)</f>
        <v>100</v>
      </c>
      <c r="R296" s="260"/>
    </row>
    <row r="297" spans="1:18" ht="26.25" x14ac:dyDescent="0.2">
      <c r="A297" s="282"/>
      <c r="B297" s="340"/>
      <c r="C297" s="283"/>
      <c r="D297" s="283"/>
      <c r="E297" s="283"/>
      <c r="F297" s="283" t="s">
        <v>114</v>
      </c>
      <c r="G297" s="341" t="s">
        <v>172</v>
      </c>
      <c r="H297" s="342">
        <v>5000</v>
      </c>
      <c r="I297" s="343">
        <f>O297</f>
        <v>2739.44</v>
      </c>
      <c r="J297" s="342">
        <f t="shared" si="55"/>
        <v>2260.56</v>
      </c>
      <c r="K297" s="337">
        <f>ROUND(I297/H297*100,2)</f>
        <v>54.79</v>
      </c>
      <c r="L297" s="342">
        <v>3000</v>
      </c>
      <c r="M297" s="344">
        <v>1942.24</v>
      </c>
      <c r="N297" s="342">
        <v>797.2</v>
      </c>
      <c r="O297" s="285">
        <f t="shared" si="56"/>
        <v>2739.44</v>
      </c>
      <c r="P297" s="285">
        <f t="shared" si="54"/>
        <v>260.55999999999995</v>
      </c>
      <c r="Q297" s="339">
        <f>ROUND(O297/L297*100,2)</f>
        <v>91.31</v>
      </c>
      <c r="R297" s="260"/>
    </row>
    <row r="298" spans="1:18" ht="26.25" x14ac:dyDescent="0.2">
      <c r="A298" s="282"/>
      <c r="B298" s="340"/>
      <c r="C298" s="283"/>
      <c r="D298" s="283"/>
      <c r="E298" s="283"/>
      <c r="F298" s="283" t="s">
        <v>33</v>
      </c>
      <c r="G298" s="341" t="s">
        <v>173</v>
      </c>
      <c r="H298" s="342"/>
      <c r="I298" s="343"/>
      <c r="J298" s="342">
        <f t="shared" si="55"/>
        <v>0</v>
      </c>
      <c r="K298" s="337" t="e">
        <f>ROUND(I298/H298*100,2)</f>
        <v>#DIV/0!</v>
      </c>
      <c r="L298" s="342"/>
      <c r="M298" s="344"/>
      <c r="N298" s="342"/>
      <c r="O298" s="285">
        <f t="shared" si="56"/>
        <v>0</v>
      </c>
      <c r="P298" s="285">
        <f t="shared" si="54"/>
        <v>0</v>
      </c>
      <c r="Q298" s="339" t="e">
        <f>ROUND(O298/L298*100,2)</f>
        <v>#DIV/0!</v>
      </c>
      <c r="R298" s="260"/>
    </row>
    <row r="299" spans="1:18" ht="26.25" x14ac:dyDescent="0.2">
      <c r="A299" s="282"/>
      <c r="B299" s="340"/>
      <c r="C299" s="283"/>
      <c r="D299" s="283"/>
      <c r="E299" s="283"/>
      <c r="F299" s="283" t="s">
        <v>124</v>
      </c>
      <c r="G299" s="341" t="s">
        <v>316</v>
      </c>
      <c r="H299" s="342"/>
      <c r="I299" s="343"/>
      <c r="J299" s="342">
        <f t="shared" si="55"/>
        <v>0</v>
      </c>
      <c r="K299" s="337"/>
      <c r="L299" s="342"/>
      <c r="M299" s="344"/>
      <c r="N299" s="342"/>
      <c r="O299" s="285">
        <f t="shared" si="56"/>
        <v>0</v>
      </c>
      <c r="P299" s="285">
        <f t="shared" si="54"/>
        <v>0</v>
      </c>
      <c r="Q299" s="339"/>
      <c r="R299" s="260"/>
    </row>
    <row r="300" spans="1:18" ht="26.25" x14ac:dyDescent="0.2">
      <c r="A300" s="282"/>
      <c r="B300" s="340"/>
      <c r="C300" s="283"/>
      <c r="D300" s="283"/>
      <c r="E300" s="283"/>
      <c r="F300" s="283" t="s">
        <v>115</v>
      </c>
      <c r="G300" s="341" t="s">
        <v>174</v>
      </c>
      <c r="H300" s="342">
        <v>14000</v>
      </c>
      <c r="I300" s="343">
        <f>O300</f>
        <v>6956.87</v>
      </c>
      <c r="J300" s="342">
        <f t="shared" si="55"/>
        <v>7043.13</v>
      </c>
      <c r="K300" s="337">
        <f>ROUND(I300/H300*100,2)</f>
        <v>49.69</v>
      </c>
      <c r="L300" s="342">
        <v>8100</v>
      </c>
      <c r="M300" s="344">
        <v>5542.76</v>
      </c>
      <c r="N300" s="342">
        <v>1414.11</v>
      </c>
      <c r="O300" s="285">
        <f t="shared" si="56"/>
        <v>6956.87</v>
      </c>
      <c r="P300" s="285">
        <f t="shared" si="54"/>
        <v>1143.1300000000001</v>
      </c>
      <c r="Q300" s="339">
        <f>ROUND(O300/L300*100,2)</f>
        <v>85.89</v>
      </c>
      <c r="R300" s="260"/>
    </row>
    <row r="301" spans="1:18" ht="26.25" x14ac:dyDescent="0.2">
      <c r="A301" s="282"/>
      <c r="B301" s="340"/>
      <c r="C301" s="283"/>
      <c r="D301" s="283"/>
      <c r="E301" s="283"/>
      <c r="F301" s="283" t="s">
        <v>38</v>
      </c>
      <c r="G301" s="341" t="s">
        <v>147</v>
      </c>
      <c r="H301" s="342">
        <v>120000</v>
      </c>
      <c r="I301" s="343">
        <f>O301</f>
        <v>68097.94</v>
      </c>
      <c r="J301" s="342">
        <f t="shared" si="55"/>
        <v>51902.06</v>
      </c>
      <c r="K301" s="337">
        <f>ROUND(I301/H301*100,2)</f>
        <v>56.75</v>
      </c>
      <c r="L301" s="342">
        <v>69000</v>
      </c>
      <c r="M301" s="344">
        <v>56297.95</v>
      </c>
      <c r="N301" s="342">
        <v>11799.99</v>
      </c>
      <c r="O301" s="285">
        <f t="shared" si="56"/>
        <v>68097.94</v>
      </c>
      <c r="P301" s="285">
        <f t="shared" si="54"/>
        <v>902.05999999999767</v>
      </c>
      <c r="Q301" s="339">
        <f>ROUND(O301/L301*100,2)</f>
        <v>98.69</v>
      </c>
      <c r="R301" s="260"/>
    </row>
    <row r="302" spans="1:18" ht="26.25" x14ac:dyDescent="0.2">
      <c r="A302" s="282"/>
      <c r="B302" s="340"/>
      <c r="C302" s="283"/>
      <c r="D302" s="283"/>
      <c r="E302" s="283"/>
      <c r="F302" s="283" t="s">
        <v>90</v>
      </c>
      <c r="G302" s="341" t="s">
        <v>148</v>
      </c>
      <c r="H302" s="342">
        <v>10000</v>
      </c>
      <c r="I302" s="343">
        <f>O302</f>
        <v>6918.6200000000008</v>
      </c>
      <c r="J302" s="342">
        <f t="shared" si="55"/>
        <v>3081.3799999999992</v>
      </c>
      <c r="K302" s="337">
        <f>ROUND(I302/H302*100,2)</f>
        <v>69.19</v>
      </c>
      <c r="L302" s="342">
        <v>9200</v>
      </c>
      <c r="M302" s="344">
        <v>6182.02</v>
      </c>
      <c r="N302" s="342">
        <v>736.6</v>
      </c>
      <c r="O302" s="285">
        <f t="shared" si="56"/>
        <v>6918.6200000000008</v>
      </c>
      <c r="P302" s="285">
        <f t="shared" si="54"/>
        <v>2281.3799999999992</v>
      </c>
      <c r="Q302" s="339">
        <f>ROUND(O302/L302*100,2)</f>
        <v>75.2</v>
      </c>
      <c r="R302" s="260"/>
    </row>
    <row r="303" spans="1:18" ht="26.25" x14ac:dyDescent="0.2">
      <c r="A303" s="282"/>
      <c r="B303" s="340"/>
      <c r="C303" s="283"/>
      <c r="D303" s="283"/>
      <c r="E303" s="283" t="s">
        <v>30</v>
      </c>
      <c r="F303" s="283"/>
      <c r="G303" s="341" t="s">
        <v>149</v>
      </c>
      <c r="H303" s="342"/>
      <c r="I303" s="343"/>
      <c r="J303" s="342">
        <f t="shared" si="55"/>
        <v>0</v>
      </c>
      <c r="K303" s="337" t="e">
        <f>ROUND(I303/H303*100,2)</f>
        <v>#DIV/0!</v>
      </c>
      <c r="L303" s="342"/>
      <c r="M303" s="344"/>
      <c r="N303" s="342"/>
      <c r="O303" s="285">
        <f t="shared" si="56"/>
        <v>0</v>
      </c>
      <c r="P303" s="285">
        <f t="shared" si="54"/>
        <v>0</v>
      </c>
      <c r="Q303" s="339" t="e">
        <f>ROUND(O303/L303*100,2)</f>
        <v>#DIV/0!</v>
      </c>
      <c r="R303" s="260"/>
    </row>
    <row r="304" spans="1:18" ht="26.25" x14ac:dyDescent="0.2">
      <c r="A304" s="276"/>
      <c r="B304" s="268"/>
      <c r="C304" s="269"/>
      <c r="D304" s="269"/>
      <c r="E304" s="269" t="s">
        <v>114</v>
      </c>
      <c r="F304" s="269"/>
      <c r="G304" s="313" t="s">
        <v>150</v>
      </c>
      <c r="H304" s="335">
        <f>H305+H306+H307</f>
        <v>0</v>
      </c>
      <c r="I304" s="336"/>
      <c r="J304" s="342">
        <f t="shared" si="55"/>
        <v>0</v>
      </c>
      <c r="K304" s="337"/>
      <c r="L304" s="335">
        <f>L305+L306+L307</f>
        <v>0</v>
      </c>
      <c r="M304" s="314">
        <f>M305+M306+M307</f>
        <v>0</v>
      </c>
      <c r="N304" s="335">
        <f>N305+N306+N307</f>
        <v>0</v>
      </c>
      <c r="O304" s="338">
        <f>O305+O306+O307</f>
        <v>0</v>
      </c>
      <c r="P304" s="338">
        <f t="shared" si="54"/>
        <v>0</v>
      </c>
      <c r="Q304" s="339"/>
      <c r="R304" s="281"/>
    </row>
    <row r="305" spans="1:18" ht="26.25" x14ac:dyDescent="0.2">
      <c r="A305" s="282"/>
      <c r="B305" s="340"/>
      <c r="C305" s="283"/>
      <c r="D305" s="283"/>
      <c r="E305" s="283"/>
      <c r="F305" s="283" t="s">
        <v>32</v>
      </c>
      <c r="G305" s="341" t="s">
        <v>270</v>
      </c>
      <c r="H305" s="342"/>
      <c r="I305" s="343"/>
      <c r="J305" s="342">
        <f t="shared" si="55"/>
        <v>0</v>
      </c>
      <c r="K305" s="337"/>
      <c r="L305" s="342"/>
      <c r="M305" s="344"/>
      <c r="N305" s="342"/>
      <c r="O305" s="285">
        <f>M305+N305</f>
        <v>0</v>
      </c>
      <c r="P305" s="285">
        <f t="shared" si="54"/>
        <v>0</v>
      </c>
      <c r="Q305" s="339"/>
      <c r="R305" s="260"/>
    </row>
    <row r="306" spans="1:18" ht="26.25" x14ac:dyDescent="0.2">
      <c r="A306" s="282"/>
      <c r="B306" s="340"/>
      <c r="C306" s="283"/>
      <c r="D306" s="283"/>
      <c r="E306" s="283"/>
      <c r="F306" s="283" t="s">
        <v>43</v>
      </c>
      <c r="G306" s="341" t="s">
        <v>271</v>
      </c>
      <c r="H306" s="342"/>
      <c r="I306" s="343"/>
      <c r="J306" s="342">
        <f t="shared" si="55"/>
        <v>0</v>
      </c>
      <c r="K306" s="337"/>
      <c r="L306" s="342"/>
      <c r="M306" s="344"/>
      <c r="N306" s="342"/>
      <c r="O306" s="285">
        <f>M306+N306</f>
        <v>0</v>
      </c>
      <c r="P306" s="285">
        <f t="shared" si="54"/>
        <v>0</v>
      </c>
      <c r="Q306" s="339"/>
      <c r="R306" s="260"/>
    </row>
    <row r="307" spans="1:18" ht="26.25" x14ac:dyDescent="0.2">
      <c r="A307" s="282"/>
      <c r="B307" s="340"/>
      <c r="C307" s="283"/>
      <c r="D307" s="283"/>
      <c r="E307" s="283"/>
      <c r="F307" s="283" t="s">
        <v>90</v>
      </c>
      <c r="G307" s="341" t="s">
        <v>175</v>
      </c>
      <c r="H307" s="342"/>
      <c r="I307" s="343"/>
      <c r="J307" s="342">
        <f t="shared" si="55"/>
        <v>0</v>
      </c>
      <c r="K307" s="337"/>
      <c r="L307" s="342"/>
      <c r="M307" s="344"/>
      <c r="N307" s="342"/>
      <c r="O307" s="285">
        <f>M307+N307</f>
        <v>0</v>
      </c>
      <c r="P307" s="285">
        <f t="shared" si="54"/>
        <v>0</v>
      </c>
      <c r="Q307" s="339"/>
      <c r="R307" s="260"/>
    </row>
    <row r="308" spans="1:18" ht="26.25" x14ac:dyDescent="0.2">
      <c r="A308" s="276"/>
      <c r="B308" s="268"/>
      <c r="C308" s="269"/>
      <c r="D308" s="269"/>
      <c r="E308" s="269" t="s">
        <v>33</v>
      </c>
      <c r="F308" s="269"/>
      <c r="G308" s="313" t="s">
        <v>176</v>
      </c>
      <c r="H308" s="335">
        <f>H309+H310</f>
        <v>5000</v>
      </c>
      <c r="I308" s="336">
        <f>I309</f>
        <v>1716.49</v>
      </c>
      <c r="J308" s="342">
        <f t="shared" si="55"/>
        <v>3283.51</v>
      </c>
      <c r="K308" s="337">
        <f>ROUND(I308/H308*100,2)</f>
        <v>34.33</v>
      </c>
      <c r="L308" s="335">
        <f>L309+L310</f>
        <v>4000</v>
      </c>
      <c r="M308" s="314">
        <f>M309+M310</f>
        <v>879.85</v>
      </c>
      <c r="N308" s="335">
        <f>N309+N310</f>
        <v>836.64</v>
      </c>
      <c r="O308" s="338">
        <f>O309+O310</f>
        <v>1716.49</v>
      </c>
      <c r="P308" s="338">
        <f t="shared" si="54"/>
        <v>2283.5100000000002</v>
      </c>
      <c r="Q308" s="339">
        <f>ROUND(O308/L308*100,2)</f>
        <v>42.91</v>
      </c>
      <c r="R308" s="281"/>
    </row>
    <row r="309" spans="1:18" ht="26.25" x14ac:dyDescent="0.2">
      <c r="A309" s="282"/>
      <c r="B309" s="340"/>
      <c r="C309" s="283"/>
      <c r="D309" s="283"/>
      <c r="E309" s="283"/>
      <c r="F309" s="283" t="s">
        <v>32</v>
      </c>
      <c r="G309" s="341" t="s">
        <v>177</v>
      </c>
      <c r="H309" s="342">
        <v>5000</v>
      </c>
      <c r="I309" s="343">
        <f>O309</f>
        <v>1716.49</v>
      </c>
      <c r="J309" s="342">
        <f t="shared" si="55"/>
        <v>3283.51</v>
      </c>
      <c r="K309" s="337">
        <f>ROUND(I309/H309*100,2)</f>
        <v>34.33</v>
      </c>
      <c r="L309" s="342">
        <v>4000</v>
      </c>
      <c r="M309" s="344">
        <v>879.85</v>
      </c>
      <c r="N309" s="342">
        <v>836.64</v>
      </c>
      <c r="O309" s="285">
        <f t="shared" ref="O309:O316" si="57">M309+N309</f>
        <v>1716.49</v>
      </c>
      <c r="P309" s="285">
        <f t="shared" si="54"/>
        <v>2283.5100000000002</v>
      </c>
      <c r="Q309" s="339">
        <f>ROUND(O309/L309*100,2)</f>
        <v>42.91</v>
      </c>
      <c r="R309" s="260"/>
    </row>
    <row r="310" spans="1:18" ht="26.25" x14ac:dyDescent="0.2">
      <c r="A310" s="282"/>
      <c r="B310" s="340"/>
      <c r="C310" s="283"/>
      <c r="D310" s="283"/>
      <c r="E310" s="283"/>
      <c r="F310" s="283" t="s">
        <v>30</v>
      </c>
      <c r="G310" s="341" t="s">
        <v>269</v>
      </c>
      <c r="H310" s="342"/>
      <c r="I310" s="343"/>
      <c r="J310" s="342">
        <f t="shared" si="55"/>
        <v>0</v>
      </c>
      <c r="K310" s="337"/>
      <c r="L310" s="342"/>
      <c r="M310" s="344"/>
      <c r="N310" s="342"/>
      <c r="O310" s="285">
        <f t="shared" si="57"/>
        <v>0</v>
      </c>
      <c r="P310" s="285">
        <f t="shared" si="54"/>
        <v>0</v>
      </c>
      <c r="Q310" s="339"/>
      <c r="R310" s="260"/>
    </row>
    <row r="311" spans="1:18" ht="26.25" x14ac:dyDescent="0.2">
      <c r="A311" s="282"/>
      <c r="B311" s="340"/>
      <c r="C311" s="283"/>
      <c r="D311" s="283"/>
      <c r="E311" s="283">
        <v>11</v>
      </c>
      <c r="F311" s="283"/>
      <c r="G311" s="341" t="s">
        <v>178</v>
      </c>
      <c r="H311" s="342">
        <v>0</v>
      </c>
      <c r="I311" s="343"/>
      <c r="J311" s="342">
        <f t="shared" si="55"/>
        <v>0</v>
      </c>
      <c r="K311" s="337" t="e">
        <f>ROUND(I311/H311*100,2)</f>
        <v>#DIV/0!</v>
      </c>
      <c r="L311" s="342">
        <v>0</v>
      </c>
      <c r="M311" s="344"/>
      <c r="N311" s="342"/>
      <c r="O311" s="285">
        <f t="shared" si="57"/>
        <v>0</v>
      </c>
      <c r="P311" s="285">
        <f t="shared" si="54"/>
        <v>0</v>
      </c>
      <c r="Q311" s="339" t="e">
        <f>ROUND(O311/L311*100,2)</f>
        <v>#DIV/0!</v>
      </c>
      <c r="R311" s="260"/>
    </row>
    <row r="312" spans="1:18" ht="26.25" x14ac:dyDescent="0.2">
      <c r="A312" s="282"/>
      <c r="B312" s="340"/>
      <c r="C312" s="283"/>
      <c r="D312" s="283"/>
      <c r="E312" s="283">
        <v>12</v>
      </c>
      <c r="F312" s="283"/>
      <c r="G312" s="341" t="s">
        <v>268</v>
      </c>
      <c r="H312" s="342"/>
      <c r="I312" s="343"/>
      <c r="J312" s="342">
        <f t="shared" si="55"/>
        <v>0</v>
      </c>
      <c r="K312" s="337"/>
      <c r="L312" s="342"/>
      <c r="M312" s="344"/>
      <c r="N312" s="342"/>
      <c r="O312" s="285">
        <f t="shared" si="57"/>
        <v>0</v>
      </c>
      <c r="P312" s="285">
        <f t="shared" si="54"/>
        <v>0</v>
      </c>
      <c r="Q312" s="339"/>
      <c r="R312" s="260"/>
    </row>
    <row r="313" spans="1:18" ht="26.25" x14ac:dyDescent="0.2">
      <c r="A313" s="282"/>
      <c r="B313" s="340"/>
      <c r="C313" s="283"/>
      <c r="D313" s="283"/>
      <c r="E313" s="283">
        <v>13</v>
      </c>
      <c r="F313" s="283"/>
      <c r="G313" s="341" t="s">
        <v>179</v>
      </c>
      <c r="H313" s="342">
        <v>0</v>
      </c>
      <c r="I313" s="343"/>
      <c r="J313" s="342">
        <f t="shared" si="55"/>
        <v>0</v>
      </c>
      <c r="K313" s="337" t="e">
        <f>ROUND(I313/H313*100,2)</f>
        <v>#DIV/0!</v>
      </c>
      <c r="L313" s="342">
        <v>0</v>
      </c>
      <c r="M313" s="344"/>
      <c r="N313" s="342"/>
      <c r="O313" s="285">
        <f t="shared" si="57"/>
        <v>0</v>
      </c>
      <c r="P313" s="285">
        <f t="shared" si="54"/>
        <v>0</v>
      </c>
      <c r="Q313" s="339" t="e">
        <f>ROUND(O313/L313*100,2)</f>
        <v>#DIV/0!</v>
      </c>
      <c r="R313" s="260"/>
    </row>
    <row r="314" spans="1:18" ht="26.25" x14ac:dyDescent="0.2">
      <c r="A314" s="282"/>
      <c r="B314" s="340"/>
      <c r="C314" s="283"/>
      <c r="D314" s="283"/>
      <c r="E314" s="283">
        <v>14</v>
      </c>
      <c r="F314" s="283"/>
      <c r="G314" s="341" t="s">
        <v>180</v>
      </c>
      <c r="H314" s="342"/>
      <c r="I314" s="343"/>
      <c r="J314" s="342">
        <f t="shared" si="55"/>
        <v>0</v>
      </c>
      <c r="K314" s="337"/>
      <c r="L314" s="342"/>
      <c r="M314" s="344"/>
      <c r="N314" s="342"/>
      <c r="O314" s="285">
        <f t="shared" si="57"/>
        <v>0</v>
      </c>
      <c r="P314" s="285">
        <f t="shared" si="54"/>
        <v>0</v>
      </c>
      <c r="Q314" s="339"/>
      <c r="R314" s="260"/>
    </row>
    <row r="315" spans="1:18" ht="26.25" x14ac:dyDescent="0.2">
      <c r="A315" s="282"/>
      <c r="B315" s="340"/>
      <c r="C315" s="283"/>
      <c r="D315" s="283"/>
      <c r="E315" s="283">
        <v>16</v>
      </c>
      <c r="F315" s="283"/>
      <c r="G315" s="341" t="s">
        <v>317</v>
      </c>
      <c r="H315" s="342"/>
      <c r="I315" s="343"/>
      <c r="J315" s="342">
        <f t="shared" si="55"/>
        <v>0</v>
      </c>
      <c r="K315" s="337"/>
      <c r="L315" s="342"/>
      <c r="M315" s="344"/>
      <c r="N315" s="342"/>
      <c r="O315" s="285">
        <f t="shared" si="57"/>
        <v>0</v>
      </c>
      <c r="P315" s="285">
        <f t="shared" si="54"/>
        <v>0</v>
      </c>
      <c r="Q315" s="339"/>
      <c r="R315" s="260"/>
    </row>
    <row r="316" spans="1:18" ht="51" x14ac:dyDescent="0.2">
      <c r="A316" s="282"/>
      <c r="B316" s="340"/>
      <c r="C316" s="283"/>
      <c r="D316" s="283"/>
      <c r="E316" s="283">
        <v>25</v>
      </c>
      <c r="F316" s="283"/>
      <c r="G316" s="380" t="s">
        <v>364</v>
      </c>
      <c r="H316" s="342"/>
      <c r="I316" s="343"/>
      <c r="J316" s="342">
        <f t="shared" si="55"/>
        <v>0</v>
      </c>
      <c r="K316" s="337"/>
      <c r="L316" s="342"/>
      <c r="M316" s="344"/>
      <c r="N316" s="342"/>
      <c r="O316" s="285">
        <f t="shared" si="57"/>
        <v>0</v>
      </c>
      <c r="P316" s="285">
        <f t="shared" si="54"/>
        <v>0</v>
      </c>
      <c r="Q316" s="339"/>
      <c r="R316" s="260"/>
    </row>
    <row r="317" spans="1:18" ht="26.25" x14ac:dyDescent="0.2">
      <c r="A317" s="276"/>
      <c r="B317" s="268"/>
      <c r="C317" s="269"/>
      <c r="D317" s="269"/>
      <c r="E317" s="269" t="s">
        <v>90</v>
      </c>
      <c r="F317" s="269"/>
      <c r="G317" s="334" t="s">
        <v>181</v>
      </c>
      <c r="H317" s="335">
        <f>+H318+H319+H320+H321+H322+H323</f>
        <v>121500</v>
      </c>
      <c r="I317" s="336">
        <f>I320+I321+I323</f>
        <v>66020.63</v>
      </c>
      <c r="J317" s="335">
        <f>+J318+J319+J320+J321+J322+J323</f>
        <v>55479.37</v>
      </c>
      <c r="K317" s="337">
        <f>ROUND(I317/H317*100,2)</f>
        <v>54.34</v>
      </c>
      <c r="L317" s="335">
        <f>+L318+L319+L320+L321+L322+L323</f>
        <v>75500</v>
      </c>
      <c r="M317" s="314">
        <f>+M318+M319+M320+M321+M322+M323</f>
        <v>56477.38</v>
      </c>
      <c r="N317" s="335">
        <f>+N318+N319+N320+N321+N322+N323</f>
        <v>9543.25</v>
      </c>
      <c r="O317" s="338">
        <f>+O318+O319+O320+O321+O322+O323</f>
        <v>66020.63</v>
      </c>
      <c r="P317" s="338">
        <f t="shared" si="54"/>
        <v>9479.3699999999953</v>
      </c>
      <c r="Q317" s="339">
        <f>ROUND(O317/L317*100,2)</f>
        <v>87.44</v>
      </c>
      <c r="R317" s="281"/>
    </row>
    <row r="318" spans="1:18" ht="26.25" x14ac:dyDescent="0.2">
      <c r="A318" s="282"/>
      <c r="B318" s="340"/>
      <c r="C318" s="283"/>
      <c r="D318" s="283"/>
      <c r="E318" s="283"/>
      <c r="F318" s="283" t="s">
        <v>30</v>
      </c>
      <c r="G318" s="341" t="s">
        <v>318</v>
      </c>
      <c r="H318" s="342"/>
      <c r="I318" s="343"/>
      <c r="J318" s="342">
        <f t="shared" ref="J318:J326" si="58">H318-I318</f>
        <v>0</v>
      </c>
      <c r="K318" s="337"/>
      <c r="L318" s="342"/>
      <c r="M318" s="344"/>
      <c r="N318" s="342"/>
      <c r="O318" s="285">
        <f t="shared" ref="O318:O323" si="59">M318+N318</f>
        <v>0</v>
      </c>
      <c r="P318" s="285">
        <f t="shared" si="54"/>
        <v>0</v>
      </c>
      <c r="Q318" s="339"/>
      <c r="R318" s="260"/>
    </row>
    <row r="319" spans="1:18" ht="26.25" x14ac:dyDescent="0.2">
      <c r="A319" s="282"/>
      <c r="B319" s="340"/>
      <c r="C319" s="283"/>
      <c r="D319" s="283"/>
      <c r="E319" s="283"/>
      <c r="F319" s="283" t="s">
        <v>43</v>
      </c>
      <c r="G319" s="380" t="s">
        <v>325</v>
      </c>
      <c r="H319" s="342"/>
      <c r="I319" s="343"/>
      <c r="J319" s="342">
        <f t="shared" si="58"/>
        <v>0</v>
      </c>
      <c r="K319" s="337"/>
      <c r="L319" s="342"/>
      <c r="M319" s="344"/>
      <c r="N319" s="342"/>
      <c r="O319" s="285">
        <f t="shared" si="59"/>
        <v>0</v>
      </c>
      <c r="P319" s="285">
        <f t="shared" si="54"/>
        <v>0</v>
      </c>
      <c r="Q319" s="339"/>
      <c r="R319" s="260"/>
    </row>
    <row r="320" spans="1:18" ht="26.25" x14ac:dyDescent="0.2">
      <c r="A320" s="282"/>
      <c r="B320" s="340"/>
      <c r="C320" s="283"/>
      <c r="D320" s="283"/>
      <c r="E320" s="283"/>
      <c r="F320" s="283" t="s">
        <v>22</v>
      </c>
      <c r="G320" s="341" t="s">
        <v>153</v>
      </c>
      <c r="H320" s="342">
        <v>24000</v>
      </c>
      <c r="I320" s="343">
        <f>O320</f>
        <v>13964.470000000001</v>
      </c>
      <c r="J320" s="342">
        <f t="shared" si="58"/>
        <v>10035.529999999999</v>
      </c>
      <c r="K320" s="337">
        <f>ROUND(I320/H320*100,2)</f>
        <v>58.19</v>
      </c>
      <c r="L320" s="342">
        <v>15000</v>
      </c>
      <c r="M320" s="344">
        <v>11608.11</v>
      </c>
      <c r="N320" s="342">
        <v>2356.36</v>
      </c>
      <c r="O320" s="285">
        <f t="shared" si="59"/>
        <v>13964.470000000001</v>
      </c>
      <c r="P320" s="285">
        <f t="shared" si="54"/>
        <v>1035.5299999999988</v>
      </c>
      <c r="Q320" s="339">
        <f>ROUND(O320/L320*100,2)</f>
        <v>93.1</v>
      </c>
      <c r="R320" s="260"/>
    </row>
    <row r="321" spans="1:21" ht="26.25" x14ac:dyDescent="0.2">
      <c r="A321" s="282"/>
      <c r="B321" s="340"/>
      <c r="C321" s="283"/>
      <c r="D321" s="283"/>
      <c r="E321" s="283"/>
      <c r="F321" s="283" t="s">
        <v>33</v>
      </c>
      <c r="G321" s="341" t="s">
        <v>182</v>
      </c>
      <c r="H321" s="342">
        <v>96000</v>
      </c>
      <c r="I321" s="343">
        <f>O321</f>
        <v>51101.38</v>
      </c>
      <c r="J321" s="342">
        <f t="shared" si="58"/>
        <v>44898.62</v>
      </c>
      <c r="K321" s="337">
        <f>ROUND(I321/H321*100,2)</f>
        <v>53.23</v>
      </c>
      <c r="L321" s="342">
        <v>59000</v>
      </c>
      <c r="M321" s="344">
        <v>44064.49</v>
      </c>
      <c r="N321" s="342">
        <v>7036.89</v>
      </c>
      <c r="O321" s="285">
        <f t="shared" si="59"/>
        <v>51101.38</v>
      </c>
      <c r="P321" s="285">
        <f t="shared" si="54"/>
        <v>7898.6200000000026</v>
      </c>
      <c r="Q321" s="339">
        <f>ROUND(O321/L321*100,2)</f>
        <v>86.61</v>
      </c>
      <c r="R321" s="260"/>
    </row>
    <row r="322" spans="1:21" ht="26.25" x14ac:dyDescent="0.2">
      <c r="A322" s="282"/>
      <c r="B322" s="340"/>
      <c r="C322" s="283"/>
      <c r="D322" s="283"/>
      <c r="E322" s="283"/>
      <c r="F322" s="283" t="s">
        <v>38</v>
      </c>
      <c r="G322" s="341" t="s">
        <v>319</v>
      </c>
      <c r="H322" s="342"/>
      <c r="I322" s="343"/>
      <c r="J322" s="342">
        <f t="shared" si="58"/>
        <v>0</v>
      </c>
      <c r="K322" s="337"/>
      <c r="L322" s="342"/>
      <c r="M322" s="344"/>
      <c r="N322" s="342"/>
      <c r="O322" s="285">
        <f t="shared" si="59"/>
        <v>0</v>
      </c>
      <c r="P322" s="285">
        <f t="shared" si="54"/>
        <v>0</v>
      </c>
      <c r="Q322" s="339"/>
      <c r="R322" s="260"/>
    </row>
    <row r="323" spans="1:21" ht="26.25" x14ac:dyDescent="0.2">
      <c r="A323" s="282"/>
      <c r="B323" s="340"/>
      <c r="C323" s="283"/>
      <c r="D323" s="283"/>
      <c r="E323" s="283"/>
      <c r="F323" s="283" t="s">
        <v>90</v>
      </c>
      <c r="G323" s="341" t="s">
        <v>154</v>
      </c>
      <c r="H323" s="342">
        <v>1500</v>
      </c>
      <c r="I323" s="343">
        <f>O323</f>
        <v>954.78</v>
      </c>
      <c r="J323" s="342">
        <f t="shared" si="58"/>
        <v>545.22</v>
      </c>
      <c r="K323" s="337">
        <f>ROUND(I323/H323*100,2)</f>
        <v>63.65</v>
      </c>
      <c r="L323" s="342">
        <v>1500</v>
      </c>
      <c r="M323" s="344">
        <v>804.78</v>
      </c>
      <c r="N323" s="342">
        <v>150</v>
      </c>
      <c r="O323" s="285">
        <f t="shared" si="59"/>
        <v>954.78</v>
      </c>
      <c r="P323" s="285">
        <f t="shared" si="54"/>
        <v>545.22</v>
      </c>
      <c r="Q323" s="339">
        <f>ROUND(O323/L323*100,2)</f>
        <v>63.65</v>
      </c>
      <c r="R323" s="260"/>
    </row>
    <row r="324" spans="1:21" ht="26.25" x14ac:dyDescent="0.2">
      <c r="A324" s="276"/>
      <c r="B324" s="268"/>
      <c r="C324" s="269"/>
      <c r="D324" s="269" t="s">
        <v>90</v>
      </c>
      <c r="E324" s="269"/>
      <c r="F324" s="269"/>
      <c r="G324" s="334" t="s">
        <v>346</v>
      </c>
      <c r="H324" s="335">
        <v>0</v>
      </c>
      <c r="I324" s="336"/>
      <c r="J324" s="342">
        <f t="shared" si="58"/>
        <v>0</v>
      </c>
      <c r="K324" s="337"/>
      <c r="L324" s="335">
        <v>0</v>
      </c>
      <c r="M324" s="314">
        <f t="shared" ref="M324:O325" si="60">M325</f>
        <v>0</v>
      </c>
      <c r="N324" s="335">
        <f t="shared" si="60"/>
        <v>0</v>
      </c>
      <c r="O324" s="338">
        <f t="shared" si="60"/>
        <v>0</v>
      </c>
      <c r="P324" s="338">
        <f t="shared" si="54"/>
        <v>0</v>
      </c>
      <c r="Q324" s="339"/>
      <c r="R324" s="260"/>
    </row>
    <row r="325" spans="1:21" ht="26.25" x14ac:dyDescent="0.2">
      <c r="A325" s="276"/>
      <c r="B325" s="268"/>
      <c r="C325" s="269"/>
      <c r="D325" s="269"/>
      <c r="E325" s="312" t="s">
        <v>26</v>
      </c>
      <c r="F325" s="269"/>
      <c r="G325" s="313" t="s">
        <v>345</v>
      </c>
      <c r="H325" s="335">
        <v>0</v>
      </c>
      <c r="I325" s="336"/>
      <c r="J325" s="342">
        <f t="shared" si="58"/>
        <v>0</v>
      </c>
      <c r="K325" s="337"/>
      <c r="L325" s="335">
        <v>0</v>
      </c>
      <c r="M325" s="314">
        <f t="shared" si="60"/>
        <v>0</v>
      </c>
      <c r="N325" s="335">
        <f t="shared" si="60"/>
        <v>0</v>
      </c>
      <c r="O325" s="338">
        <f t="shared" si="60"/>
        <v>0</v>
      </c>
      <c r="P325" s="338">
        <f t="shared" si="54"/>
        <v>0</v>
      </c>
      <c r="Q325" s="339"/>
      <c r="R325" s="260"/>
    </row>
    <row r="326" spans="1:21" ht="26.25" x14ac:dyDescent="0.2">
      <c r="A326" s="282"/>
      <c r="B326" s="340"/>
      <c r="C326" s="283"/>
      <c r="D326" s="283"/>
      <c r="E326" s="283"/>
      <c r="F326" s="283" t="s">
        <v>30</v>
      </c>
      <c r="G326" s="341" t="s">
        <v>344</v>
      </c>
      <c r="H326" s="342"/>
      <c r="I326" s="343"/>
      <c r="J326" s="342">
        <f t="shared" si="58"/>
        <v>0</v>
      </c>
      <c r="K326" s="337"/>
      <c r="L326" s="342"/>
      <c r="M326" s="344"/>
      <c r="N326" s="342"/>
      <c r="O326" s="285">
        <f>M326+N326</f>
        <v>0</v>
      </c>
      <c r="P326" s="285">
        <f t="shared" si="54"/>
        <v>0</v>
      </c>
      <c r="Q326" s="339"/>
      <c r="R326" s="260"/>
    </row>
    <row r="327" spans="1:21" ht="51" x14ac:dyDescent="0.2">
      <c r="A327" s="276"/>
      <c r="B327" s="268"/>
      <c r="C327" s="269"/>
      <c r="D327" s="269">
        <v>51</v>
      </c>
      <c r="E327" s="269"/>
      <c r="F327" s="269"/>
      <c r="G327" s="334" t="s">
        <v>72</v>
      </c>
      <c r="H327" s="335">
        <f>H328</f>
        <v>5407000</v>
      </c>
      <c r="I327" s="336">
        <f>I328</f>
        <v>2148794</v>
      </c>
      <c r="J327" s="335">
        <f>J328</f>
        <v>3258206</v>
      </c>
      <c r="K327" s="337">
        <f>ROUND(I327/H327*100,2)</f>
        <v>39.74</v>
      </c>
      <c r="L327" s="335">
        <f>L328</f>
        <v>2313000</v>
      </c>
      <c r="M327" s="368">
        <f>M328</f>
        <v>1836260</v>
      </c>
      <c r="N327" s="335">
        <f>N328</f>
        <v>312534</v>
      </c>
      <c r="O327" s="369">
        <f>O328</f>
        <v>2148794</v>
      </c>
      <c r="P327" s="338">
        <f t="shared" si="54"/>
        <v>164206</v>
      </c>
      <c r="Q327" s="339">
        <f>ROUND(O327/L327*100,2)</f>
        <v>92.9</v>
      </c>
      <c r="R327" s="281"/>
    </row>
    <row r="328" spans="1:21" ht="26.25" x14ac:dyDescent="0.2">
      <c r="A328" s="276"/>
      <c r="B328" s="268"/>
      <c r="C328" s="269"/>
      <c r="D328" s="269"/>
      <c r="E328" s="269" t="s">
        <v>32</v>
      </c>
      <c r="F328" s="269"/>
      <c r="G328" s="313" t="s">
        <v>92</v>
      </c>
      <c r="H328" s="335">
        <f>H329+H330+H331</f>
        <v>5407000</v>
      </c>
      <c r="I328" s="336">
        <f>I329</f>
        <v>2148794</v>
      </c>
      <c r="J328" s="335">
        <f>J329+J330+J331</f>
        <v>3258206</v>
      </c>
      <c r="K328" s="337">
        <f>ROUND(I328/H328*100,2)</f>
        <v>39.74</v>
      </c>
      <c r="L328" s="335">
        <f>L329+L330+L331</f>
        <v>2313000</v>
      </c>
      <c r="M328" s="314">
        <f>M329+M330+M331</f>
        <v>1836260</v>
      </c>
      <c r="N328" s="335">
        <f>N329+N330+N331</f>
        <v>312534</v>
      </c>
      <c r="O328" s="338">
        <f>O329+O330+O331</f>
        <v>2148794</v>
      </c>
      <c r="P328" s="338">
        <f t="shared" si="54"/>
        <v>164206</v>
      </c>
      <c r="Q328" s="339">
        <f>ROUND(O328/L328*100,2)</f>
        <v>92.9</v>
      </c>
      <c r="R328" s="281"/>
    </row>
    <row r="329" spans="1:21" ht="51" x14ac:dyDescent="0.2">
      <c r="A329" s="282"/>
      <c r="B329" s="340"/>
      <c r="C329" s="283"/>
      <c r="D329" s="283"/>
      <c r="E329" s="283"/>
      <c r="F329" s="283">
        <v>17</v>
      </c>
      <c r="G329" s="341" t="s">
        <v>94</v>
      </c>
      <c r="H329" s="342">
        <v>5407000</v>
      </c>
      <c r="I329" s="343">
        <f>O329</f>
        <v>2148794</v>
      </c>
      <c r="J329" s="342">
        <f>H329-I329</f>
        <v>3258206</v>
      </c>
      <c r="K329" s="337">
        <f>ROUND(I329/H329*100,2)</f>
        <v>39.74</v>
      </c>
      <c r="L329" s="342">
        <v>2313000</v>
      </c>
      <c r="M329" s="344">
        <v>1836260</v>
      </c>
      <c r="N329" s="342">
        <v>312534</v>
      </c>
      <c r="O329" s="285">
        <f>M329+N329</f>
        <v>2148794</v>
      </c>
      <c r="P329" s="285">
        <f t="shared" si="54"/>
        <v>164206</v>
      </c>
      <c r="Q329" s="339">
        <f>ROUND(O329/L329*100,2)</f>
        <v>92.9</v>
      </c>
      <c r="R329" s="260"/>
    </row>
    <row r="330" spans="1:21" ht="51" x14ac:dyDescent="0.2">
      <c r="A330" s="282"/>
      <c r="B330" s="340"/>
      <c r="C330" s="283"/>
      <c r="D330" s="283"/>
      <c r="E330" s="283"/>
      <c r="F330" s="283">
        <v>19</v>
      </c>
      <c r="G330" s="341" t="s">
        <v>96</v>
      </c>
      <c r="H330" s="342"/>
      <c r="I330" s="343"/>
      <c r="J330" s="342">
        <f>H330-I330</f>
        <v>0</v>
      </c>
      <c r="K330" s="337"/>
      <c r="L330" s="342"/>
      <c r="M330" s="344"/>
      <c r="N330" s="342"/>
      <c r="O330" s="285">
        <f>M330+N330</f>
        <v>0</v>
      </c>
      <c r="P330" s="285">
        <f t="shared" si="54"/>
        <v>0</v>
      </c>
      <c r="Q330" s="339"/>
      <c r="R330" s="260"/>
    </row>
    <row r="331" spans="1:21" ht="102" x14ac:dyDescent="0.2">
      <c r="A331" s="282"/>
      <c r="B331" s="340"/>
      <c r="C331" s="283"/>
      <c r="D331" s="283"/>
      <c r="E331" s="283"/>
      <c r="F331" s="283" t="s">
        <v>89</v>
      </c>
      <c r="G331" s="341" t="s">
        <v>97</v>
      </c>
      <c r="H331" s="342"/>
      <c r="I331" s="343"/>
      <c r="J331" s="342">
        <f>H331-I331</f>
        <v>0</v>
      </c>
      <c r="K331" s="337"/>
      <c r="L331" s="342"/>
      <c r="M331" s="344"/>
      <c r="N331" s="342"/>
      <c r="O331" s="285">
        <f>M331+N331</f>
        <v>0</v>
      </c>
      <c r="P331" s="285">
        <f t="shared" si="54"/>
        <v>0</v>
      </c>
      <c r="Q331" s="339"/>
      <c r="R331" s="260"/>
    </row>
    <row r="332" spans="1:21" ht="26.25" x14ac:dyDescent="0.2">
      <c r="A332" s="276"/>
      <c r="B332" s="268"/>
      <c r="C332" s="269"/>
      <c r="D332" s="269">
        <v>57</v>
      </c>
      <c r="E332" s="269"/>
      <c r="F332" s="269"/>
      <c r="G332" s="334" t="s">
        <v>78</v>
      </c>
      <c r="H332" s="335">
        <f>H333+H353</f>
        <v>22435000</v>
      </c>
      <c r="I332" s="336">
        <f>I333</f>
        <v>8612627</v>
      </c>
      <c r="J332" s="335">
        <f>J333+J352</f>
        <v>13822373</v>
      </c>
      <c r="K332" s="337">
        <f>ROUND(I332/H332*100,2)</f>
        <v>38.39</v>
      </c>
      <c r="L332" s="335">
        <f>L333+L353</f>
        <v>9007000</v>
      </c>
      <c r="M332" s="368">
        <f>M333+M354+M355+M356</f>
        <v>7361953</v>
      </c>
      <c r="N332" s="335">
        <f>N333+N354+N355+N356</f>
        <v>1250674</v>
      </c>
      <c r="O332" s="369">
        <f>O333+O352</f>
        <v>8612627</v>
      </c>
      <c r="P332" s="338">
        <f t="shared" si="54"/>
        <v>394373</v>
      </c>
      <c r="Q332" s="339">
        <f>ROUND(O332/L332*100,2)</f>
        <v>95.62</v>
      </c>
      <c r="R332" s="281"/>
    </row>
    <row r="333" spans="1:21" ht="26.25" x14ac:dyDescent="0.2">
      <c r="A333" s="276"/>
      <c r="B333" s="268"/>
      <c r="C333" s="269"/>
      <c r="D333" s="269"/>
      <c r="E333" s="269" t="s">
        <v>32</v>
      </c>
      <c r="F333" s="269"/>
      <c r="G333" s="313" t="s">
        <v>99</v>
      </c>
      <c r="H333" s="335">
        <v>22435000</v>
      </c>
      <c r="I333" s="336">
        <f>I334+I344+I346</f>
        <v>8612627</v>
      </c>
      <c r="J333" s="342">
        <f>H333-I333</f>
        <v>13822373</v>
      </c>
      <c r="K333" s="337">
        <f>ROUND(I333/H333*100,2)</f>
        <v>38.39</v>
      </c>
      <c r="L333" s="335">
        <f>L334+L344</f>
        <v>9007000</v>
      </c>
      <c r="M333" s="314">
        <f>+M334+M346+M349+M348+M344</f>
        <v>7361953</v>
      </c>
      <c r="N333" s="335">
        <f>+N334+N346+N349+N348+N344</f>
        <v>1250674</v>
      </c>
      <c r="O333" s="338">
        <f>+O334+O344+O347+O346</f>
        <v>8612627</v>
      </c>
      <c r="P333" s="338">
        <f t="shared" si="54"/>
        <v>394373</v>
      </c>
      <c r="Q333" s="339">
        <f>ROUND(O333/L333*100,2)</f>
        <v>95.62</v>
      </c>
      <c r="R333" s="281"/>
    </row>
    <row r="334" spans="1:21" ht="26.25" x14ac:dyDescent="0.2">
      <c r="A334" s="282"/>
      <c r="B334" s="340"/>
      <c r="C334" s="283"/>
      <c r="D334" s="283"/>
      <c r="E334" s="283"/>
      <c r="F334" s="283"/>
      <c r="G334" s="341" t="s">
        <v>183</v>
      </c>
      <c r="H334" s="381">
        <v>22035000</v>
      </c>
      <c r="I334" s="382">
        <f>I335</f>
        <v>8430596</v>
      </c>
      <c r="J334" s="342">
        <f>H334-I334</f>
        <v>13604404</v>
      </c>
      <c r="K334" s="337"/>
      <c r="L334" s="381">
        <f>L335+L344+L346</f>
        <v>8781000</v>
      </c>
      <c r="M334" s="381">
        <f>M335</f>
        <v>7186365</v>
      </c>
      <c r="N334" s="381">
        <f>+N335+N338+N339+N340+N341+N342+N343+N337</f>
        <v>1244231</v>
      </c>
      <c r="O334" s="381">
        <f>+O335+O337+O338+O339+O340+O341+O342+O343</f>
        <v>8430596</v>
      </c>
      <c r="P334" s="381">
        <f t="shared" si="54"/>
        <v>350404</v>
      </c>
      <c r="Q334" s="339"/>
      <c r="R334" s="260"/>
    </row>
    <row r="335" spans="1:21" ht="26.25" x14ac:dyDescent="0.2">
      <c r="A335" s="282"/>
      <c r="B335" s="340"/>
      <c r="C335" s="283"/>
      <c r="D335" s="283"/>
      <c r="E335" s="283"/>
      <c r="F335" s="283"/>
      <c r="G335" s="341" t="s">
        <v>430</v>
      </c>
      <c r="H335" s="381">
        <v>22035000</v>
      </c>
      <c r="I335" s="343">
        <f>O335</f>
        <v>8430596</v>
      </c>
      <c r="J335" s="342">
        <f>H335-I335</f>
        <v>13604404</v>
      </c>
      <c r="K335" s="337"/>
      <c r="L335" s="342">
        <v>8505000</v>
      </c>
      <c r="M335" s="344">
        <v>7186365</v>
      </c>
      <c r="N335" s="342">
        <v>1244231</v>
      </c>
      <c r="O335" s="285">
        <f t="shared" ref="O335:O346" si="61">M335+N335</f>
        <v>8430596</v>
      </c>
      <c r="P335" s="285">
        <f t="shared" si="54"/>
        <v>74404</v>
      </c>
      <c r="Q335" s="339"/>
      <c r="R335" s="260"/>
      <c r="U335" s="383"/>
    </row>
    <row r="336" spans="1:21" ht="26.25" x14ac:dyDescent="0.2">
      <c r="A336" s="282"/>
      <c r="B336" s="340"/>
      <c r="C336" s="283"/>
      <c r="D336" s="283"/>
      <c r="E336" s="283"/>
      <c r="F336" s="283"/>
      <c r="G336" s="384" t="s">
        <v>425</v>
      </c>
      <c r="H336" s="342"/>
      <c r="I336" s="385">
        <f>O336</f>
        <v>842090</v>
      </c>
      <c r="J336" s="342"/>
      <c r="K336" s="337"/>
      <c r="L336" s="342"/>
      <c r="M336" s="344">
        <v>717423</v>
      </c>
      <c r="N336" s="342">
        <v>124667</v>
      </c>
      <c r="O336" s="285">
        <f t="shared" si="61"/>
        <v>842090</v>
      </c>
      <c r="P336" s="285"/>
      <c r="Q336" s="339"/>
      <c r="R336" s="260"/>
    </row>
    <row r="337" spans="1:18" ht="26.25" x14ac:dyDescent="0.2">
      <c r="A337" s="282"/>
      <c r="B337" s="340"/>
      <c r="C337" s="283"/>
      <c r="D337" s="283"/>
      <c r="E337" s="283"/>
      <c r="F337" s="283"/>
      <c r="G337" s="341" t="s">
        <v>184</v>
      </c>
      <c r="H337" s="342"/>
      <c r="I337" s="343"/>
      <c r="J337" s="342">
        <f t="shared" ref="J337:J344" si="62">H337-I337</f>
        <v>0</v>
      </c>
      <c r="K337" s="337"/>
      <c r="L337" s="342"/>
      <c r="M337" s="344"/>
      <c r="N337" s="342"/>
      <c r="O337" s="285">
        <f t="shared" si="61"/>
        <v>0</v>
      </c>
      <c r="P337" s="285">
        <f t="shared" ref="P337:P344" si="63">L337-O337</f>
        <v>0</v>
      </c>
      <c r="Q337" s="339"/>
      <c r="R337" s="260"/>
    </row>
    <row r="338" spans="1:18" ht="26.25" x14ac:dyDescent="0.2">
      <c r="A338" s="282"/>
      <c r="B338" s="340"/>
      <c r="C338" s="283"/>
      <c r="D338" s="283"/>
      <c r="E338" s="283"/>
      <c r="F338" s="283"/>
      <c r="G338" s="341" t="s">
        <v>320</v>
      </c>
      <c r="H338" s="342"/>
      <c r="I338" s="343"/>
      <c r="J338" s="342">
        <f t="shared" si="62"/>
        <v>0</v>
      </c>
      <c r="K338" s="337"/>
      <c r="L338" s="342"/>
      <c r="M338" s="344"/>
      <c r="N338" s="342"/>
      <c r="O338" s="285">
        <f t="shared" si="61"/>
        <v>0</v>
      </c>
      <c r="P338" s="285">
        <f t="shared" si="63"/>
        <v>0</v>
      </c>
      <c r="Q338" s="339"/>
      <c r="R338" s="260"/>
    </row>
    <row r="339" spans="1:18" ht="26.25" x14ac:dyDescent="0.2">
      <c r="A339" s="282"/>
      <c r="B339" s="340"/>
      <c r="C339" s="283"/>
      <c r="D339" s="283"/>
      <c r="E339" s="283"/>
      <c r="F339" s="283"/>
      <c r="G339" s="341" t="s">
        <v>321</v>
      </c>
      <c r="H339" s="342"/>
      <c r="I339" s="343"/>
      <c r="J339" s="342">
        <f t="shared" si="62"/>
        <v>0</v>
      </c>
      <c r="K339" s="337"/>
      <c r="L339" s="342"/>
      <c r="M339" s="344"/>
      <c r="N339" s="342"/>
      <c r="O339" s="285">
        <f t="shared" si="61"/>
        <v>0</v>
      </c>
      <c r="P339" s="285">
        <f t="shared" si="63"/>
        <v>0</v>
      </c>
      <c r="Q339" s="339"/>
      <c r="R339" s="260"/>
    </row>
    <row r="340" spans="1:18" ht="26.25" x14ac:dyDescent="0.2">
      <c r="A340" s="282"/>
      <c r="B340" s="340"/>
      <c r="C340" s="283"/>
      <c r="D340" s="283"/>
      <c r="E340" s="283"/>
      <c r="F340" s="283"/>
      <c r="G340" s="341" t="s">
        <v>185</v>
      </c>
      <c r="H340" s="342"/>
      <c r="I340" s="343"/>
      <c r="J340" s="342">
        <f t="shared" si="62"/>
        <v>0</v>
      </c>
      <c r="K340" s="337"/>
      <c r="L340" s="342"/>
      <c r="M340" s="344"/>
      <c r="N340" s="342"/>
      <c r="O340" s="285">
        <f t="shared" si="61"/>
        <v>0</v>
      </c>
      <c r="P340" s="285">
        <f t="shared" si="63"/>
        <v>0</v>
      </c>
      <c r="Q340" s="339"/>
      <c r="R340" s="260"/>
    </row>
    <row r="341" spans="1:18" ht="26.25" x14ac:dyDescent="0.2">
      <c r="A341" s="282"/>
      <c r="B341" s="340"/>
      <c r="C341" s="283"/>
      <c r="D341" s="283"/>
      <c r="E341" s="283"/>
      <c r="F341" s="283"/>
      <c r="G341" s="341" t="s">
        <v>322</v>
      </c>
      <c r="H341" s="342"/>
      <c r="I341" s="343"/>
      <c r="J341" s="342">
        <f t="shared" si="62"/>
        <v>0</v>
      </c>
      <c r="K341" s="337"/>
      <c r="L341" s="342"/>
      <c r="M341" s="344"/>
      <c r="N341" s="342"/>
      <c r="O341" s="285">
        <f t="shared" si="61"/>
        <v>0</v>
      </c>
      <c r="P341" s="285">
        <f t="shared" si="63"/>
        <v>0</v>
      </c>
      <c r="Q341" s="339"/>
      <c r="R341" s="260"/>
    </row>
    <row r="342" spans="1:18" ht="26.25" x14ac:dyDescent="0.2">
      <c r="A342" s="282"/>
      <c r="B342" s="340"/>
      <c r="C342" s="283"/>
      <c r="D342" s="283"/>
      <c r="E342" s="283"/>
      <c r="F342" s="283"/>
      <c r="G342" s="386" t="s">
        <v>323</v>
      </c>
      <c r="H342" s="342"/>
      <c r="I342" s="343"/>
      <c r="J342" s="342">
        <f t="shared" si="62"/>
        <v>0</v>
      </c>
      <c r="K342" s="337"/>
      <c r="L342" s="342"/>
      <c r="M342" s="344"/>
      <c r="N342" s="342"/>
      <c r="O342" s="285">
        <f t="shared" si="61"/>
        <v>0</v>
      </c>
      <c r="P342" s="285">
        <f t="shared" si="63"/>
        <v>0</v>
      </c>
      <c r="Q342" s="339"/>
      <c r="R342" s="260"/>
    </row>
    <row r="343" spans="1:18" ht="26.25" x14ac:dyDescent="0.2">
      <c r="A343" s="282"/>
      <c r="B343" s="340"/>
      <c r="C343" s="283"/>
      <c r="D343" s="283"/>
      <c r="E343" s="283"/>
      <c r="F343" s="283"/>
      <c r="G343" s="386" t="s">
        <v>324</v>
      </c>
      <c r="H343" s="342"/>
      <c r="I343" s="343"/>
      <c r="J343" s="342">
        <f t="shared" si="62"/>
        <v>0</v>
      </c>
      <c r="K343" s="337"/>
      <c r="L343" s="342"/>
      <c r="M343" s="344"/>
      <c r="N343" s="342"/>
      <c r="O343" s="285">
        <f t="shared" si="61"/>
        <v>0</v>
      </c>
      <c r="P343" s="285">
        <f t="shared" si="63"/>
        <v>0</v>
      </c>
      <c r="Q343" s="339"/>
      <c r="R343" s="260"/>
    </row>
    <row r="344" spans="1:18" ht="26.25" x14ac:dyDescent="0.2">
      <c r="A344" s="282"/>
      <c r="B344" s="340"/>
      <c r="C344" s="283"/>
      <c r="D344" s="283"/>
      <c r="E344" s="283"/>
      <c r="F344" s="283"/>
      <c r="G344" s="341" t="s">
        <v>475</v>
      </c>
      <c r="H344" s="342">
        <v>300000</v>
      </c>
      <c r="I344" s="343">
        <f>O344</f>
        <v>164199</v>
      </c>
      <c r="J344" s="342">
        <f t="shared" si="62"/>
        <v>135801</v>
      </c>
      <c r="K344" s="337"/>
      <c r="L344" s="342">
        <v>226000</v>
      </c>
      <c r="M344" s="344">
        <v>160463</v>
      </c>
      <c r="N344" s="342">
        <v>3736</v>
      </c>
      <c r="O344" s="285">
        <f t="shared" si="61"/>
        <v>164199</v>
      </c>
      <c r="P344" s="285">
        <f t="shared" si="63"/>
        <v>61801</v>
      </c>
      <c r="Q344" s="339"/>
      <c r="R344" s="260"/>
    </row>
    <row r="345" spans="1:18" ht="26.25" x14ac:dyDescent="0.2">
      <c r="A345" s="282"/>
      <c r="B345" s="340"/>
      <c r="C345" s="283"/>
      <c r="D345" s="283"/>
      <c r="E345" s="283"/>
      <c r="F345" s="283"/>
      <c r="G345" s="384" t="s">
        <v>426</v>
      </c>
      <c r="H345" s="342"/>
      <c r="I345" s="385">
        <f>O345</f>
        <v>14819</v>
      </c>
      <c r="J345" s="342"/>
      <c r="K345" s="337"/>
      <c r="L345" s="342"/>
      <c r="M345" s="344">
        <v>14445</v>
      </c>
      <c r="N345" s="342">
        <v>374</v>
      </c>
      <c r="O345" s="285">
        <f t="shared" si="61"/>
        <v>14819</v>
      </c>
      <c r="P345" s="285"/>
      <c r="Q345" s="339"/>
      <c r="R345" s="260"/>
    </row>
    <row r="346" spans="1:18" ht="26.25" x14ac:dyDescent="0.2">
      <c r="A346" s="387"/>
      <c r="B346" s="388"/>
      <c r="C346" s="389"/>
      <c r="D346" s="389"/>
      <c r="E346" s="389"/>
      <c r="F346" s="389"/>
      <c r="G346" s="341" t="s">
        <v>186</v>
      </c>
      <c r="H346" s="390">
        <v>100000</v>
      </c>
      <c r="I346" s="391">
        <f>O346</f>
        <v>17832</v>
      </c>
      <c r="J346" s="342">
        <f t="shared" ref="J346:J354" si="64">H346-I346</f>
        <v>82168</v>
      </c>
      <c r="K346" s="337"/>
      <c r="L346" s="390">
        <v>50000</v>
      </c>
      <c r="M346" s="392">
        <v>15125</v>
      </c>
      <c r="N346" s="390">
        <v>2707</v>
      </c>
      <c r="O346" s="393">
        <f t="shared" si="61"/>
        <v>17832</v>
      </c>
      <c r="P346" s="393">
        <f t="shared" ref="P346:P354" si="65">L346-O346</f>
        <v>32168</v>
      </c>
      <c r="Q346" s="339"/>
      <c r="R346" s="394"/>
    </row>
    <row r="347" spans="1:18" ht="26.25" x14ac:dyDescent="0.2">
      <c r="A347" s="276"/>
      <c r="B347" s="268"/>
      <c r="C347" s="269"/>
      <c r="D347" s="269"/>
      <c r="E347" s="269"/>
      <c r="F347" s="269"/>
      <c r="G347" s="313" t="s">
        <v>187</v>
      </c>
      <c r="H347" s="335">
        <v>0</v>
      </c>
      <c r="I347" s="336"/>
      <c r="J347" s="342">
        <f t="shared" si="64"/>
        <v>0</v>
      </c>
      <c r="K347" s="337"/>
      <c r="L347" s="335">
        <v>0</v>
      </c>
      <c r="M347" s="314">
        <f>+M348+M349+M350+M351</f>
        <v>0</v>
      </c>
      <c r="N347" s="335">
        <f>+N348+N349+N350+N351</f>
        <v>0</v>
      </c>
      <c r="O347" s="335">
        <f>+O348+O349+O350+O351</f>
        <v>0</v>
      </c>
      <c r="P347" s="338">
        <f t="shared" si="65"/>
        <v>0</v>
      </c>
      <c r="Q347" s="339"/>
      <c r="R347" s="260"/>
    </row>
    <row r="348" spans="1:18" ht="26.25" x14ac:dyDescent="0.2">
      <c r="A348" s="282"/>
      <c r="B348" s="340"/>
      <c r="C348" s="283"/>
      <c r="D348" s="283"/>
      <c r="E348" s="283"/>
      <c r="F348" s="283"/>
      <c r="G348" s="341" t="s">
        <v>188</v>
      </c>
      <c r="H348" s="342"/>
      <c r="I348" s="343"/>
      <c r="J348" s="342">
        <f t="shared" si="64"/>
        <v>0</v>
      </c>
      <c r="K348" s="337"/>
      <c r="L348" s="342"/>
      <c r="M348" s="344"/>
      <c r="N348" s="342"/>
      <c r="O348" s="285">
        <f>M348+N348</f>
        <v>0</v>
      </c>
      <c r="P348" s="285">
        <f t="shared" si="65"/>
        <v>0</v>
      </c>
      <c r="Q348" s="339"/>
      <c r="R348" s="260"/>
    </row>
    <row r="349" spans="1:18" ht="26.25" x14ac:dyDescent="0.2">
      <c r="A349" s="282"/>
      <c r="B349" s="340"/>
      <c r="C349" s="283"/>
      <c r="D349" s="283"/>
      <c r="E349" s="283"/>
      <c r="F349" s="283"/>
      <c r="G349" s="341" t="s">
        <v>189</v>
      </c>
      <c r="H349" s="342"/>
      <c r="I349" s="343"/>
      <c r="J349" s="342">
        <f t="shared" si="64"/>
        <v>0</v>
      </c>
      <c r="K349" s="337"/>
      <c r="L349" s="342"/>
      <c r="M349" s="344"/>
      <c r="N349" s="342"/>
      <c r="O349" s="285">
        <f>M349+N349</f>
        <v>0</v>
      </c>
      <c r="P349" s="285">
        <f t="shared" si="65"/>
        <v>0</v>
      </c>
      <c r="Q349" s="339"/>
      <c r="R349" s="260"/>
    </row>
    <row r="350" spans="1:18" ht="26.25" x14ac:dyDescent="0.2">
      <c r="A350" s="282"/>
      <c r="B350" s="340"/>
      <c r="C350" s="283"/>
      <c r="D350" s="283"/>
      <c r="E350" s="283"/>
      <c r="F350" s="283"/>
      <c r="G350" s="341" t="s">
        <v>190</v>
      </c>
      <c r="H350" s="342"/>
      <c r="I350" s="343"/>
      <c r="J350" s="342">
        <f t="shared" si="64"/>
        <v>0</v>
      </c>
      <c r="K350" s="337"/>
      <c r="L350" s="342"/>
      <c r="M350" s="344"/>
      <c r="N350" s="342"/>
      <c r="O350" s="285">
        <f>M350+N350</f>
        <v>0</v>
      </c>
      <c r="P350" s="285">
        <f t="shared" si="65"/>
        <v>0</v>
      </c>
      <c r="Q350" s="339"/>
      <c r="R350" s="260"/>
    </row>
    <row r="351" spans="1:18" ht="26.25" x14ac:dyDescent="0.2">
      <c r="A351" s="282"/>
      <c r="B351" s="340"/>
      <c r="C351" s="283"/>
      <c r="D351" s="283"/>
      <c r="E351" s="283"/>
      <c r="F351" s="283"/>
      <c r="G351" s="341" t="s">
        <v>191</v>
      </c>
      <c r="H351" s="342"/>
      <c r="I351" s="343"/>
      <c r="J351" s="342">
        <f t="shared" si="64"/>
        <v>0</v>
      </c>
      <c r="K351" s="337"/>
      <c r="L351" s="342"/>
      <c r="M351" s="344"/>
      <c r="N351" s="342"/>
      <c r="O351" s="285">
        <f>M351+N351</f>
        <v>0</v>
      </c>
      <c r="P351" s="285">
        <f t="shared" si="65"/>
        <v>0</v>
      </c>
      <c r="Q351" s="339"/>
      <c r="R351" s="260"/>
    </row>
    <row r="352" spans="1:18" ht="26.25" x14ac:dyDescent="0.2">
      <c r="A352" s="276"/>
      <c r="B352" s="268"/>
      <c r="C352" s="269"/>
      <c r="D352" s="269"/>
      <c r="E352" s="269" t="s">
        <v>30</v>
      </c>
      <c r="F352" s="269"/>
      <c r="G352" s="313" t="s">
        <v>100</v>
      </c>
      <c r="H352" s="395">
        <f>H353</f>
        <v>0</v>
      </c>
      <c r="I352" s="396"/>
      <c r="J352" s="342">
        <f t="shared" si="64"/>
        <v>0</v>
      </c>
      <c r="K352" s="337" t="e">
        <f>ROUND(I352/H352*100,2)</f>
        <v>#DIV/0!</v>
      </c>
      <c r="L352" s="395">
        <f>L353</f>
        <v>0</v>
      </c>
      <c r="M352" s="314">
        <f>M353</f>
        <v>0</v>
      </c>
      <c r="N352" s="395">
        <f>N353</f>
        <v>0</v>
      </c>
      <c r="O352" s="314">
        <f>O353</f>
        <v>0</v>
      </c>
      <c r="P352" s="314">
        <f t="shared" si="65"/>
        <v>0</v>
      </c>
      <c r="Q352" s="339" t="e">
        <f>ROUND(O352/L352*100,2)</f>
        <v>#DIV/0!</v>
      </c>
      <c r="R352" s="260"/>
    </row>
    <row r="353" spans="1:18" ht="26.25" x14ac:dyDescent="0.2">
      <c r="A353" s="282"/>
      <c r="B353" s="340"/>
      <c r="C353" s="283"/>
      <c r="D353" s="283"/>
      <c r="E353" s="283"/>
      <c r="F353" s="283" t="s">
        <v>32</v>
      </c>
      <c r="G353" s="341" t="s">
        <v>192</v>
      </c>
      <c r="H353" s="342"/>
      <c r="I353" s="343"/>
      <c r="J353" s="342">
        <f t="shared" si="64"/>
        <v>0</v>
      </c>
      <c r="K353" s="337" t="e">
        <f>ROUND(I353/H353*100,2)</f>
        <v>#DIV/0!</v>
      </c>
      <c r="L353" s="342"/>
      <c r="M353" s="342">
        <f>M354</f>
        <v>0</v>
      </c>
      <c r="N353" s="342">
        <f>N354</f>
        <v>0</v>
      </c>
      <c r="O353" s="342">
        <f>O354</f>
        <v>0</v>
      </c>
      <c r="P353" s="342">
        <f t="shared" si="65"/>
        <v>0</v>
      </c>
      <c r="Q353" s="339" t="e">
        <f>ROUND(O353/L353*100,2)</f>
        <v>#DIV/0!</v>
      </c>
      <c r="R353" s="260"/>
    </row>
    <row r="354" spans="1:18" ht="26.25" x14ac:dyDescent="0.2">
      <c r="A354" s="282"/>
      <c r="B354" s="340"/>
      <c r="C354" s="397"/>
      <c r="D354" s="283"/>
      <c r="E354" s="283"/>
      <c r="F354" s="346"/>
      <c r="G354" s="341" t="s">
        <v>193</v>
      </c>
      <c r="H354" s="342"/>
      <c r="I354" s="343"/>
      <c r="J354" s="342">
        <f t="shared" si="64"/>
        <v>0</v>
      </c>
      <c r="K354" s="337"/>
      <c r="L354" s="342"/>
      <c r="M354" s="344"/>
      <c r="N354" s="342"/>
      <c r="O354" s="285">
        <f>M354+N354</f>
        <v>0</v>
      </c>
      <c r="P354" s="285">
        <f t="shared" si="65"/>
        <v>0</v>
      </c>
      <c r="Q354" s="339"/>
      <c r="R354" s="260"/>
    </row>
    <row r="355" spans="1:18" ht="51" x14ac:dyDescent="0.2">
      <c r="A355" s="282"/>
      <c r="B355" s="340"/>
      <c r="C355" s="397"/>
      <c r="D355" s="283"/>
      <c r="E355" s="283" t="s">
        <v>103</v>
      </c>
      <c r="F355" s="346"/>
      <c r="G355" s="341" t="s">
        <v>423</v>
      </c>
      <c r="H355" s="342">
        <v>0</v>
      </c>
      <c r="I355" s="398"/>
      <c r="J355" s="342"/>
      <c r="K355" s="337"/>
      <c r="L355" s="342">
        <v>0</v>
      </c>
      <c r="M355" s="381"/>
      <c r="N355" s="342"/>
      <c r="O355" s="285"/>
      <c r="P355" s="285"/>
      <c r="Q355" s="339"/>
      <c r="R355" s="260"/>
    </row>
    <row r="356" spans="1:18" ht="51" x14ac:dyDescent="0.2">
      <c r="A356" s="282"/>
      <c r="B356" s="340"/>
      <c r="C356" s="397"/>
      <c r="D356" s="283"/>
      <c r="E356" s="399" t="s">
        <v>104</v>
      </c>
      <c r="F356" s="346"/>
      <c r="G356" s="341" t="s">
        <v>424</v>
      </c>
      <c r="H356" s="342">
        <v>0</v>
      </c>
      <c r="I356" s="398"/>
      <c r="J356" s="342"/>
      <c r="K356" s="337"/>
      <c r="L356" s="342">
        <v>0</v>
      </c>
      <c r="M356" s="381"/>
      <c r="N356" s="342"/>
      <c r="O356" s="285"/>
      <c r="P356" s="285"/>
      <c r="Q356" s="339"/>
      <c r="R356" s="260"/>
    </row>
    <row r="357" spans="1:18" ht="26.25" x14ac:dyDescent="0.2">
      <c r="A357" s="282"/>
      <c r="B357" s="340"/>
      <c r="C357" s="283"/>
      <c r="D357" s="269">
        <v>59</v>
      </c>
      <c r="E357" s="283"/>
      <c r="F357" s="283"/>
      <c r="G357" s="334" t="s">
        <v>80</v>
      </c>
      <c r="H357" s="342">
        <f>+H358+H359</f>
        <v>0</v>
      </c>
      <c r="I357" s="343"/>
      <c r="J357" s="342">
        <f t="shared" ref="J357:J373" si="66">H357-I357</f>
        <v>0</v>
      </c>
      <c r="K357" s="337" t="e">
        <f t="shared" ref="K357:K371" si="67">ROUND(I357/H357*100,2)</f>
        <v>#DIV/0!</v>
      </c>
      <c r="L357" s="342">
        <f>+L358+L359</f>
        <v>0</v>
      </c>
      <c r="M357" s="342">
        <f>+M358+M359</f>
        <v>0</v>
      </c>
      <c r="N357" s="342">
        <f>+N358+N359</f>
        <v>0</v>
      </c>
      <c r="O357" s="285">
        <f>+O358+O359</f>
        <v>0</v>
      </c>
      <c r="P357" s="285">
        <f t="shared" ref="P357:P399" si="68">L357-O357</f>
        <v>0</v>
      </c>
      <c r="Q357" s="339" t="e">
        <f t="shared" ref="Q357:Q371" si="69">ROUND(O357/L357*100,2)</f>
        <v>#DIV/0!</v>
      </c>
      <c r="R357" s="260"/>
    </row>
    <row r="358" spans="1:18" ht="26.25" x14ac:dyDescent="0.2">
      <c r="A358" s="282"/>
      <c r="B358" s="340"/>
      <c r="C358" s="283"/>
      <c r="D358" s="283"/>
      <c r="E358" s="283">
        <v>17</v>
      </c>
      <c r="F358" s="283"/>
      <c r="G358" s="341" t="s">
        <v>194</v>
      </c>
      <c r="H358" s="342"/>
      <c r="I358" s="343"/>
      <c r="J358" s="342">
        <f t="shared" si="66"/>
        <v>0</v>
      </c>
      <c r="K358" s="337" t="e">
        <f t="shared" si="67"/>
        <v>#DIV/0!</v>
      </c>
      <c r="L358" s="342"/>
      <c r="M358" s="344"/>
      <c r="N358" s="342"/>
      <c r="O358" s="285">
        <f>M358+N358</f>
        <v>0</v>
      </c>
      <c r="P358" s="285">
        <f t="shared" si="68"/>
        <v>0</v>
      </c>
      <c r="Q358" s="339" t="e">
        <f t="shared" si="69"/>
        <v>#DIV/0!</v>
      </c>
      <c r="R358" s="260"/>
    </row>
    <row r="359" spans="1:18" ht="26.25" x14ac:dyDescent="0.2">
      <c r="A359" s="282"/>
      <c r="B359" s="340"/>
      <c r="C359" s="283"/>
      <c r="D359" s="283"/>
      <c r="E359" s="400">
        <v>40</v>
      </c>
      <c r="F359" s="400"/>
      <c r="G359" s="401" t="s">
        <v>262</v>
      </c>
      <c r="H359" s="342"/>
      <c r="I359" s="343"/>
      <c r="J359" s="342">
        <f t="shared" si="66"/>
        <v>0</v>
      </c>
      <c r="K359" s="337" t="e">
        <f t="shared" si="67"/>
        <v>#DIV/0!</v>
      </c>
      <c r="L359" s="342"/>
      <c r="M359" s="344"/>
      <c r="N359" s="342"/>
      <c r="O359" s="285">
        <f>M359+N359</f>
        <v>0</v>
      </c>
      <c r="P359" s="285">
        <f t="shared" si="68"/>
        <v>0</v>
      </c>
      <c r="Q359" s="339" t="e">
        <f t="shared" si="69"/>
        <v>#DIV/0!</v>
      </c>
      <c r="R359" s="260"/>
    </row>
    <row r="360" spans="1:18" ht="26.25" x14ac:dyDescent="0.2">
      <c r="A360" s="276"/>
      <c r="B360" s="268"/>
      <c r="C360" s="269"/>
      <c r="D360" s="269" t="s">
        <v>105</v>
      </c>
      <c r="E360" s="269"/>
      <c r="F360" s="269"/>
      <c r="G360" s="334" t="s">
        <v>83</v>
      </c>
      <c r="H360" s="335">
        <f>H361</f>
        <v>0</v>
      </c>
      <c r="I360" s="336"/>
      <c r="J360" s="342">
        <f t="shared" si="66"/>
        <v>0</v>
      </c>
      <c r="K360" s="337" t="e">
        <f t="shared" si="67"/>
        <v>#DIV/0!</v>
      </c>
      <c r="L360" s="335">
        <f>L361</f>
        <v>0</v>
      </c>
      <c r="M360" s="314">
        <f>M361</f>
        <v>0</v>
      </c>
      <c r="N360" s="335">
        <f>N361</f>
        <v>0</v>
      </c>
      <c r="O360" s="338">
        <f>O361</f>
        <v>0</v>
      </c>
      <c r="P360" s="338">
        <f t="shared" si="68"/>
        <v>0</v>
      </c>
      <c r="Q360" s="339" t="e">
        <f t="shared" si="69"/>
        <v>#DIV/0!</v>
      </c>
      <c r="R360" s="260"/>
    </row>
    <row r="361" spans="1:18" ht="26.25" x14ac:dyDescent="0.2">
      <c r="A361" s="276"/>
      <c r="B361" s="268"/>
      <c r="C361" s="269"/>
      <c r="D361" s="269">
        <v>71</v>
      </c>
      <c r="E361" s="269"/>
      <c r="F361" s="269"/>
      <c r="G361" s="334" t="s">
        <v>343</v>
      </c>
      <c r="H361" s="335">
        <f>H362+H367</f>
        <v>0</v>
      </c>
      <c r="I361" s="336"/>
      <c r="J361" s="342">
        <f t="shared" si="66"/>
        <v>0</v>
      </c>
      <c r="K361" s="337" t="e">
        <f t="shared" si="67"/>
        <v>#DIV/0!</v>
      </c>
      <c r="L361" s="335">
        <f>L362+L367</f>
        <v>0</v>
      </c>
      <c r="M361" s="314">
        <f>M362+M367</f>
        <v>0</v>
      </c>
      <c r="N361" s="335">
        <f>N362+N367</f>
        <v>0</v>
      </c>
      <c r="O361" s="338">
        <f>O362+O367</f>
        <v>0</v>
      </c>
      <c r="P361" s="338">
        <f t="shared" si="68"/>
        <v>0</v>
      </c>
      <c r="Q361" s="339" t="e">
        <f t="shared" si="69"/>
        <v>#DIV/0!</v>
      </c>
      <c r="R361" s="260"/>
    </row>
    <row r="362" spans="1:18" ht="26.25" x14ac:dyDescent="0.2">
      <c r="A362" s="276"/>
      <c r="B362" s="268"/>
      <c r="C362" s="269"/>
      <c r="D362" s="269"/>
      <c r="E362" s="269" t="s">
        <v>32</v>
      </c>
      <c r="F362" s="269"/>
      <c r="G362" s="313" t="s">
        <v>363</v>
      </c>
      <c r="H362" s="335">
        <f>H363+H364+H365+H366</f>
        <v>0</v>
      </c>
      <c r="I362" s="336"/>
      <c r="J362" s="342">
        <f t="shared" si="66"/>
        <v>0</v>
      </c>
      <c r="K362" s="337" t="e">
        <f t="shared" si="67"/>
        <v>#DIV/0!</v>
      </c>
      <c r="L362" s="335">
        <f>L363+L364+L365+L366</f>
        <v>0</v>
      </c>
      <c r="M362" s="314">
        <f>M363+M364+M365+M366</f>
        <v>0</v>
      </c>
      <c r="N362" s="335">
        <f>N363+N364+N365+N366</f>
        <v>0</v>
      </c>
      <c r="O362" s="338">
        <f>O363+O364+O365+O366</f>
        <v>0</v>
      </c>
      <c r="P362" s="338">
        <f t="shared" si="68"/>
        <v>0</v>
      </c>
      <c r="Q362" s="339" t="e">
        <f t="shared" si="69"/>
        <v>#DIV/0!</v>
      </c>
      <c r="R362" s="260"/>
    </row>
    <row r="363" spans="1:18" ht="26.25" x14ac:dyDescent="0.2">
      <c r="A363" s="282"/>
      <c r="B363" s="340"/>
      <c r="C363" s="283"/>
      <c r="D363" s="283"/>
      <c r="E363" s="283"/>
      <c r="F363" s="283" t="s">
        <v>32</v>
      </c>
      <c r="G363" s="341" t="s">
        <v>326</v>
      </c>
      <c r="H363" s="342"/>
      <c r="I363" s="343"/>
      <c r="J363" s="342">
        <f t="shared" si="66"/>
        <v>0</v>
      </c>
      <c r="K363" s="337" t="e">
        <f t="shared" si="67"/>
        <v>#DIV/0!</v>
      </c>
      <c r="L363" s="342"/>
      <c r="M363" s="344"/>
      <c r="N363" s="342"/>
      <c r="O363" s="285">
        <f>M363+N363</f>
        <v>0</v>
      </c>
      <c r="P363" s="285">
        <f t="shared" si="68"/>
        <v>0</v>
      </c>
      <c r="Q363" s="339" t="e">
        <f t="shared" si="69"/>
        <v>#DIV/0!</v>
      </c>
      <c r="R363" s="260"/>
    </row>
    <row r="364" spans="1:18" ht="26.25" x14ac:dyDescent="0.2">
      <c r="A364" s="282"/>
      <c r="B364" s="340"/>
      <c r="C364" s="283"/>
      <c r="D364" s="283"/>
      <c r="E364" s="283"/>
      <c r="F364" s="283" t="s">
        <v>30</v>
      </c>
      <c r="G364" s="341" t="s">
        <v>327</v>
      </c>
      <c r="H364" s="342">
        <v>0</v>
      </c>
      <c r="I364" s="343"/>
      <c r="J364" s="342">
        <f t="shared" si="66"/>
        <v>0</v>
      </c>
      <c r="K364" s="337" t="e">
        <f t="shared" si="67"/>
        <v>#DIV/0!</v>
      </c>
      <c r="L364" s="342">
        <v>0</v>
      </c>
      <c r="M364" s="344"/>
      <c r="N364" s="342"/>
      <c r="O364" s="285">
        <f>M364+N364</f>
        <v>0</v>
      </c>
      <c r="P364" s="285">
        <f t="shared" si="68"/>
        <v>0</v>
      </c>
      <c r="Q364" s="339" t="e">
        <f t="shared" si="69"/>
        <v>#DIV/0!</v>
      </c>
      <c r="R364" s="260"/>
    </row>
    <row r="365" spans="1:18" ht="26.25" x14ac:dyDescent="0.2">
      <c r="A365" s="282"/>
      <c r="B365" s="340"/>
      <c r="C365" s="283"/>
      <c r="D365" s="283"/>
      <c r="E365" s="283"/>
      <c r="F365" s="283" t="s">
        <v>43</v>
      </c>
      <c r="G365" s="341" t="s">
        <v>328</v>
      </c>
      <c r="H365" s="342"/>
      <c r="I365" s="343"/>
      <c r="J365" s="342">
        <f t="shared" si="66"/>
        <v>0</v>
      </c>
      <c r="K365" s="337" t="e">
        <f t="shared" si="67"/>
        <v>#DIV/0!</v>
      </c>
      <c r="L365" s="342"/>
      <c r="M365" s="344"/>
      <c r="N365" s="342"/>
      <c r="O365" s="285">
        <f>M365+N365</f>
        <v>0</v>
      </c>
      <c r="P365" s="285">
        <f t="shared" si="68"/>
        <v>0</v>
      </c>
      <c r="Q365" s="339" t="e">
        <f t="shared" si="69"/>
        <v>#DIV/0!</v>
      </c>
      <c r="R365" s="260"/>
    </row>
    <row r="366" spans="1:18" ht="26.25" x14ac:dyDescent="0.2">
      <c r="A366" s="282"/>
      <c r="B366" s="340"/>
      <c r="C366" s="283"/>
      <c r="D366" s="283"/>
      <c r="E366" s="283"/>
      <c r="F366" s="283" t="s">
        <v>90</v>
      </c>
      <c r="G366" s="341" t="s">
        <v>329</v>
      </c>
      <c r="H366" s="342">
        <v>0</v>
      </c>
      <c r="I366" s="343"/>
      <c r="J366" s="342">
        <f t="shared" si="66"/>
        <v>0</v>
      </c>
      <c r="K366" s="337" t="e">
        <f t="shared" si="67"/>
        <v>#DIV/0!</v>
      </c>
      <c r="L366" s="342">
        <v>0</v>
      </c>
      <c r="M366" s="344"/>
      <c r="N366" s="342"/>
      <c r="O366" s="285">
        <f>M366+N366</f>
        <v>0</v>
      </c>
      <c r="P366" s="285">
        <f t="shared" si="68"/>
        <v>0</v>
      </c>
      <c r="Q366" s="339" t="e">
        <f t="shared" si="69"/>
        <v>#DIV/0!</v>
      </c>
      <c r="R366" s="260"/>
    </row>
    <row r="367" spans="1:18" ht="26.25" x14ac:dyDescent="0.2">
      <c r="A367" s="282"/>
      <c r="B367" s="340"/>
      <c r="C367" s="283"/>
      <c r="D367" s="283"/>
      <c r="E367" s="283" t="s">
        <v>43</v>
      </c>
      <c r="F367" s="283"/>
      <c r="G367" s="341" t="s">
        <v>330</v>
      </c>
      <c r="H367" s="342">
        <v>0</v>
      </c>
      <c r="I367" s="343"/>
      <c r="J367" s="342">
        <f t="shared" si="66"/>
        <v>0</v>
      </c>
      <c r="K367" s="337" t="e">
        <f t="shared" si="67"/>
        <v>#DIV/0!</v>
      </c>
      <c r="L367" s="342">
        <v>0</v>
      </c>
      <c r="M367" s="344"/>
      <c r="N367" s="342"/>
      <c r="O367" s="285">
        <f>M367+N367</f>
        <v>0</v>
      </c>
      <c r="P367" s="285">
        <f t="shared" si="68"/>
        <v>0</v>
      </c>
      <c r="Q367" s="339" t="e">
        <f t="shared" si="69"/>
        <v>#DIV/0!</v>
      </c>
      <c r="R367" s="260"/>
    </row>
    <row r="368" spans="1:18" ht="26.25" x14ac:dyDescent="0.2">
      <c r="A368" s="276"/>
      <c r="B368" s="268"/>
      <c r="C368" s="269"/>
      <c r="D368" s="269">
        <v>79</v>
      </c>
      <c r="E368" s="269"/>
      <c r="F368" s="269"/>
      <c r="G368" s="334" t="s">
        <v>342</v>
      </c>
      <c r="H368" s="335">
        <v>0</v>
      </c>
      <c r="I368" s="336"/>
      <c r="J368" s="342">
        <f t="shared" si="66"/>
        <v>0</v>
      </c>
      <c r="K368" s="337" t="e">
        <f t="shared" si="67"/>
        <v>#DIV/0!</v>
      </c>
      <c r="L368" s="335">
        <v>0</v>
      </c>
      <c r="M368" s="314">
        <f t="shared" ref="M368:O370" si="70">M369</f>
        <v>0</v>
      </c>
      <c r="N368" s="335">
        <f t="shared" si="70"/>
        <v>0</v>
      </c>
      <c r="O368" s="338">
        <f t="shared" si="70"/>
        <v>0</v>
      </c>
      <c r="P368" s="338">
        <f t="shared" si="68"/>
        <v>0</v>
      </c>
      <c r="Q368" s="339" t="e">
        <f t="shared" si="69"/>
        <v>#DIV/0!</v>
      </c>
      <c r="R368" s="260"/>
    </row>
    <row r="369" spans="1:18" ht="26.25" x14ac:dyDescent="0.2">
      <c r="A369" s="276"/>
      <c r="B369" s="268"/>
      <c r="C369" s="269"/>
      <c r="D369" s="269">
        <v>81</v>
      </c>
      <c r="E369" s="269"/>
      <c r="F369" s="269"/>
      <c r="G369" s="334" t="s">
        <v>341</v>
      </c>
      <c r="H369" s="335">
        <v>0</v>
      </c>
      <c r="I369" s="336"/>
      <c r="J369" s="342">
        <f t="shared" si="66"/>
        <v>0</v>
      </c>
      <c r="K369" s="337" t="e">
        <f t="shared" si="67"/>
        <v>#DIV/0!</v>
      </c>
      <c r="L369" s="335">
        <v>0</v>
      </c>
      <c r="M369" s="314">
        <f t="shared" si="70"/>
        <v>0</v>
      </c>
      <c r="N369" s="335">
        <f t="shared" si="70"/>
        <v>0</v>
      </c>
      <c r="O369" s="338">
        <f t="shared" si="70"/>
        <v>0</v>
      </c>
      <c r="P369" s="338">
        <f t="shared" si="68"/>
        <v>0</v>
      </c>
      <c r="Q369" s="339" t="e">
        <f t="shared" si="69"/>
        <v>#DIV/0!</v>
      </c>
      <c r="R369" s="260"/>
    </row>
    <row r="370" spans="1:18" ht="26.25" x14ac:dyDescent="0.2">
      <c r="A370" s="276"/>
      <c r="B370" s="268"/>
      <c r="C370" s="269"/>
      <c r="D370" s="269"/>
      <c r="E370" s="269" t="s">
        <v>32</v>
      </c>
      <c r="F370" s="269"/>
      <c r="G370" s="313" t="s">
        <v>340</v>
      </c>
      <c r="H370" s="335">
        <v>0</v>
      </c>
      <c r="I370" s="336"/>
      <c r="J370" s="342">
        <f t="shared" si="66"/>
        <v>0</v>
      </c>
      <c r="K370" s="337" t="e">
        <f t="shared" si="67"/>
        <v>#DIV/0!</v>
      </c>
      <c r="L370" s="335">
        <v>0</v>
      </c>
      <c r="M370" s="314">
        <f t="shared" si="70"/>
        <v>0</v>
      </c>
      <c r="N370" s="335">
        <f t="shared" si="70"/>
        <v>0</v>
      </c>
      <c r="O370" s="338">
        <f t="shared" si="70"/>
        <v>0</v>
      </c>
      <c r="P370" s="338">
        <f t="shared" si="68"/>
        <v>0</v>
      </c>
      <c r="Q370" s="339" t="e">
        <f t="shared" si="69"/>
        <v>#DIV/0!</v>
      </c>
      <c r="R370" s="260"/>
    </row>
    <row r="371" spans="1:18" ht="51" x14ac:dyDescent="0.2">
      <c r="A371" s="282"/>
      <c r="B371" s="340"/>
      <c r="C371" s="283"/>
      <c r="D371" s="283"/>
      <c r="E371" s="283"/>
      <c r="F371" s="283" t="s">
        <v>32</v>
      </c>
      <c r="G371" s="341" t="s">
        <v>339</v>
      </c>
      <c r="H371" s="342"/>
      <c r="I371" s="343"/>
      <c r="J371" s="342">
        <f t="shared" si="66"/>
        <v>0</v>
      </c>
      <c r="K371" s="337" t="e">
        <f t="shared" si="67"/>
        <v>#DIV/0!</v>
      </c>
      <c r="L371" s="342"/>
      <c r="M371" s="344"/>
      <c r="N371" s="342"/>
      <c r="O371" s="285">
        <f>M371+N371</f>
        <v>0</v>
      </c>
      <c r="P371" s="285">
        <f t="shared" si="68"/>
        <v>0</v>
      </c>
      <c r="Q371" s="339" t="e">
        <f t="shared" si="69"/>
        <v>#DIV/0!</v>
      </c>
      <c r="R371" s="260"/>
    </row>
    <row r="372" spans="1:18" ht="26.25" x14ac:dyDescent="0.2">
      <c r="A372" s="347"/>
      <c r="B372" s="348"/>
      <c r="C372" s="349"/>
      <c r="D372" s="349">
        <v>85</v>
      </c>
      <c r="E372" s="349"/>
      <c r="F372" s="349"/>
      <c r="G372" s="351" t="s">
        <v>86</v>
      </c>
      <c r="H372" s="352"/>
      <c r="I372" s="353">
        <f>O372</f>
        <v>-47197.619999999995</v>
      </c>
      <c r="J372" s="352">
        <f t="shared" si="66"/>
        <v>47197.619999999995</v>
      </c>
      <c r="K372" s="354"/>
      <c r="L372" s="352"/>
      <c r="M372" s="355">
        <v>-27971.62</v>
      </c>
      <c r="N372" s="352">
        <v>-19226</v>
      </c>
      <c r="O372" s="356">
        <f>M372+N372</f>
        <v>-47197.619999999995</v>
      </c>
      <c r="P372" s="356">
        <f t="shared" si="68"/>
        <v>47197.619999999995</v>
      </c>
      <c r="Q372" s="357"/>
      <c r="R372" s="260"/>
    </row>
    <row r="373" spans="1:18" ht="26.25" x14ac:dyDescent="0.2">
      <c r="A373" s="282"/>
      <c r="B373" s="340"/>
      <c r="C373" s="283"/>
      <c r="D373" s="283"/>
      <c r="E373" s="283"/>
      <c r="F373" s="283"/>
      <c r="G373" s="341" t="s">
        <v>195</v>
      </c>
      <c r="H373" s="342"/>
      <c r="I373" s="343"/>
      <c r="J373" s="342">
        <f t="shared" si="66"/>
        <v>0</v>
      </c>
      <c r="K373" s="337"/>
      <c r="L373" s="342"/>
      <c r="M373" s="344"/>
      <c r="N373" s="342"/>
      <c r="O373" s="378"/>
      <c r="P373" s="378">
        <f t="shared" si="68"/>
        <v>0</v>
      </c>
      <c r="Q373" s="339"/>
      <c r="R373" s="260"/>
    </row>
    <row r="374" spans="1:18" ht="26.25" x14ac:dyDescent="0.2">
      <c r="A374" s="276" t="s">
        <v>165</v>
      </c>
      <c r="B374" s="268" t="s">
        <v>124</v>
      </c>
      <c r="C374" s="269"/>
      <c r="D374" s="269"/>
      <c r="E374" s="269"/>
      <c r="F374" s="269"/>
      <c r="G374" s="334" t="s">
        <v>196</v>
      </c>
      <c r="H374" s="335">
        <f>H328+H333</f>
        <v>27842000</v>
      </c>
      <c r="I374" s="336"/>
      <c r="J374" s="342">
        <f>J328+J333</f>
        <v>17080579</v>
      </c>
      <c r="K374" s="337">
        <f t="shared" ref="K374:K380" si="71">ROUND(I374/H374*100,2)</f>
        <v>0</v>
      </c>
      <c r="L374" s="335">
        <f>L328+L333</f>
        <v>11320000</v>
      </c>
      <c r="M374" s="335">
        <f>M328+M333</f>
        <v>9198213</v>
      </c>
      <c r="N374" s="335">
        <f>N328+N333</f>
        <v>1563208</v>
      </c>
      <c r="O374" s="335">
        <f>O328+O333</f>
        <v>10761421</v>
      </c>
      <c r="P374" s="338">
        <f t="shared" si="68"/>
        <v>558579</v>
      </c>
      <c r="Q374" s="339">
        <f t="shared" ref="Q374:Q380" si="72">ROUND(O374/N374*100,2)</f>
        <v>688.42</v>
      </c>
      <c r="R374" s="260"/>
    </row>
    <row r="375" spans="1:18" ht="26.25" x14ac:dyDescent="0.2">
      <c r="A375" s="276"/>
      <c r="B375" s="268">
        <v>15</v>
      </c>
      <c r="C375" s="269"/>
      <c r="D375" s="269"/>
      <c r="E375" s="269"/>
      <c r="F375" s="269"/>
      <c r="G375" s="334" t="s">
        <v>197</v>
      </c>
      <c r="H375" s="335">
        <f>H376</f>
        <v>0</v>
      </c>
      <c r="I375" s="336"/>
      <c r="J375" s="342">
        <f t="shared" ref="J375:J381" si="73">H375-I375</f>
        <v>0</v>
      </c>
      <c r="K375" s="337" t="e">
        <f t="shared" si="71"/>
        <v>#DIV/0!</v>
      </c>
      <c r="L375" s="335">
        <f>L376</f>
        <v>0</v>
      </c>
      <c r="M375" s="335">
        <f>M376</f>
        <v>0</v>
      </c>
      <c r="N375" s="335">
        <f>N376</f>
        <v>0</v>
      </c>
      <c r="O375" s="335">
        <f>O376</f>
        <v>0</v>
      </c>
      <c r="P375" s="338">
        <f t="shared" si="68"/>
        <v>0</v>
      </c>
      <c r="Q375" s="339" t="e">
        <f t="shared" si="72"/>
        <v>#DIV/0!</v>
      </c>
      <c r="R375" s="260"/>
    </row>
    <row r="376" spans="1:18" ht="26.25" x14ac:dyDescent="0.2">
      <c r="A376" s="276"/>
      <c r="B376" s="268"/>
      <c r="C376" s="269" t="s">
        <v>48</v>
      </c>
      <c r="D376" s="269"/>
      <c r="E376" s="269"/>
      <c r="F376" s="269"/>
      <c r="G376" s="334" t="s">
        <v>198</v>
      </c>
      <c r="H376" s="335">
        <f>H353</f>
        <v>0</v>
      </c>
      <c r="I376" s="336"/>
      <c r="J376" s="342">
        <f t="shared" si="73"/>
        <v>0</v>
      </c>
      <c r="K376" s="337" t="e">
        <f t="shared" si="71"/>
        <v>#DIV/0!</v>
      </c>
      <c r="L376" s="335">
        <f>L353</f>
        <v>0</v>
      </c>
      <c r="M376" s="335">
        <f>M353</f>
        <v>0</v>
      </c>
      <c r="N376" s="335">
        <f>N353</f>
        <v>0</v>
      </c>
      <c r="O376" s="335">
        <f>O353</f>
        <v>0</v>
      </c>
      <c r="P376" s="338">
        <f t="shared" si="68"/>
        <v>0</v>
      </c>
      <c r="Q376" s="339" t="e">
        <f t="shared" si="72"/>
        <v>#DIV/0!</v>
      </c>
      <c r="R376" s="260"/>
    </row>
    <row r="377" spans="1:18" ht="26.25" x14ac:dyDescent="0.2">
      <c r="A377" s="276"/>
      <c r="B377" s="268" t="s">
        <v>48</v>
      </c>
      <c r="C377" s="269"/>
      <c r="D377" s="269"/>
      <c r="E377" s="269"/>
      <c r="F377" s="269"/>
      <c r="G377" s="334" t="s">
        <v>199</v>
      </c>
      <c r="H377" s="335">
        <f>H378+H379</f>
        <v>4814100</v>
      </c>
      <c r="I377" s="336"/>
      <c r="J377" s="342">
        <f t="shared" si="73"/>
        <v>4814100</v>
      </c>
      <c r="K377" s="337">
        <f t="shared" si="71"/>
        <v>0</v>
      </c>
      <c r="L377" s="335">
        <f>L378+L379</f>
        <v>2487400</v>
      </c>
      <c r="M377" s="335">
        <f>M378+M379</f>
        <v>2009800.9600000009</v>
      </c>
      <c r="N377" s="335">
        <f>N378+N379</f>
        <v>384228.81000000006</v>
      </c>
      <c r="O377" s="335">
        <f>O378+O379</f>
        <v>2394029.7700000014</v>
      </c>
      <c r="P377" s="338">
        <f t="shared" si="68"/>
        <v>93370.229999998584</v>
      </c>
      <c r="Q377" s="339">
        <f t="shared" si="72"/>
        <v>623.07000000000005</v>
      </c>
      <c r="R377" s="260"/>
    </row>
    <row r="378" spans="1:18" ht="26.25" x14ac:dyDescent="0.2">
      <c r="A378" s="276"/>
      <c r="B378" s="268"/>
      <c r="C378" s="269" t="s">
        <v>30</v>
      </c>
      <c r="D378" s="269"/>
      <c r="E378" s="269"/>
      <c r="F378" s="269"/>
      <c r="G378" s="334" t="s">
        <v>130</v>
      </c>
      <c r="H378" s="335">
        <f>+H321</f>
        <v>96000</v>
      </c>
      <c r="I378" s="336"/>
      <c r="J378" s="342">
        <f t="shared" si="73"/>
        <v>96000</v>
      </c>
      <c r="K378" s="337">
        <f t="shared" si="71"/>
        <v>0</v>
      </c>
      <c r="L378" s="335">
        <f>+L321</f>
        <v>59000</v>
      </c>
      <c r="M378" s="335">
        <f>+M321</f>
        <v>44064.49</v>
      </c>
      <c r="N378" s="335">
        <f>+N321</f>
        <v>7036.89</v>
      </c>
      <c r="O378" s="335">
        <f>+O321</f>
        <v>51101.38</v>
      </c>
      <c r="P378" s="338">
        <f t="shared" si="68"/>
        <v>7898.6200000000026</v>
      </c>
      <c r="Q378" s="339">
        <f t="shared" si="72"/>
        <v>726.19</v>
      </c>
      <c r="R378" s="260"/>
    </row>
    <row r="379" spans="1:18" ht="26.25" x14ac:dyDescent="0.2">
      <c r="A379" s="276"/>
      <c r="B379" s="268"/>
      <c r="C379" s="269" t="s">
        <v>43</v>
      </c>
      <c r="D379" s="269"/>
      <c r="E379" s="269"/>
      <c r="F379" s="269"/>
      <c r="G379" s="334" t="s">
        <v>200</v>
      </c>
      <c r="H379" s="335">
        <f>H257-H374-H375-H378</f>
        <v>4718100</v>
      </c>
      <c r="I379" s="336"/>
      <c r="J379" s="342">
        <f t="shared" si="73"/>
        <v>4718100</v>
      </c>
      <c r="K379" s="337">
        <f t="shared" si="71"/>
        <v>0</v>
      </c>
      <c r="L379" s="335">
        <f>L257-L374-L375-L378</f>
        <v>2428400</v>
      </c>
      <c r="M379" s="335">
        <f>M257-M374-M375-M378</f>
        <v>1965736.4700000009</v>
      </c>
      <c r="N379" s="335">
        <f>N257-N374-N375-N378</f>
        <v>377191.92000000004</v>
      </c>
      <c r="O379" s="335">
        <f>O257-O374-O375-O378</f>
        <v>2342928.3900000015</v>
      </c>
      <c r="P379" s="338">
        <f t="shared" si="68"/>
        <v>85471.609999998473</v>
      </c>
      <c r="Q379" s="339">
        <f t="shared" si="72"/>
        <v>621.15</v>
      </c>
      <c r="R379" s="260"/>
    </row>
    <row r="380" spans="1:18" ht="26.25" x14ac:dyDescent="0.2">
      <c r="A380" s="276" t="s">
        <v>201</v>
      </c>
      <c r="B380" s="268" t="s">
        <v>103</v>
      </c>
      <c r="C380" s="269"/>
      <c r="D380" s="269"/>
      <c r="E380" s="269"/>
      <c r="F380" s="269"/>
      <c r="G380" s="334" t="s">
        <v>202</v>
      </c>
      <c r="H380" s="335">
        <f>H382</f>
        <v>11834000</v>
      </c>
      <c r="I380" s="336"/>
      <c r="J380" s="342">
        <f t="shared" si="73"/>
        <v>11834000</v>
      </c>
      <c r="K380" s="337">
        <f t="shared" si="71"/>
        <v>0</v>
      </c>
      <c r="L380" s="335">
        <f>L382</f>
        <v>3451300</v>
      </c>
      <c r="M380" s="335">
        <f>M382</f>
        <v>936103.18</v>
      </c>
      <c r="N380" s="335">
        <f>N382</f>
        <v>180948.88</v>
      </c>
      <c r="O380" s="335">
        <f>O382</f>
        <v>1117052.0599999998</v>
      </c>
      <c r="P380" s="338">
        <f t="shared" si="68"/>
        <v>2334247.9400000004</v>
      </c>
      <c r="Q380" s="339">
        <f t="shared" si="72"/>
        <v>617.33000000000004</v>
      </c>
      <c r="R380" s="260"/>
    </row>
    <row r="381" spans="1:18" ht="76.5" x14ac:dyDescent="0.2">
      <c r="A381" s="276"/>
      <c r="B381" s="268"/>
      <c r="C381" s="269"/>
      <c r="D381" s="269" t="s">
        <v>81</v>
      </c>
      <c r="E381" s="269"/>
      <c r="F381" s="269"/>
      <c r="G381" s="334" t="s">
        <v>203</v>
      </c>
      <c r="H381" s="335">
        <f>H444</f>
        <v>0</v>
      </c>
      <c r="I381" s="336"/>
      <c r="J381" s="342">
        <f t="shared" si="73"/>
        <v>0</v>
      </c>
      <c r="K381" s="395"/>
      <c r="L381" s="335">
        <f>L444</f>
        <v>0</v>
      </c>
      <c r="M381" s="367">
        <f>M444</f>
        <v>0</v>
      </c>
      <c r="N381" s="335">
        <f>N444</f>
        <v>0</v>
      </c>
      <c r="O381" s="338">
        <f>O444</f>
        <v>0</v>
      </c>
      <c r="P381" s="338">
        <f t="shared" si="68"/>
        <v>0</v>
      </c>
      <c r="Q381" s="339"/>
      <c r="R381" s="260"/>
    </row>
    <row r="382" spans="1:18" ht="51" x14ac:dyDescent="0.35">
      <c r="A382" s="444" t="s">
        <v>204</v>
      </c>
      <c r="B382" s="445"/>
      <c r="C382" s="445"/>
      <c r="D382" s="445"/>
      <c r="E382" s="445"/>
      <c r="F382" s="446"/>
      <c r="G382" s="359" t="s">
        <v>205</v>
      </c>
      <c r="H382" s="360">
        <f>+H383+H447</f>
        <v>11834000</v>
      </c>
      <c r="I382" s="361"/>
      <c r="J382" s="360">
        <f>+J383</f>
        <v>10709435.949999999</v>
      </c>
      <c r="K382" s="402">
        <f t="shared" ref="K382:K415" si="74">ROUND(I382/H382*100,2)</f>
        <v>0</v>
      </c>
      <c r="L382" s="360">
        <f>+L383+L447</f>
        <v>3451300</v>
      </c>
      <c r="M382" s="363">
        <f>+M383+M447</f>
        <v>936103.18</v>
      </c>
      <c r="N382" s="360">
        <f>+N383+N447</f>
        <v>180948.88</v>
      </c>
      <c r="O382" s="364">
        <f>+O383+O447</f>
        <v>1117052.0599999998</v>
      </c>
      <c r="P382" s="364">
        <f t="shared" si="68"/>
        <v>2334247.9400000004</v>
      </c>
      <c r="Q382" s="365">
        <f t="shared" ref="Q382:Q415" si="75">ROUND(O382/L382*100,2)</f>
        <v>32.369999999999997</v>
      </c>
      <c r="R382" s="366"/>
    </row>
    <row r="383" spans="1:18" ht="26.25" x14ac:dyDescent="0.2">
      <c r="A383" s="276"/>
      <c r="B383" s="268"/>
      <c r="C383" s="269"/>
      <c r="D383" s="269" t="s">
        <v>32</v>
      </c>
      <c r="E383" s="269"/>
      <c r="F383" s="269"/>
      <c r="G383" s="334" t="s">
        <v>62</v>
      </c>
      <c r="H383" s="335">
        <f>H384+H387+H390+H393+H399+H413</f>
        <v>11834000</v>
      </c>
      <c r="I383" s="336"/>
      <c r="J383" s="335">
        <f>J384+J387+J390+J393+J399+J413</f>
        <v>10709435.949999999</v>
      </c>
      <c r="K383" s="395">
        <f t="shared" si="74"/>
        <v>0</v>
      </c>
      <c r="L383" s="335">
        <f>L384+L387+L390+L393+L399+L413</f>
        <v>3451300</v>
      </c>
      <c r="M383" s="314">
        <f>M384+M387+M390+M393+M399+M413</f>
        <v>938076.05</v>
      </c>
      <c r="N383" s="335">
        <f>N384+N387+N390+N393+N399+N413</f>
        <v>186488</v>
      </c>
      <c r="O383" s="338">
        <f>O384+O387+O390+O393+O399+O413</f>
        <v>1124564.0499999998</v>
      </c>
      <c r="P383" s="338">
        <f t="shared" si="68"/>
        <v>2326735.9500000002</v>
      </c>
      <c r="Q383" s="339">
        <f t="shared" si="75"/>
        <v>32.58</v>
      </c>
      <c r="R383" s="260"/>
    </row>
    <row r="384" spans="1:18" ht="26.25" x14ac:dyDescent="0.2">
      <c r="A384" s="276"/>
      <c r="B384" s="268"/>
      <c r="C384" s="269"/>
      <c r="D384" s="269" t="s">
        <v>89</v>
      </c>
      <c r="E384" s="269"/>
      <c r="F384" s="269"/>
      <c r="G384" s="334" t="s">
        <v>66</v>
      </c>
      <c r="H384" s="335">
        <f>H385</f>
        <v>3000</v>
      </c>
      <c r="I384" s="336"/>
      <c r="J384" s="335">
        <f>J385</f>
        <v>3000</v>
      </c>
      <c r="K384" s="395">
        <f t="shared" si="74"/>
        <v>0</v>
      </c>
      <c r="L384" s="335">
        <f t="shared" ref="L384:O385" si="76">L385</f>
        <v>3000</v>
      </c>
      <c r="M384" s="314">
        <f t="shared" si="76"/>
        <v>0</v>
      </c>
      <c r="N384" s="335">
        <f t="shared" si="76"/>
        <v>0</v>
      </c>
      <c r="O384" s="338">
        <f t="shared" si="76"/>
        <v>0</v>
      </c>
      <c r="P384" s="338">
        <f t="shared" si="68"/>
        <v>3000</v>
      </c>
      <c r="Q384" s="339">
        <f t="shared" si="75"/>
        <v>0</v>
      </c>
      <c r="R384" s="260"/>
    </row>
    <row r="385" spans="1:18" ht="26.25" x14ac:dyDescent="0.2">
      <c r="A385" s="276"/>
      <c r="B385" s="268"/>
      <c r="C385" s="269"/>
      <c r="D385" s="269"/>
      <c r="E385" s="269" t="s">
        <v>90</v>
      </c>
      <c r="F385" s="269"/>
      <c r="G385" s="313" t="s">
        <v>181</v>
      </c>
      <c r="H385" s="335">
        <f>H386</f>
        <v>3000</v>
      </c>
      <c r="I385" s="336"/>
      <c r="J385" s="335">
        <f>J386</f>
        <v>3000</v>
      </c>
      <c r="K385" s="395">
        <f t="shared" si="74"/>
        <v>0</v>
      </c>
      <c r="L385" s="335">
        <f t="shared" si="76"/>
        <v>3000</v>
      </c>
      <c r="M385" s="314">
        <f t="shared" si="76"/>
        <v>0</v>
      </c>
      <c r="N385" s="335">
        <f t="shared" si="76"/>
        <v>0</v>
      </c>
      <c r="O385" s="338">
        <f t="shared" si="76"/>
        <v>0</v>
      </c>
      <c r="P385" s="338">
        <f t="shared" si="68"/>
        <v>3000</v>
      </c>
      <c r="Q385" s="339">
        <f t="shared" si="75"/>
        <v>0</v>
      </c>
      <c r="R385" s="260"/>
    </row>
    <row r="386" spans="1:18" ht="26.25" x14ac:dyDescent="0.2">
      <c r="A386" s="282"/>
      <c r="B386" s="340"/>
      <c r="C386" s="283"/>
      <c r="D386" s="283"/>
      <c r="E386" s="283"/>
      <c r="F386" s="283" t="s">
        <v>90</v>
      </c>
      <c r="G386" s="341" t="s">
        <v>154</v>
      </c>
      <c r="H386" s="342">
        <v>3000</v>
      </c>
      <c r="I386" s="343"/>
      <c r="J386" s="342">
        <f t="shared" ref="J386:J438" si="77">H386-I386</f>
        <v>3000</v>
      </c>
      <c r="K386" s="395">
        <f t="shared" si="74"/>
        <v>0</v>
      </c>
      <c r="L386" s="342">
        <v>3000</v>
      </c>
      <c r="M386" s="344"/>
      <c r="N386" s="342"/>
      <c r="O386" s="285">
        <f>M386+N386</f>
        <v>0</v>
      </c>
      <c r="P386" s="285">
        <f t="shared" si="68"/>
        <v>3000</v>
      </c>
      <c r="Q386" s="339">
        <f t="shared" si="75"/>
        <v>0</v>
      </c>
      <c r="R386" s="260"/>
    </row>
    <row r="387" spans="1:18" ht="26.25" x14ac:dyDescent="0.2">
      <c r="A387" s="276"/>
      <c r="B387" s="268"/>
      <c r="C387" s="269"/>
      <c r="D387" s="269" t="s">
        <v>91</v>
      </c>
      <c r="E387" s="269"/>
      <c r="F387" s="269"/>
      <c r="G387" s="334" t="s">
        <v>70</v>
      </c>
      <c r="H387" s="335">
        <v>0</v>
      </c>
      <c r="I387" s="336"/>
      <c r="J387" s="342">
        <f t="shared" si="77"/>
        <v>0</v>
      </c>
      <c r="K387" s="395" t="e">
        <f t="shared" si="74"/>
        <v>#DIV/0!</v>
      </c>
      <c r="L387" s="335">
        <v>0</v>
      </c>
      <c r="M387" s="314">
        <f>M388+M389</f>
        <v>0</v>
      </c>
      <c r="N387" s="335">
        <f>N388+N389</f>
        <v>0</v>
      </c>
      <c r="O387" s="338">
        <f>O388+O389</f>
        <v>0</v>
      </c>
      <c r="P387" s="338">
        <f t="shared" si="68"/>
        <v>0</v>
      </c>
      <c r="Q387" s="339" t="e">
        <f t="shared" si="75"/>
        <v>#DIV/0!</v>
      </c>
      <c r="R387" s="260"/>
    </row>
    <row r="388" spans="1:18" ht="26.25" x14ac:dyDescent="0.2">
      <c r="A388" s="282"/>
      <c r="B388" s="340"/>
      <c r="C388" s="283"/>
      <c r="D388" s="283"/>
      <c r="E388" s="283" t="s">
        <v>38</v>
      </c>
      <c r="F388" s="283"/>
      <c r="G388" s="341" t="s">
        <v>338</v>
      </c>
      <c r="H388" s="342"/>
      <c r="I388" s="343"/>
      <c r="J388" s="342">
        <f t="shared" si="77"/>
        <v>0</v>
      </c>
      <c r="K388" s="395" t="e">
        <f t="shared" si="74"/>
        <v>#DIV/0!</v>
      </c>
      <c r="L388" s="342"/>
      <c r="M388" s="344"/>
      <c r="N388" s="342"/>
      <c r="O388" s="285">
        <f>M388+N388</f>
        <v>0</v>
      </c>
      <c r="P388" s="285">
        <f t="shared" si="68"/>
        <v>0</v>
      </c>
      <c r="Q388" s="339" t="e">
        <f t="shared" si="75"/>
        <v>#DIV/0!</v>
      </c>
      <c r="R388" s="260"/>
    </row>
    <row r="389" spans="1:18" ht="26.25" x14ac:dyDescent="0.2">
      <c r="A389" s="282"/>
      <c r="B389" s="340"/>
      <c r="C389" s="283"/>
      <c r="D389" s="283"/>
      <c r="E389" s="283">
        <v>10</v>
      </c>
      <c r="F389" s="283"/>
      <c r="G389" s="341" t="s">
        <v>337</v>
      </c>
      <c r="H389" s="342"/>
      <c r="I389" s="343"/>
      <c r="J389" s="342">
        <f t="shared" si="77"/>
        <v>0</v>
      </c>
      <c r="K389" s="395" t="e">
        <f t="shared" si="74"/>
        <v>#DIV/0!</v>
      </c>
      <c r="L389" s="342"/>
      <c r="M389" s="344"/>
      <c r="N389" s="342"/>
      <c r="O389" s="285">
        <f>M389+N389</f>
        <v>0</v>
      </c>
      <c r="P389" s="285">
        <f t="shared" si="68"/>
        <v>0</v>
      </c>
      <c r="Q389" s="339" t="e">
        <f t="shared" si="75"/>
        <v>#DIV/0!</v>
      </c>
      <c r="R389" s="260"/>
    </row>
    <row r="390" spans="1:18" ht="51" x14ac:dyDescent="0.2">
      <c r="A390" s="276"/>
      <c r="B390" s="268"/>
      <c r="C390" s="269"/>
      <c r="D390" s="269">
        <v>51</v>
      </c>
      <c r="E390" s="269"/>
      <c r="F390" s="269"/>
      <c r="G390" s="334" t="s">
        <v>72</v>
      </c>
      <c r="H390" s="335">
        <v>0</v>
      </c>
      <c r="I390" s="336"/>
      <c r="J390" s="342">
        <f t="shared" si="77"/>
        <v>0</v>
      </c>
      <c r="K390" s="395" t="e">
        <f t="shared" si="74"/>
        <v>#DIV/0!</v>
      </c>
      <c r="L390" s="335">
        <v>0</v>
      </c>
      <c r="M390" s="314">
        <f t="shared" ref="M390:O391" si="78">M391</f>
        <v>0</v>
      </c>
      <c r="N390" s="335">
        <f t="shared" si="78"/>
        <v>0</v>
      </c>
      <c r="O390" s="338">
        <f t="shared" si="78"/>
        <v>0</v>
      </c>
      <c r="P390" s="338">
        <f t="shared" si="68"/>
        <v>0</v>
      </c>
      <c r="Q390" s="339" t="e">
        <f t="shared" si="75"/>
        <v>#DIV/0!</v>
      </c>
      <c r="R390" s="260"/>
    </row>
    <row r="391" spans="1:18" ht="26.25" x14ac:dyDescent="0.2">
      <c r="A391" s="276"/>
      <c r="B391" s="268"/>
      <c r="C391" s="269"/>
      <c r="D391" s="269"/>
      <c r="E391" s="269" t="s">
        <v>32</v>
      </c>
      <c r="F391" s="269"/>
      <c r="G391" s="313" t="s">
        <v>92</v>
      </c>
      <c r="H391" s="335">
        <v>0</v>
      </c>
      <c r="I391" s="336"/>
      <c r="J391" s="342">
        <f t="shared" si="77"/>
        <v>0</v>
      </c>
      <c r="K391" s="395" t="e">
        <f t="shared" si="74"/>
        <v>#DIV/0!</v>
      </c>
      <c r="L391" s="335">
        <v>0</v>
      </c>
      <c r="M391" s="314">
        <f t="shared" si="78"/>
        <v>0</v>
      </c>
      <c r="N391" s="335">
        <f t="shared" si="78"/>
        <v>0</v>
      </c>
      <c r="O391" s="338">
        <f t="shared" si="78"/>
        <v>0</v>
      </c>
      <c r="P391" s="338">
        <f t="shared" si="68"/>
        <v>0</v>
      </c>
      <c r="Q391" s="339" t="e">
        <f t="shared" si="75"/>
        <v>#DIV/0!</v>
      </c>
      <c r="R391" s="260"/>
    </row>
    <row r="392" spans="1:18" ht="76.5" x14ac:dyDescent="0.2">
      <c r="A392" s="282"/>
      <c r="B392" s="340"/>
      <c r="C392" s="283"/>
      <c r="D392" s="283"/>
      <c r="E392" s="283"/>
      <c r="F392" s="283">
        <v>18</v>
      </c>
      <c r="G392" s="341" t="s">
        <v>95</v>
      </c>
      <c r="H392" s="342"/>
      <c r="I392" s="343"/>
      <c r="J392" s="342">
        <f t="shared" si="77"/>
        <v>0</v>
      </c>
      <c r="K392" s="395" t="e">
        <f t="shared" si="74"/>
        <v>#DIV/0!</v>
      </c>
      <c r="L392" s="342"/>
      <c r="M392" s="344"/>
      <c r="N392" s="342"/>
      <c r="O392" s="285">
        <f>M392+N392</f>
        <v>0</v>
      </c>
      <c r="P392" s="285">
        <f t="shared" si="68"/>
        <v>0</v>
      </c>
      <c r="Q392" s="339" t="e">
        <f t="shared" si="75"/>
        <v>#DIV/0!</v>
      </c>
      <c r="R392" s="260"/>
    </row>
    <row r="393" spans="1:18" ht="26.25" x14ac:dyDescent="0.2">
      <c r="A393" s="276"/>
      <c r="B393" s="268"/>
      <c r="C393" s="269"/>
      <c r="D393" s="269">
        <v>55</v>
      </c>
      <c r="E393" s="269"/>
      <c r="F393" s="269"/>
      <c r="G393" s="334" t="s">
        <v>336</v>
      </c>
      <c r="H393" s="335">
        <v>0</v>
      </c>
      <c r="I393" s="336"/>
      <c r="J393" s="342">
        <f t="shared" si="77"/>
        <v>0</v>
      </c>
      <c r="K393" s="395" t="e">
        <f t="shared" si="74"/>
        <v>#DIV/0!</v>
      </c>
      <c r="L393" s="335">
        <v>0</v>
      </c>
      <c r="M393" s="314">
        <f>M394+M397</f>
        <v>0</v>
      </c>
      <c r="N393" s="335">
        <f>N394+N397</f>
        <v>0</v>
      </c>
      <c r="O393" s="338">
        <f>O394+O397</f>
        <v>0</v>
      </c>
      <c r="P393" s="338">
        <f t="shared" si="68"/>
        <v>0</v>
      </c>
      <c r="Q393" s="339" t="e">
        <f t="shared" si="75"/>
        <v>#DIV/0!</v>
      </c>
      <c r="R393" s="260"/>
    </row>
    <row r="394" spans="1:18" ht="26.25" x14ac:dyDescent="0.2">
      <c r="A394" s="276"/>
      <c r="B394" s="268"/>
      <c r="C394" s="269"/>
      <c r="D394" s="269"/>
      <c r="E394" s="269" t="s">
        <v>32</v>
      </c>
      <c r="F394" s="269"/>
      <c r="G394" s="334" t="s">
        <v>335</v>
      </c>
      <c r="H394" s="335">
        <v>0</v>
      </c>
      <c r="I394" s="336"/>
      <c r="J394" s="342">
        <f t="shared" si="77"/>
        <v>0</v>
      </c>
      <c r="K394" s="395" t="e">
        <f t="shared" si="74"/>
        <v>#DIV/0!</v>
      </c>
      <c r="L394" s="335">
        <v>0</v>
      </c>
      <c r="M394" s="314">
        <f>M395+M396</f>
        <v>0</v>
      </c>
      <c r="N394" s="335">
        <f>N395+N396</f>
        <v>0</v>
      </c>
      <c r="O394" s="338">
        <f>O395+O396</f>
        <v>0</v>
      </c>
      <c r="P394" s="338">
        <f t="shared" si="68"/>
        <v>0</v>
      </c>
      <c r="Q394" s="339" t="e">
        <f t="shared" si="75"/>
        <v>#DIV/0!</v>
      </c>
      <c r="R394" s="260"/>
    </row>
    <row r="395" spans="1:18" ht="26.25" x14ac:dyDescent="0.2">
      <c r="A395" s="282"/>
      <c r="B395" s="340"/>
      <c r="C395" s="283"/>
      <c r="D395" s="283"/>
      <c r="E395" s="283"/>
      <c r="F395" s="283" t="s">
        <v>115</v>
      </c>
      <c r="G395" s="341" t="s">
        <v>334</v>
      </c>
      <c r="H395" s="342"/>
      <c r="I395" s="343"/>
      <c r="J395" s="342">
        <f t="shared" si="77"/>
        <v>0</v>
      </c>
      <c r="K395" s="395" t="e">
        <f t="shared" si="74"/>
        <v>#DIV/0!</v>
      </c>
      <c r="L395" s="342"/>
      <c r="M395" s="344"/>
      <c r="N395" s="342"/>
      <c r="O395" s="285">
        <f>M395+N395</f>
        <v>0</v>
      </c>
      <c r="P395" s="285">
        <f t="shared" si="68"/>
        <v>0</v>
      </c>
      <c r="Q395" s="339" t="e">
        <f t="shared" si="75"/>
        <v>#DIV/0!</v>
      </c>
      <c r="R395" s="260"/>
    </row>
    <row r="396" spans="1:18" ht="26.25" x14ac:dyDescent="0.2">
      <c r="A396" s="282"/>
      <c r="B396" s="340"/>
      <c r="C396" s="283"/>
      <c r="D396" s="283"/>
      <c r="E396" s="283"/>
      <c r="F396" s="283">
        <v>18</v>
      </c>
      <c r="G396" s="341" t="s">
        <v>206</v>
      </c>
      <c r="H396" s="342"/>
      <c r="I396" s="343"/>
      <c r="J396" s="342">
        <f t="shared" si="77"/>
        <v>0</v>
      </c>
      <c r="K396" s="395" t="e">
        <f t="shared" si="74"/>
        <v>#DIV/0!</v>
      </c>
      <c r="L396" s="342"/>
      <c r="M396" s="344"/>
      <c r="N396" s="342"/>
      <c r="O396" s="285">
        <f>M396+N396</f>
        <v>0</v>
      </c>
      <c r="P396" s="285">
        <f t="shared" si="68"/>
        <v>0</v>
      </c>
      <c r="Q396" s="339" t="e">
        <f t="shared" si="75"/>
        <v>#DIV/0!</v>
      </c>
      <c r="R396" s="260"/>
    </row>
    <row r="397" spans="1:18" ht="51" x14ac:dyDescent="0.2">
      <c r="A397" s="276"/>
      <c r="B397" s="268"/>
      <c r="C397" s="269"/>
      <c r="D397" s="269"/>
      <c r="E397" s="269" t="s">
        <v>30</v>
      </c>
      <c r="F397" s="269"/>
      <c r="G397" s="313" t="s">
        <v>333</v>
      </c>
      <c r="H397" s="335">
        <v>0</v>
      </c>
      <c r="I397" s="336"/>
      <c r="J397" s="342">
        <f t="shared" si="77"/>
        <v>0</v>
      </c>
      <c r="K397" s="395" t="e">
        <f t="shared" si="74"/>
        <v>#DIV/0!</v>
      </c>
      <c r="L397" s="335">
        <v>0</v>
      </c>
      <c r="M397" s="314">
        <f>M398</f>
        <v>0</v>
      </c>
      <c r="N397" s="335">
        <f>N398</f>
        <v>0</v>
      </c>
      <c r="O397" s="338">
        <f>O398</f>
        <v>0</v>
      </c>
      <c r="P397" s="338">
        <f t="shared" si="68"/>
        <v>0</v>
      </c>
      <c r="Q397" s="339" t="e">
        <f t="shared" si="75"/>
        <v>#DIV/0!</v>
      </c>
      <c r="R397" s="260"/>
    </row>
    <row r="398" spans="1:18" ht="26.25" x14ac:dyDescent="0.2">
      <c r="A398" s="282"/>
      <c r="B398" s="340"/>
      <c r="C398" s="283"/>
      <c r="D398" s="283"/>
      <c r="E398" s="283"/>
      <c r="F398" s="283" t="s">
        <v>32</v>
      </c>
      <c r="G398" s="341" t="s">
        <v>332</v>
      </c>
      <c r="H398" s="342"/>
      <c r="I398" s="343"/>
      <c r="J398" s="342">
        <f t="shared" si="77"/>
        <v>0</v>
      </c>
      <c r="K398" s="395" t="e">
        <f t="shared" si="74"/>
        <v>#DIV/0!</v>
      </c>
      <c r="L398" s="342"/>
      <c r="M398" s="344"/>
      <c r="N398" s="342"/>
      <c r="O398" s="285">
        <f>M398+N398</f>
        <v>0</v>
      </c>
      <c r="P398" s="285">
        <f t="shared" si="68"/>
        <v>0</v>
      </c>
      <c r="Q398" s="339" t="e">
        <f t="shared" si="75"/>
        <v>#DIV/0!</v>
      </c>
      <c r="R398" s="260"/>
    </row>
    <row r="399" spans="1:18" ht="51" x14ac:dyDescent="0.2">
      <c r="A399" s="276"/>
      <c r="B399" s="268"/>
      <c r="C399" s="269"/>
      <c r="D399" s="269">
        <v>56</v>
      </c>
      <c r="E399" s="269"/>
      <c r="F399" s="269"/>
      <c r="G399" s="313" t="s">
        <v>331</v>
      </c>
      <c r="H399" s="335">
        <f>+H400+H403+H406+H409</f>
        <v>10579000</v>
      </c>
      <c r="I399" s="336">
        <f>I406</f>
        <v>829627.04999999993</v>
      </c>
      <c r="J399" s="342">
        <f t="shared" si="77"/>
        <v>9749372.9499999993</v>
      </c>
      <c r="K399" s="395">
        <f t="shared" si="74"/>
        <v>7.84</v>
      </c>
      <c r="L399" s="335">
        <f>+L400+L403+L406+L409</f>
        <v>2891000</v>
      </c>
      <c r="M399" s="368">
        <f>+M400+M403+M406+M409</f>
        <v>689010.05</v>
      </c>
      <c r="N399" s="335">
        <f>+N400+N403+N406+N409</f>
        <v>140617</v>
      </c>
      <c r="O399" s="369">
        <f>+O400+O403+O406+O409</f>
        <v>829627.04999999993</v>
      </c>
      <c r="P399" s="285">
        <f t="shared" si="68"/>
        <v>2061372.9500000002</v>
      </c>
      <c r="Q399" s="339">
        <f t="shared" si="75"/>
        <v>28.7</v>
      </c>
      <c r="R399" s="260"/>
    </row>
    <row r="400" spans="1:18" ht="26.25" x14ac:dyDescent="0.2">
      <c r="A400" s="276"/>
      <c r="B400" s="268"/>
      <c r="C400" s="269"/>
      <c r="D400" s="400"/>
      <c r="E400" s="403" t="s">
        <v>249</v>
      </c>
      <c r="F400" s="400"/>
      <c r="G400" s="401" t="s">
        <v>406</v>
      </c>
      <c r="H400" s="335">
        <v>0</v>
      </c>
      <c r="I400" s="336"/>
      <c r="J400" s="342">
        <f t="shared" si="77"/>
        <v>0</v>
      </c>
      <c r="K400" s="395" t="e">
        <f t="shared" si="74"/>
        <v>#DIV/0!</v>
      </c>
      <c r="L400" s="335">
        <v>0</v>
      </c>
      <c r="M400" s="314">
        <f>M401+M402</f>
        <v>0</v>
      </c>
      <c r="N400" s="335">
        <f>N401+N402</f>
        <v>0</v>
      </c>
      <c r="O400" s="338">
        <f>O401+O402</f>
        <v>0</v>
      </c>
      <c r="P400" s="338">
        <f>P401+P402</f>
        <v>0</v>
      </c>
      <c r="Q400" s="339" t="e">
        <f t="shared" si="75"/>
        <v>#DIV/0!</v>
      </c>
      <c r="R400" s="260"/>
    </row>
    <row r="401" spans="1:21" ht="26.25" x14ac:dyDescent="0.2">
      <c r="A401" s="276"/>
      <c r="B401" s="268"/>
      <c r="C401" s="269"/>
      <c r="D401" s="400"/>
      <c r="E401" s="404"/>
      <c r="F401" s="400" t="s">
        <v>54</v>
      </c>
      <c r="G401" s="401" t="s">
        <v>155</v>
      </c>
      <c r="H401" s="335"/>
      <c r="I401" s="336"/>
      <c r="J401" s="342">
        <f t="shared" si="77"/>
        <v>0</v>
      </c>
      <c r="K401" s="395" t="e">
        <f t="shared" si="74"/>
        <v>#DIV/0!</v>
      </c>
      <c r="L401" s="335"/>
      <c r="M401" s="314"/>
      <c r="N401" s="335"/>
      <c r="O401" s="338">
        <f>M401+N401</f>
        <v>0</v>
      </c>
      <c r="P401" s="338"/>
      <c r="Q401" s="339" t="e">
        <f t="shared" si="75"/>
        <v>#DIV/0!</v>
      </c>
      <c r="R401" s="260"/>
    </row>
    <row r="402" spans="1:21" ht="26.25" x14ac:dyDescent="0.2">
      <c r="A402" s="276"/>
      <c r="B402" s="268"/>
      <c r="C402" s="269"/>
      <c r="D402" s="400"/>
      <c r="E402" s="404"/>
      <c r="F402" s="400" t="s">
        <v>55</v>
      </c>
      <c r="G402" s="401" t="s">
        <v>156</v>
      </c>
      <c r="H402" s="335"/>
      <c r="I402" s="336"/>
      <c r="J402" s="342">
        <f t="shared" si="77"/>
        <v>0</v>
      </c>
      <c r="K402" s="395" t="e">
        <f t="shared" si="74"/>
        <v>#DIV/0!</v>
      </c>
      <c r="L402" s="335"/>
      <c r="M402" s="314"/>
      <c r="N402" s="335"/>
      <c r="O402" s="338">
        <f>M402+N402</f>
        <v>0</v>
      </c>
      <c r="P402" s="338"/>
      <c r="Q402" s="339" t="e">
        <f t="shared" si="75"/>
        <v>#DIV/0!</v>
      </c>
      <c r="R402" s="260"/>
    </row>
    <row r="403" spans="1:21" ht="51" x14ac:dyDescent="0.2">
      <c r="A403" s="282"/>
      <c r="B403" s="340"/>
      <c r="C403" s="283"/>
      <c r="D403" s="400"/>
      <c r="E403" s="405">
        <v>48</v>
      </c>
      <c r="F403" s="405"/>
      <c r="G403" s="406" t="s">
        <v>263</v>
      </c>
      <c r="H403" s="342">
        <f>H404+H405</f>
        <v>0</v>
      </c>
      <c r="I403" s="343"/>
      <c r="J403" s="342">
        <f t="shared" si="77"/>
        <v>0</v>
      </c>
      <c r="K403" s="395" t="e">
        <f t="shared" si="74"/>
        <v>#DIV/0!</v>
      </c>
      <c r="L403" s="342">
        <f>L404+L405</f>
        <v>0</v>
      </c>
      <c r="M403" s="344">
        <f>M404+M405</f>
        <v>0</v>
      </c>
      <c r="N403" s="342">
        <f>N404+N405</f>
        <v>0</v>
      </c>
      <c r="O403" s="285">
        <f>O404+O405</f>
        <v>0</v>
      </c>
      <c r="P403" s="285">
        <f>P404+P405</f>
        <v>0</v>
      </c>
      <c r="Q403" s="339" t="e">
        <f t="shared" si="75"/>
        <v>#DIV/0!</v>
      </c>
      <c r="R403" s="260"/>
    </row>
    <row r="404" spans="1:21" ht="26.25" x14ac:dyDescent="0.2">
      <c r="A404" s="282"/>
      <c r="B404" s="340"/>
      <c r="C404" s="283"/>
      <c r="D404" s="400"/>
      <c r="E404" s="405"/>
      <c r="F404" s="400" t="s">
        <v>54</v>
      </c>
      <c r="G404" s="407" t="s">
        <v>155</v>
      </c>
      <c r="H404" s="342"/>
      <c r="I404" s="343"/>
      <c r="J404" s="342">
        <f t="shared" si="77"/>
        <v>0</v>
      </c>
      <c r="K404" s="395" t="e">
        <f t="shared" si="74"/>
        <v>#DIV/0!</v>
      </c>
      <c r="L404" s="342"/>
      <c r="M404" s="344"/>
      <c r="N404" s="342"/>
      <c r="O404" s="285">
        <f>M404+N404</f>
        <v>0</v>
      </c>
      <c r="P404" s="285"/>
      <c r="Q404" s="339" t="e">
        <f t="shared" si="75"/>
        <v>#DIV/0!</v>
      </c>
      <c r="R404" s="260"/>
    </row>
    <row r="405" spans="1:21" ht="26.25" x14ac:dyDescent="0.2">
      <c r="A405" s="282"/>
      <c r="B405" s="340"/>
      <c r="C405" s="283"/>
      <c r="D405" s="400"/>
      <c r="E405" s="405"/>
      <c r="F405" s="400" t="s">
        <v>55</v>
      </c>
      <c r="G405" s="407" t="s">
        <v>156</v>
      </c>
      <c r="H405" s="342"/>
      <c r="I405" s="343"/>
      <c r="J405" s="342">
        <f t="shared" si="77"/>
        <v>0</v>
      </c>
      <c r="K405" s="395" t="e">
        <f t="shared" si="74"/>
        <v>#DIV/0!</v>
      </c>
      <c r="L405" s="342"/>
      <c r="M405" s="344"/>
      <c r="N405" s="342"/>
      <c r="O405" s="285">
        <f>M405+N405</f>
        <v>0</v>
      </c>
      <c r="P405" s="285"/>
      <c r="Q405" s="339" t="e">
        <f t="shared" si="75"/>
        <v>#DIV/0!</v>
      </c>
      <c r="R405" s="260"/>
    </row>
    <row r="406" spans="1:21" ht="51" x14ac:dyDescent="0.2">
      <c r="A406" s="282"/>
      <c r="B406" s="340"/>
      <c r="C406" s="283"/>
      <c r="D406" s="400"/>
      <c r="E406" s="405">
        <v>49</v>
      </c>
      <c r="F406" s="405"/>
      <c r="G406" s="406" t="s">
        <v>264</v>
      </c>
      <c r="H406" s="342">
        <f>H407+H408</f>
        <v>10579000</v>
      </c>
      <c r="I406" s="343">
        <f>I407+I408</f>
        <v>829627.04999999993</v>
      </c>
      <c r="J406" s="342">
        <f t="shared" si="77"/>
        <v>9749372.9499999993</v>
      </c>
      <c r="K406" s="395">
        <f t="shared" si="74"/>
        <v>7.84</v>
      </c>
      <c r="L406" s="342">
        <f>L407+L408</f>
        <v>2891000</v>
      </c>
      <c r="M406" s="344">
        <f>M407+M408</f>
        <v>689010.05</v>
      </c>
      <c r="N406" s="342">
        <f>N407+N408</f>
        <v>140617</v>
      </c>
      <c r="O406" s="285">
        <f>O407+O408</f>
        <v>829627.04999999993</v>
      </c>
      <c r="P406" s="285">
        <f>P407+P408</f>
        <v>0</v>
      </c>
      <c r="Q406" s="339">
        <f t="shared" si="75"/>
        <v>28.7</v>
      </c>
      <c r="R406" s="260"/>
    </row>
    <row r="407" spans="1:21" ht="26.25" x14ac:dyDescent="0.2">
      <c r="A407" s="282"/>
      <c r="B407" s="340"/>
      <c r="C407" s="283"/>
      <c r="D407" s="400"/>
      <c r="E407" s="405"/>
      <c r="F407" s="400" t="s">
        <v>54</v>
      </c>
      <c r="G407" s="407" t="s">
        <v>155</v>
      </c>
      <c r="H407" s="342">
        <v>2213000</v>
      </c>
      <c r="I407" s="343">
        <f>O407</f>
        <v>166352.32999999999</v>
      </c>
      <c r="J407" s="342">
        <f t="shared" si="77"/>
        <v>2046647.67</v>
      </c>
      <c r="K407" s="395">
        <f t="shared" si="74"/>
        <v>7.52</v>
      </c>
      <c r="L407" s="342">
        <v>602000</v>
      </c>
      <c r="M407" s="344">
        <v>138930.4</v>
      </c>
      <c r="N407" s="342">
        <v>27421.93</v>
      </c>
      <c r="O407" s="285">
        <f t="shared" ref="O407:O412" si="79">M407+N407</f>
        <v>166352.32999999999</v>
      </c>
      <c r="P407" s="285"/>
      <c r="Q407" s="339">
        <f t="shared" si="75"/>
        <v>27.63</v>
      </c>
      <c r="R407" s="260"/>
    </row>
    <row r="408" spans="1:21" ht="26.25" x14ac:dyDescent="0.2">
      <c r="A408" s="282"/>
      <c r="B408" s="340"/>
      <c r="C408" s="283"/>
      <c r="D408" s="400"/>
      <c r="E408" s="405"/>
      <c r="F408" s="400" t="s">
        <v>55</v>
      </c>
      <c r="G408" s="407" t="s">
        <v>156</v>
      </c>
      <c r="H408" s="342">
        <v>8366000</v>
      </c>
      <c r="I408" s="343">
        <f>O408</f>
        <v>663274.72</v>
      </c>
      <c r="J408" s="342">
        <f t="shared" si="77"/>
        <v>7702725.2800000003</v>
      </c>
      <c r="K408" s="395">
        <f t="shared" si="74"/>
        <v>7.93</v>
      </c>
      <c r="L408" s="342">
        <v>2289000</v>
      </c>
      <c r="M408" s="344">
        <v>550079.65</v>
      </c>
      <c r="N408" s="342">
        <v>113195.07</v>
      </c>
      <c r="O408" s="285">
        <f t="shared" si="79"/>
        <v>663274.72</v>
      </c>
      <c r="P408" s="285"/>
      <c r="Q408" s="339">
        <f t="shared" si="75"/>
        <v>28.98</v>
      </c>
      <c r="R408" s="260"/>
    </row>
    <row r="409" spans="1:21" ht="51" x14ac:dyDescent="0.2">
      <c r="A409" s="282"/>
      <c r="B409" s="340"/>
      <c r="C409" s="283"/>
      <c r="D409" s="400"/>
      <c r="E409" s="405">
        <v>51</v>
      </c>
      <c r="F409" s="400"/>
      <c r="G409" s="407" t="s">
        <v>405</v>
      </c>
      <c r="H409" s="342">
        <v>0</v>
      </c>
      <c r="I409" s="343"/>
      <c r="J409" s="342">
        <f t="shared" si="77"/>
        <v>0</v>
      </c>
      <c r="K409" s="395" t="e">
        <f t="shared" si="74"/>
        <v>#DIV/0!</v>
      </c>
      <c r="L409" s="342">
        <v>0</v>
      </c>
      <c r="M409" s="344">
        <f>M410+M411+M412</f>
        <v>0</v>
      </c>
      <c r="N409" s="342">
        <f>N410+N411+N412</f>
        <v>0</v>
      </c>
      <c r="O409" s="285">
        <f t="shared" si="79"/>
        <v>0</v>
      </c>
      <c r="P409" s="285"/>
      <c r="Q409" s="339" t="e">
        <f t="shared" si="75"/>
        <v>#DIV/0!</v>
      </c>
      <c r="R409" s="260"/>
    </row>
    <row r="410" spans="1:21" ht="26.25" x14ac:dyDescent="0.2">
      <c r="A410" s="282"/>
      <c r="B410" s="340"/>
      <c r="C410" s="283"/>
      <c r="D410" s="400"/>
      <c r="E410" s="405"/>
      <c r="F410" s="400" t="s">
        <v>402</v>
      </c>
      <c r="G410" s="407" t="s">
        <v>155</v>
      </c>
      <c r="H410" s="342"/>
      <c r="I410" s="343"/>
      <c r="J410" s="342">
        <f t="shared" si="77"/>
        <v>0</v>
      </c>
      <c r="K410" s="395" t="e">
        <f t="shared" si="74"/>
        <v>#DIV/0!</v>
      </c>
      <c r="L410" s="342"/>
      <c r="M410" s="344"/>
      <c r="N410" s="342"/>
      <c r="O410" s="285">
        <f t="shared" si="79"/>
        <v>0</v>
      </c>
      <c r="P410" s="285"/>
      <c r="Q410" s="339" t="e">
        <f t="shared" si="75"/>
        <v>#DIV/0!</v>
      </c>
      <c r="R410" s="260"/>
    </row>
    <row r="411" spans="1:21" ht="26.25" x14ac:dyDescent="0.2">
      <c r="A411" s="282"/>
      <c r="B411" s="340"/>
      <c r="C411" s="283"/>
      <c r="D411" s="400"/>
      <c r="E411" s="405"/>
      <c r="F411" s="400" t="s">
        <v>403</v>
      </c>
      <c r="G411" s="407" t="s">
        <v>156</v>
      </c>
      <c r="H411" s="342"/>
      <c r="I411" s="343"/>
      <c r="J411" s="342">
        <f t="shared" si="77"/>
        <v>0</v>
      </c>
      <c r="K411" s="395" t="e">
        <f t="shared" si="74"/>
        <v>#DIV/0!</v>
      </c>
      <c r="L411" s="342"/>
      <c r="M411" s="344"/>
      <c r="N411" s="342"/>
      <c r="O411" s="285">
        <f t="shared" si="79"/>
        <v>0</v>
      </c>
      <c r="P411" s="285"/>
      <c r="Q411" s="339" t="e">
        <f t="shared" si="75"/>
        <v>#DIV/0!</v>
      </c>
      <c r="R411" s="260"/>
    </row>
    <row r="412" spans="1:21" ht="26.25" x14ac:dyDescent="0.2">
      <c r="A412" s="282"/>
      <c r="B412" s="340"/>
      <c r="C412" s="283"/>
      <c r="D412" s="400"/>
      <c r="E412" s="405"/>
      <c r="F412" s="400" t="s">
        <v>404</v>
      </c>
      <c r="G412" s="407" t="s">
        <v>230</v>
      </c>
      <c r="H412" s="342"/>
      <c r="I412" s="343"/>
      <c r="J412" s="342">
        <f t="shared" si="77"/>
        <v>0</v>
      </c>
      <c r="K412" s="395" t="e">
        <f t="shared" si="74"/>
        <v>#DIV/0!</v>
      </c>
      <c r="L412" s="342"/>
      <c r="M412" s="344"/>
      <c r="N412" s="342"/>
      <c r="O412" s="285">
        <f t="shared" si="79"/>
        <v>0</v>
      </c>
      <c r="P412" s="285"/>
      <c r="Q412" s="339" t="e">
        <f t="shared" si="75"/>
        <v>#DIV/0!</v>
      </c>
      <c r="R412" s="260"/>
    </row>
    <row r="413" spans="1:21" ht="26.25" x14ac:dyDescent="0.2">
      <c r="A413" s="276"/>
      <c r="B413" s="268"/>
      <c r="C413" s="269"/>
      <c r="D413" s="269">
        <v>57</v>
      </c>
      <c r="E413" s="269"/>
      <c r="F413" s="269"/>
      <c r="G413" s="313" t="s">
        <v>78</v>
      </c>
      <c r="H413" s="335">
        <f>H414+H443</f>
        <v>1252000</v>
      </c>
      <c r="I413" s="336">
        <f>I414</f>
        <v>294937</v>
      </c>
      <c r="J413" s="335">
        <f t="shared" si="77"/>
        <v>957063</v>
      </c>
      <c r="K413" s="395">
        <f t="shared" si="74"/>
        <v>23.56</v>
      </c>
      <c r="L413" s="335">
        <f>L414+L443</f>
        <v>557300</v>
      </c>
      <c r="M413" s="368">
        <f>M414+M443</f>
        <v>249066</v>
      </c>
      <c r="N413" s="335">
        <f>N414+N443</f>
        <v>45871</v>
      </c>
      <c r="O413" s="369">
        <f>O414+O443</f>
        <v>294937</v>
      </c>
      <c r="P413" s="338">
        <f t="shared" ref="P413:P429" si="80">L413-O413</f>
        <v>262363</v>
      </c>
      <c r="Q413" s="339">
        <f t="shared" si="75"/>
        <v>52.92</v>
      </c>
      <c r="R413" s="310"/>
      <c r="U413" s="311"/>
    </row>
    <row r="414" spans="1:21" ht="26.25" x14ac:dyDescent="0.2">
      <c r="A414" s="276"/>
      <c r="B414" s="268"/>
      <c r="C414" s="269"/>
      <c r="D414" s="269"/>
      <c r="E414" s="269" t="s">
        <v>30</v>
      </c>
      <c r="F414" s="269"/>
      <c r="G414" s="313" t="s">
        <v>207</v>
      </c>
      <c r="H414" s="335">
        <f>+H415+H442</f>
        <v>1252000</v>
      </c>
      <c r="I414" s="336">
        <f>I415</f>
        <v>294937</v>
      </c>
      <c r="J414" s="342">
        <f t="shared" si="77"/>
        <v>957063</v>
      </c>
      <c r="K414" s="395">
        <f t="shared" si="74"/>
        <v>23.56</v>
      </c>
      <c r="L414" s="335">
        <f>+L415+L442</f>
        <v>557300</v>
      </c>
      <c r="M414" s="314">
        <f>+M415+M442</f>
        <v>249066</v>
      </c>
      <c r="N414" s="335">
        <f>+N415+N442</f>
        <v>45871</v>
      </c>
      <c r="O414" s="335">
        <f>+O415+O442</f>
        <v>294937</v>
      </c>
      <c r="P414" s="338">
        <f t="shared" si="80"/>
        <v>262363</v>
      </c>
      <c r="Q414" s="339">
        <f t="shared" si="75"/>
        <v>52.92</v>
      </c>
      <c r="R414" s="310"/>
    </row>
    <row r="415" spans="1:21" ht="26.25" x14ac:dyDescent="0.2">
      <c r="A415" s="276"/>
      <c r="B415" s="268"/>
      <c r="C415" s="269"/>
      <c r="D415" s="269"/>
      <c r="E415" s="269"/>
      <c r="F415" s="269" t="s">
        <v>32</v>
      </c>
      <c r="G415" s="313" t="s">
        <v>101</v>
      </c>
      <c r="H415" s="335">
        <f>H427+H429+H436+H437+H438</f>
        <v>1252000</v>
      </c>
      <c r="I415" s="336">
        <f>I427+I429+I436+I437+I438</f>
        <v>294937</v>
      </c>
      <c r="J415" s="342">
        <f t="shared" si="77"/>
        <v>957063</v>
      </c>
      <c r="K415" s="395">
        <f t="shared" si="74"/>
        <v>23.56</v>
      </c>
      <c r="L415" s="335">
        <f>L427+L429+L430+L431+L432+L433+L434+L435+L436+L437+L438+L439+L440+L441+L442</f>
        <v>557300</v>
      </c>
      <c r="M415" s="408">
        <f>+M416+M426+M428+M434+M435+M436+M437+M438+M440+M433+M439+M441</f>
        <v>249066</v>
      </c>
      <c r="N415" s="408">
        <f>+N416+N426+N428+N434+N435+N436+N437+N438+N440+N433+N439+N441</f>
        <v>45871</v>
      </c>
      <c r="O415" s="408">
        <f t="shared" ref="O415" si="81">+O416+O426+O428+O434+O435+O436+O437+O438+O440+O433+O439+O441</f>
        <v>294937</v>
      </c>
      <c r="P415" s="408">
        <f t="shared" si="80"/>
        <v>262363</v>
      </c>
      <c r="Q415" s="339">
        <f t="shared" si="75"/>
        <v>52.92</v>
      </c>
      <c r="R415" s="310"/>
    </row>
    <row r="416" spans="1:21" ht="26.25" x14ac:dyDescent="0.2">
      <c r="A416" s="276"/>
      <c r="B416" s="268"/>
      <c r="C416" s="269"/>
      <c r="D416" s="269"/>
      <c r="E416" s="269"/>
      <c r="F416" s="269"/>
      <c r="G416" s="313" t="s">
        <v>208</v>
      </c>
      <c r="H416" s="335"/>
      <c r="I416" s="336"/>
      <c r="J416" s="342">
        <f t="shared" si="77"/>
        <v>0</v>
      </c>
      <c r="K416" s="395"/>
      <c r="L416" s="335"/>
      <c r="M416" s="314">
        <f>+M417+M418</f>
        <v>0</v>
      </c>
      <c r="N416" s="335">
        <f>+N417+N418</f>
        <v>0</v>
      </c>
      <c r="O416" s="335">
        <f>+O417+O418</f>
        <v>0</v>
      </c>
      <c r="P416" s="338">
        <f t="shared" si="80"/>
        <v>0</v>
      </c>
      <c r="Q416" s="339"/>
      <c r="R416" s="310"/>
    </row>
    <row r="417" spans="1:22" ht="26.25" x14ac:dyDescent="0.2">
      <c r="A417" s="282"/>
      <c r="B417" s="340"/>
      <c r="C417" s="283"/>
      <c r="D417" s="283"/>
      <c r="E417" s="283"/>
      <c r="F417" s="283"/>
      <c r="G417" s="341" t="s">
        <v>209</v>
      </c>
      <c r="H417" s="342"/>
      <c r="I417" s="343"/>
      <c r="J417" s="342">
        <f t="shared" si="77"/>
        <v>0</v>
      </c>
      <c r="K417" s="395"/>
      <c r="L417" s="342"/>
      <c r="M417" s="344"/>
      <c r="N417" s="342"/>
      <c r="O417" s="285">
        <f t="shared" ref="O417:O425" si="82">M417+N417</f>
        <v>0</v>
      </c>
      <c r="P417" s="285">
        <f t="shared" si="80"/>
        <v>0</v>
      </c>
      <c r="Q417" s="339"/>
      <c r="R417" s="310"/>
      <c r="T417" s="311"/>
    </row>
    <row r="418" spans="1:22" ht="26.25" x14ac:dyDescent="0.2">
      <c r="A418" s="282"/>
      <c r="B418" s="340"/>
      <c r="C418" s="283"/>
      <c r="D418" s="283"/>
      <c r="E418" s="283"/>
      <c r="F418" s="283"/>
      <c r="G418" s="341" t="s">
        <v>210</v>
      </c>
      <c r="H418" s="342"/>
      <c r="I418" s="343"/>
      <c r="J418" s="342">
        <f t="shared" si="77"/>
        <v>0</v>
      </c>
      <c r="K418" s="395"/>
      <c r="L418" s="342"/>
      <c r="M418" s="381">
        <f>M419+M420+M421+M422</f>
        <v>0</v>
      </c>
      <c r="N418" s="381">
        <f>N419+N420+N421+N422</f>
        <v>0</v>
      </c>
      <c r="O418" s="409">
        <f>M418+N418</f>
        <v>0</v>
      </c>
      <c r="P418" s="381">
        <f t="shared" si="80"/>
        <v>0</v>
      </c>
      <c r="Q418" s="339"/>
      <c r="R418" s="310"/>
      <c r="T418" s="311"/>
    </row>
    <row r="419" spans="1:22" ht="26.25" x14ac:dyDescent="0.2">
      <c r="A419" s="282"/>
      <c r="B419" s="340"/>
      <c r="C419" s="283"/>
      <c r="D419" s="283"/>
      <c r="E419" s="283"/>
      <c r="F419" s="283"/>
      <c r="G419" s="341" t="s">
        <v>211</v>
      </c>
      <c r="H419" s="342"/>
      <c r="I419" s="343"/>
      <c r="J419" s="342">
        <f t="shared" si="77"/>
        <v>0</v>
      </c>
      <c r="K419" s="395"/>
      <c r="L419" s="342"/>
      <c r="M419" s="344"/>
      <c r="N419" s="409"/>
      <c r="O419" s="409">
        <f t="shared" si="82"/>
        <v>0</v>
      </c>
      <c r="P419" s="285">
        <f t="shared" si="80"/>
        <v>0</v>
      </c>
      <c r="Q419" s="339"/>
      <c r="R419" s="310"/>
      <c r="T419" s="311"/>
    </row>
    <row r="420" spans="1:22" ht="26.25" x14ac:dyDescent="0.2">
      <c r="A420" s="282"/>
      <c r="B420" s="340"/>
      <c r="C420" s="283"/>
      <c r="D420" s="283"/>
      <c r="E420" s="283"/>
      <c r="F420" s="283"/>
      <c r="G420" s="341" t="s">
        <v>212</v>
      </c>
      <c r="H420" s="342"/>
      <c r="I420" s="343"/>
      <c r="J420" s="342">
        <f t="shared" si="77"/>
        <v>0</v>
      </c>
      <c r="K420" s="395"/>
      <c r="L420" s="342"/>
      <c r="M420" s="344"/>
      <c r="N420" s="409"/>
      <c r="O420" s="409">
        <f t="shared" si="82"/>
        <v>0</v>
      </c>
      <c r="P420" s="285">
        <f t="shared" si="80"/>
        <v>0</v>
      </c>
      <c r="Q420" s="339"/>
      <c r="R420" s="310"/>
      <c r="T420" s="311"/>
    </row>
    <row r="421" spans="1:22" ht="26.25" x14ac:dyDescent="0.2">
      <c r="A421" s="282"/>
      <c r="B421" s="340"/>
      <c r="C421" s="283"/>
      <c r="D421" s="283"/>
      <c r="E421" s="283"/>
      <c r="F421" s="283"/>
      <c r="G421" s="341" t="s">
        <v>213</v>
      </c>
      <c r="H421" s="342"/>
      <c r="I421" s="343"/>
      <c r="J421" s="342">
        <f t="shared" si="77"/>
        <v>0</v>
      </c>
      <c r="K421" s="395"/>
      <c r="L421" s="342"/>
      <c r="M421" s="344"/>
      <c r="N421" s="409"/>
      <c r="O421" s="409">
        <f t="shared" si="82"/>
        <v>0</v>
      </c>
      <c r="P421" s="285">
        <f t="shared" si="80"/>
        <v>0</v>
      </c>
      <c r="Q421" s="339"/>
      <c r="R421" s="310"/>
      <c r="T421" s="311"/>
    </row>
    <row r="422" spans="1:22" ht="26.25" x14ac:dyDescent="0.2">
      <c r="A422" s="282"/>
      <c r="B422" s="340"/>
      <c r="C422" s="283"/>
      <c r="D422" s="283"/>
      <c r="E422" s="283"/>
      <c r="F422" s="283"/>
      <c r="G422" s="341" t="s">
        <v>214</v>
      </c>
      <c r="H422" s="342">
        <v>0</v>
      </c>
      <c r="I422" s="343"/>
      <c r="J422" s="342">
        <f t="shared" si="77"/>
        <v>0</v>
      </c>
      <c r="K422" s="395"/>
      <c r="L422" s="342">
        <v>0</v>
      </c>
      <c r="M422" s="381">
        <f>M423+M424+M425</f>
        <v>0</v>
      </c>
      <c r="N422" s="381">
        <f>N423+N424+N425</f>
        <v>0</v>
      </c>
      <c r="O422" s="409">
        <f>M422+N422</f>
        <v>0</v>
      </c>
      <c r="P422" s="381">
        <f t="shared" si="80"/>
        <v>0</v>
      </c>
      <c r="Q422" s="339"/>
      <c r="R422" s="310"/>
      <c r="T422" s="311"/>
    </row>
    <row r="423" spans="1:22" ht="26.25" x14ac:dyDescent="0.2">
      <c r="A423" s="282"/>
      <c r="B423" s="340"/>
      <c r="C423" s="283"/>
      <c r="D423" s="283"/>
      <c r="E423" s="283"/>
      <c r="F423" s="283"/>
      <c r="G423" s="341" t="s">
        <v>215</v>
      </c>
      <c r="H423" s="342"/>
      <c r="I423" s="343"/>
      <c r="J423" s="342">
        <f t="shared" si="77"/>
        <v>0</v>
      </c>
      <c r="K423" s="395"/>
      <c r="L423" s="342"/>
      <c r="M423" s="344"/>
      <c r="N423" s="342"/>
      <c r="O423" s="381">
        <f t="shared" si="82"/>
        <v>0</v>
      </c>
      <c r="P423" s="285">
        <f t="shared" si="80"/>
        <v>0</v>
      </c>
      <c r="Q423" s="339"/>
      <c r="R423" s="310"/>
      <c r="T423" s="311"/>
    </row>
    <row r="424" spans="1:22" ht="26.25" x14ac:dyDescent="0.2">
      <c r="A424" s="282"/>
      <c r="B424" s="340"/>
      <c r="C424" s="283"/>
      <c r="D424" s="283"/>
      <c r="E424" s="283"/>
      <c r="F424" s="283"/>
      <c r="G424" s="341" t="s">
        <v>216</v>
      </c>
      <c r="H424" s="342"/>
      <c r="I424" s="343"/>
      <c r="J424" s="342">
        <f t="shared" si="77"/>
        <v>0</v>
      </c>
      <c r="K424" s="395"/>
      <c r="L424" s="342"/>
      <c r="M424" s="344"/>
      <c r="N424" s="342"/>
      <c r="O424" s="381">
        <f t="shared" si="82"/>
        <v>0</v>
      </c>
      <c r="P424" s="285">
        <f t="shared" si="80"/>
        <v>0</v>
      </c>
      <c r="Q424" s="339"/>
      <c r="R424" s="310"/>
      <c r="T424" s="311"/>
    </row>
    <row r="425" spans="1:22" ht="26.25" x14ac:dyDescent="0.2">
      <c r="A425" s="282"/>
      <c r="B425" s="340"/>
      <c r="C425" s="283"/>
      <c r="D425" s="283"/>
      <c r="E425" s="283"/>
      <c r="F425" s="283"/>
      <c r="G425" s="341" t="s">
        <v>217</v>
      </c>
      <c r="H425" s="342"/>
      <c r="I425" s="343"/>
      <c r="J425" s="342">
        <f t="shared" si="77"/>
        <v>0</v>
      </c>
      <c r="K425" s="395"/>
      <c r="L425" s="342"/>
      <c r="M425" s="344"/>
      <c r="N425" s="342"/>
      <c r="O425" s="381">
        <f t="shared" si="82"/>
        <v>0</v>
      </c>
      <c r="P425" s="285">
        <f t="shared" si="80"/>
        <v>0</v>
      </c>
      <c r="Q425" s="339"/>
      <c r="R425" s="310"/>
      <c r="T425" s="311"/>
    </row>
    <row r="426" spans="1:22" ht="51" x14ac:dyDescent="0.2">
      <c r="A426" s="276"/>
      <c r="B426" s="268"/>
      <c r="C426" s="269"/>
      <c r="D426" s="269"/>
      <c r="E426" s="269"/>
      <c r="F426" s="269"/>
      <c r="G426" s="313" t="s">
        <v>218</v>
      </c>
      <c r="H426" s="335">
        <f>H427</f>
        <v>24000</v>
      </c>
      <c r="I426" s="336"/>
      <c r="J426" s="342">
        <f t="shared" si="77"/>
        <v>24000</v>
      </c>
      <c r="K426" s="395"/>
      <c r="L426" s="335">
        <f>L427</f>
        <v>24000</v>
      </c>
      <c r="M426" s="314">
        <f>M427</f>
        <v>0</v>
      </c>
      <c r="N426" s="335">
        <f>N427</f>
        <v>0</v>
      </c>
      <c r="O426" s="335">
        <f>O427</f>
        <v>0</v>
      </c>
      <c r="P426" s="274">
        <f t="shared" si="80"/>
        <v>24000</v>
      </c>
      <c r="Q426" s="339"/>
      <c r="R426" s="310"/>
      <c r="T426" s="311"/>
      <c r="V426" s="311"/>
    </row>
    <row r="427" spans="1:22" ht="26.25" x14ac:dyDescent="0.2">
      <c r="A427" s="282"/>
      <c r="B427" s="340"/>
      <c r="C427" s="283"/>
      <c r="D427" s="283"/>
      <c r="E427" s="283"/>
      <c r="F427" s="283"/>
      <c r="G427" s="410" t="s">
        <v>219</v>
      </c>
      <c r="H427" s="342">
        <v>24000</v>
      </c>
      <c r="I427" s="343"/>
      <c r="J427" s="342">
        <f t="shared" si="77"/>
        <v>24000</v>
      </c>
      <c r="K427" s="395"/>
      <c r="L427" s="342">
        <v>24000</v>
      </c>
      <c r="M427" s="344"/>
      <c r="N427" s="342"/>
      <c r="O427" s="285">
        <f>M427+N427</f>
        <v>0</v>
      </c>
      <c r="P427" s="285">
        <f t="shared" si="80"/>
        <v>24000</v>
      </c>
      <c r="Q427" s="339"/>
      <c r="R427" s="310"/>
      <c r="T427" s="311"/>
    </row>
    <row r="428" spans="1:22" ht="76.5" x14ac:dyDescent="0.2">
      <c r="A428" s="276"/>
      <c r="B428" s="268"/>
      <c r="C428" s="269"/>
      <c r="D428" s="269"/>
      <c r="E428" s="269"/>
      <c r="F428" s="269"/>
      <c r="G428" s="313" t="s">
        <v>220</v>
      </c>
      <c r="H428" s="335">
        <f>H429+H430+H431+H432</f>
        <v>228000</v>
      </c>
      <c r="I428" s="335">
        <f>I429+I430+I431+I432</f>
        <v>0</v>
      </c>
      <c r="J428" s="342">
        <f t="shared" si="77"/>
        <v>228000</v>
      </c>
      <c r="K428" s="395"/>
      <c r="L428" s="335">
        <f>L429+L430+L431+L432</f>
        <v>228000</v>
      </c>
      <c r="M428" s="314">
        <f>M429+M430+M431+M432</f>
        <v>0</v>
      </c>
      <c r="N428" s="335">
        <f>N429+N430+N431+N432</f>
        <v>0</v>
      </c>
      <c r="O428" s="335">
        <f>O429+O430+O431+O432</f>
        <v>0</v>
      </c>
      <c r="P428" s="274">
        <f t="shared" si="80"/>
        <v>228000</v>
      </c>
      <c r="Q428" s="339"/>
      <c r="R428" s="310"/>
      <c r="T428" s="311"/>
    </row>
    <row r="429" spans="1:22" ht="26.25" x14ac:dyDescent="0.2">
      <c r="A429" s="282"/>
      <c r="B429" s="340"/>
      <c r="C429" s="283"/>
      <c r="D429" s="283"/>
      <c r="E429" s="283"/>
      <c r="F429" s="283"/>
      <c r="G429" s="410" t="s">
        <v>221</v>
      </c>
      <c r="H429" s="342">
        <v>228000</v>
      </c>
      <c r="I429" s="343"/>
      <c r="J429" s="342">
        <f t="shared" si="77"/>
        <v>228000</v>
      </c>
      <c r="K429" s="395"/>
      <c r="L429" s="342">
        <v>228000</v>
      </c>
      <c r="M429" s="344"/>
      <c r="N429" s="342"/>
      <c r="O429" s="335"/>
      <c r="P429" s="285">
        <f t="shared" si="80"/>
        <v>228000</v>
      </c>
      <c r="Q429" s="339"/>
      <c r="R429" s="310"/>
      <c r="T429" s="311"/>
    </row>
    <row r="430" spans="1:22" ht="51" x14ac:dyDescent="0.2">
      <c r="A430" s="282"/>
      <c r="B430" s="340"/>
      <c r="C430" s="283"/>
      <c r="D430" s="283"/>
      <c r="E430" s="283"/>
      <c r="F430" s="283"/>
      <c r="G430" s="410" t="s">
        <v>476</v>
      </c>
      <c r="H430" s="342"/>
      <c r="I430" s="343"/>
      <c r="J430" s="342">
        <f t="shared" si="77"/>
        <v>0</v>
      </c>
      <c r="K430" s="395"/>
      <c r="L430" s="342"/>
      <c r="M430" s="381"/>
      <c r="N430" s="342"/>
      <c r="O430" s="335"/>
      <c r="P430" s="285"/>
      <c r="Q430" s="339"/>
      <c r="R430" s="310"/>
      <c r="T430" s="311"/>
    </row>
    <row r="431" spans="1:22" ht="51" x14ac:dyDescent="0.2">
      <c r="A431" s="282"/>
      <c r="B431" s="340"/>
      <c r="C431" s="283"/>
      <c r="D431" s="283"/>
      <c r="E431" s="283"/>
      <c r="F431" s="283"/>
      <c r="G431" s="411" t="s">
        <v>477</v>
      </c>
      <c r="H431" s="342"/>
      <c r="I431" s="343"/>
      <c r="J431" s="342">
        <f t="shared" si="77"/>
        <v>0</v>
      </c>
      <c r="K431" s="395"/>
      <c r="L431" s="342"/>
      <c r="M431" s="381"/>
      <c r="N431" s="342"/>
      <c r="O431" s="335"/>
      <c r="P431" s="285"/>
      <c r="Q431" s="339"/>
      <c r="R431" s="310"/>
      <c r="T431" s="311"/>
    </row>
    <row r="432" spans="1:22" ht="102" x14ac:dyDescent="0.2">
      <c r="A432" s="282"/>
      <c r="B432" s="340"/>
      <c r="C432" s="283"/>
      <c r="D432" s="283"/>
      <c r="E432" s="283"/>
      <c r="F432" s="283"/>
      <c r="G432" s="411" t="s">
        <v>478</v>
      </c>
      <c r="H432" s="342"/>
      <c r="I432" s="343"/>
      <c r="J432" s="342">
        <f t="shared" si="77"/>
        <v>0</v>
      </c>
      <c r="K432" s="395"/>
      <c r="L432" s="342"/>
      <c r="M432" s="381"/>
      <c r="N432" s="342"/>
      <c r="O432" s="335"/>
      <c r="P432" s="285"/>
      <c r="Q432" s="339"/>
      <c r="R432" s="310"/>
      <c r="T432" s="311"/>
    </row>
    <row r="433" spans="1:20" ht="51" x14ac:dyDescent="0.2">
      <c r="A433" s="282"/>
      <c r="B433" s="340"/>
      <c r="C433" s="283"/>
      <c r="D433" s="283"/>
      <c r="E433" s="283"/>
      <c r="F433" s="283"/>
      <c r="G433" s="313" t="s">
        <v>479</v>
      </c>
      <c r="H433" s="335"/>
      <c r="I433" s="336"/>
      <c r="J433" s="342">
        <f t="shared" si="77"/>
        <v>0</v>
      </c>
      <c r="K433" s="395"/>
      <c r="L433" s="335"/>
      <c r="M433" s="335"/>
      <c r="N433" s="335"/>
      <c r="O433" s="335"/>
      <c r="P433" s="285"/>
      <c r="Q433" s="339"/>
      <c r="R433" s="310"/>
      <c r="T433" s="311"/>
    </row>
    <row r="434" spans="1:20" ht="26.25" x14ac:dyDescent="0.2">
      <c r="A434" s="276"/>
      <c r="B434" s="268"/>
      <c r="C434" s="269"/>
      <c r="D434" s="269"/>
      <c r="E434" s="269"/>
      <c r="F434" s="269"/>
      <c r="G434" s="313" t="s">
        <v>224</v>
      </c>
      <c r="H434" s="335">
        <v>0</v>
      </c>
      <c r="I434" s="336"/>
      <c r="J434" s="342">
        <f t="shared" si="77"/>
        <v>0</v>
      </c>
      <c r="K434" s="395"/>
      <c r="L434" s="335">
        <v>0</v>
      </c>
      <c r="M434" s="314"/>
      <c r="N434" s="335"/>
      <c r="O434" s="285">
        <f t="shared" ref="O434:O442" si="83">M434+N434</f>
        <v>0</v>
      </c>
      <c r="P434" s="274">
        <f t="shared" ref="P434:P442" si="84">L434-O434</f>
        <v>0</v>
      </c>
      <c r="Q434" s="339"/>
      <c r="R434" s="366"/>
      <c r="T434" s="311"/>
    </row>
    <row r="435" spans="1:20" ht="51" x14ac:dyDescent="0.2">
      <c r="A435" s="276"/>
      <c r="B435" s="268"/>
      <c r="C435" s="269"/>
      <c r="D435" s="269"/>
      <c r="E435" s="269"/>
      <c r="F435" s="269"/>
      <c r="G435" s="313" t="s">
        <v>480</v>
      </c>
      <c r="H435" s="335"/>
      <c r="I435" s="336"/>
      <c r="J435" s="342"/>
      <c r="K435" s="395"/>
      <c r="L435" s="335"/>
      <c r="M435" s="314"/>
      <c r="N435" s="335"/>
      <c r="O435" s="285"/>
      <c r="P435" s="274"/>
      <c r="Q435" s="339"/>
      <c r="R435" s="366"/>
      <c r="T435" s="311"/>
    </row>
    <row r="436" spans="1:20" ht="26.25" x14ac:dyDescent="0.2">
      <c r="A436" s="276"/>
      <c r="B436" s="268"/>
      <c r="C436" s="269"/>
      <c r="D436" s="269"/>
      <c r="E436" s="269"/>
      <c r="F436" s="269"/>
      <c r="G436" s="313" t="s">
        <v>481</v>
      </c>
      <c r="H436" s="335">
        <v>300000</v>
      </c>
      <c r="I436" s="336">
        <f>O436</f>
        <v>25500</v>
      </c>
      <c r="J436" s="342">
        <f t="shared" si="77"/>
        <v>274500</v>
      </c>
      <c r="K436" s="395"/>
      <c r="L436" s="335">
        <v>30000</v>
      </c>
      <c r="M436" s="314">
        <v>20000</v>
      </c>
      <c r="N436" s="335">
        <v>5500</v>
      </c>
      <c r="O436" s="285">
        <f t="shared" si="83"/>
        <v>25500</v>
      </c>
      <c r="P436" s="274">
        <f t="shared" si="84"/>
        <v>4500</v>
      </c>
      <c r="Q436" s="339"/>
      <c r="R436" s="366"/>
      <c r="T436" s="311"/>
    </row>
    <row r="437" spans="1:20" ht="26.25" x14ac:dyDescent="0.2">
      <c r="A437" s="276"/>
      <c r="B437" s="268"/>
      <c r="C437" s="269"/>
      <c r="D437" s="269"/>
      <c r="E437" s="269"/>
      <c r="F437" s="269"/>
      <c r="G437" s="313" t="s">
        <v>227</v>
      </c>
      <c r="H437" s="335">
        <v>200000</v>
      </c>
      <c r="I437" s="336">
        <f>O437</f>
        <v>11550</v>
      </c>
      <c r="J437" s="342">
        <f t="shared" si="77"/>
        <v>188450</v>
      </c>
      <c r="K437" s="395"/>
      <c r="L437" s="335">
        <v>15300</v>
      </c>
      <c r="M437" s="314">
        <v>8100</v>
      </c>
      <c r="N437" s="335">
        <v>3450</v>
      </c>
      <c r="O437" s="285">
        <f t="shared" si="83"/>
        <v>11550</v>
      </c>
      <c r="P437" s="274">
        <f t="shared" si="84"/>
        <v>3750</v>
      </c>
      <c r="Q437" s="339"/>
      <c r="R437" s="366"/>
      <c r="T437" s="311"/>
    </row>
    <row r="438" spans="1:20" ht="51" x14ac:dyDescent="0.2">
      <c r="A438" s="276"/>
      <c r="B438" s="268"/>
      <c r="C438" s="269"/>
      <c r="D438" s="269"/>
      <c r="E438" s="269"/>
      <c r="F438" s="269"/>
      <c r="G438" s="313" t="s">
        <v>482</v>
      </c>
      <c r="H438" s="335">
        <v>500000</v>
      </c>
      <c r="I438" s="336">
        <f>O438</f>
        <v>257887</v>
      </c>
      <c r="J438" s="342">
        <f t="shared" si="77"/>
        <v>242113</v>
      </c>
      <c r="K438" s="395"/>
      <c r="L438" s="335">
        <v>260000</v>
      </c>
      <c r="M438" s="314">
        <v>220966</v>
      </c>
      <c r="N438" s="335">
        <v>36921</v>
      </c>
      <c r="O438" s="285">
        <f t="shared" si="83"/>
        <v>257887</v>
      </c>
      <c r="P438" s="274">
        <f t="shared" si="84"/>
        <v>2113</v>
      </c>
      <c r="Q438" s="339"/>
      <c r="R438" s="366"/>
      <c r="T438" s="311"/>
    </row>
    <row r="439" spans="1:20" ht="26.25" x14ac:dyDescent="0.2">
      <c r="A439" s="276"/>
      <c r="B439" s="268"/>
      <c r="C439" s="269"/>
      <c r="D439" s="269"/>
      <c r="E439" s="269"/>
      <c r="F439" s="269"/>
      <c r="G439" s="313" t="s">
        <v>421</v>
      </c>
      <c r="H439" s="335"/>
      <c r="I439" s="336"/>
      <c r="J439" s="342"/>
      <c r="K439" s="395"/>
      <c r="L439" s="335"/>
      <c r="M439" s="314"/>
      <c r="N439" s="335"/>
      <c r="O439" s="285">
        <f t="shared" si="83"/>
        <v>0</v>
      </c>
      <c r="P439" s="274">
        <f t="shared" si="84"/>
        <v>0</v>
      </c>
      <c r="Q439" s="339"/>
      <c r="R439" s="366"/>
      <c r="T439" s="311"/>
    </row>
    <row r="440" spans="1:20" ht="26.25" x14ac:dyDescent="0.2">
      <c r="A440" s="282"/>
      <c r="B440" s="340"/>
      <c r="C440" s="283"/>
      <c r="D440" s="283"/>
      <c r="E440" s="283"/>
      <c r="F440" s="283"/>
      <c r="G440" s="313" t="s">
        <v>229</v>
      </c>
      <c r="H440" s="342">
        <v>0</v>
      </c>
      <c r="I440" s="343"/>
      <c r="J440" s="342">
        <f>H440-I440</f>
        <v>0</v>
      </c>
      <c r="K440" s="395"/>
      <c r="L440" s="342">
        <v>0</v>
      </c>
      <c r="M440" s="344"/>
      <c r="N440" s="342"/>
      <c r="O440" s="285">
        <f t="shared" si="83"/>
        <v>0</v>
      </c>
      <c r="P440" s="285">
        <f t="shared" si="84"/>
        <v>0</v>
      </c>
      <c r="Q440" s="339"/>
      <c r="R440" s="310"/>
      <c r="T440" s="311"/>
    </row>
    <row r="441" spans="1:20" ht="26.25" x14ac:dyDescent="0.35">
      <c r="A441" s="282"/>
      <c r="B441" s="340"/>
      <c r="C441" s="283"/>
      <c r="D441" s="283"/>
      <c r="E441" s="283"/>
      <c r="F441" s="283"/>
      <c r="G441" s="412" t="s">
        <v>483</v>
      </c>
      <c r="H441" s="342"/>
      <c r="I441" s="343"/>
      <c r="J441" s="342"/>
      <c r="K441" s="395"/>
      <c r="L441" s="342"/>
      <c r="M441" s="381"/>
      <c r="N441" s="342"/>
      <c r="O441" s="285"/>
      <c r="P441" s="285"/>
      <c r="Q441" s="339"/>
      <c r="R441" s="310"/>
      <c r="T441" s="311"/>
    </row>
    <row r="442" spans="1:20" ht="26.25" x14ac:dyDescent="0.2">
      <c r="A442" s="282"/>
      <c r="B442" s="340"/>
      <c r="C442" s="283"/>
      <c r="D442" s="283"/>
      <c r="E442" s="283"/>
      <c r="F442" s="269" t="s">
        <v>30</v>
      </c>
      <c r="G442" s="313" t="s">
        <v>420</v>
      </c>
      <c r="H442" s="342"/>
      <c r="I442" s="343"/>
      <c r="J442" s="342">
        <f>H442-I442</f>
        <v>0</v>
      </c>
      <c r="K442" s="395"/>
      <c r="L442" s="342"/>
      <c r="M442" s="381"/>
      <c r="N442" s="342"/>
      <c r="O442" s="285">
        <f t="shared" si="83"/>
        <v>0</v>
      </c>
      <c r="P442" s="285">
        <f t="shared" si="84"/>
        <v>0</v>
      </c>
      <c r="Q442" s="339"/>
      <c r="R442" s="310"/>
    </row>
    <row r="443" spans="1:20" ht="26.25" x14ac:dyDescent="0.2">
      <c r="A443" s="282"/>
      <c r="B443" s="340"/>
      <c r="C443" s="283"/>
      <c r="D443" s="283"/>
      <c r="E443" s="283"/>
      <c r="F443" s="269"/>
      <c r="G443" s="313"/>
      <c r="H443" s="342">
        <v>0</v>
      </c>
      <c r="I443" s="343"/>
      <c r="J443" s="342"/>
      <c r="K443" s="395"/>
      <c r="L443" s="342">
        <v>0</v>
      </c>
      <c r="M443" s="381"/>
      <c r="N443" s="342"/>
      <c r="O443" s="413"/>
      <c r="P443" s="413"/>
      <c r="Q443" s="339"/>
      <c r="R443" s="310"/>
    </row>
    <row r="444" spans="1:20" ht="76.5" x14ac:dyDescent="0.2">
      <c r="A444" s="282"/>
      <c r="B444" s="340"/>
      <c r="C444" s="283"/>
      <c r="D444" s="405">
        <v>60</v>
      </c>
      <c r="E444" s="405"/>
      <c r="F444" s="405"/>
      <c r="G444" s="414" t="s">
        <v>203</v>
      </c>
      <c r="H444" s="342">
        <v>0</v>
      </c>
      <c r="I444" s="343"/>
      <c r="J444" s="342">
        <f t="shared" ref="J444:J457" si="85">H444-I444</f>
        <v>0</v>
      </c>
      <c r="K444" s="395"/>
      <c r="L444" s="342">
        <v>0</v>
      </c>
      <c r="M444" s="342">
        <f>M445+M446</f>
        <v>0</v>
      </c>
      <c r="N444" s="342">
        <f>N445+N446</f>
        <v>0</v>
      </c>
      <c r="O444" s="342">
        <f>O445+O446</f>
        <v>0</v>
      </c>
      <c r="P444" s="342">
        <f>P445+P446</f>
        <v>0</v>
      </c>
      <c r="Q444" s="339"/>
      <c r="R444" s="260"/>
    </row>
    <row r="445" spans="1:20" ht="26.25" x14ac:dyDescent="0.2">
      <c r="A445" s="282"/>
      <c r="B445" s="340"/>
      <c r="C445" s="283"/>
      <c r="D445" s="400"/>
      <c r="E445" s="399" t="s">
        <v>54</v>
      </c>
      <c r="F445" s="400"/>
      <c r="G445" s="407" t="s">
        <v>265</v>
      </c>
      <c r="H445" s="342">
        <v>0</v>
      </c>
      <c r="I445" s="343"/>
      <c r="J445" s="342">
        <f t="shared" si="85"/>
        <v>0</v>
      </c>
      <c r="K445" s="395"/>
      <c r="L445" s="342">
        <v>0</v>
      </c>
      <c r="M445" s="381"/>
      <c r="N445" s="342"/>
      <c r="O445" s="378">
        <f>M445+N445</f>
        <v>0</v>
      </c>
      <c r="P445" s="378"/>
      <c r="Q445" s="339"/>
      <c r="R445" s="260"/>
    </row>
    <row r="446" spans="1:20" ht="26.25" x14ac:dyDescent="0.2">
      <c r="A446" s="282"/>
      <c r="B446" s="340"/>
      <c r="C446" s="283"/>
      <c r="D446" s="400"/>
      <c r="E446" s="399" t="s">
        <v>26</v>
      </c>
      <c r="F446" s="400"/>
      <c r="G446" s="407" t="s">
        <v>266</v>
      </c>
      <c r="H446" s="342">
        <v>0</v>
      </c>
      <c r="I446" s="343"/>
      <c r="J446" s="342">
        <f t="shared" si="85"/>
        <v>0</v>
      </c>
      <c r="K446" s="395"/>
      <c r="L446" s="342">
        <v>0</v>
      </c>
      <c r="M446" s="381"/>
      <c r="N446" s="342"/>
      <c r="O446" s="378">
        <f>M446+N446</f>
        <v>0</v>
      </c>
      <c r="P446" s="378"/>
      <c r="Q446" s="339"/>
      <c r="R446" s="260"/>
    </row>
    <row r="447" spans="1:20" ht="26.25" x14ac:dyDescent="0.2">
      <c r="A447" s="347"/>
      <c r="B447" s="348"/>
      <c r="C447" s="349"/>
      <c r="D447" s="349">
        <v>85</v>
      </c>
      <c r="E447" s="349"/>
      <c r="F447" s="349"/>
      <c r="G447" s="351" t="s">
        <v>86</v>
      </c>
      <c r="H447" s="352">
        <v>0</v>
      </c>
      <c r="I447" s="353">
        <f>O447</f>
        <v>-7511.99</v>
      </c>
      <c r="J447" s="352">
        <f t="shared" si="85"/>
        <v>7511.99</v>
      </c>
      <c r="K447" s="415"/>
      <c r="L447" s="352">
        <v>0</v>
      </c>
      <c r="M447" s="355">
        <v>-1972.87</v>
      </c>
      <c r="N447" s="352">
        <v>-5539.12</v>
      </c>
      <c r="O447" s="416">
        <f>M447+N447</f>
        <v>-7511.99</v>
      </c>
      <c r="P447" s="416">
        <f>L447-O447</f>
        <v>7511.99</v>
      </c>
      <c r="Q447" s="357"/>
      <c r="R447" s="260"/>
    </row>
    <row r="448" spans="1:20" ht="26.25" x14ac:dyDescent="0.2">
      <c r="A448" s="282"/>
      <c r="B448" s="340"/>
      <c r="C448" s="283"/>
      <c r="D448" s="283"/>
      <c r="E448" s="283"/>
      <c r="F448" s="283"/>
      <c r="G448" s="341" t="s">
        <v>195</v>
      </c>
      <c r="H448" s="342"/>
      <c r="I448" s="314"/>
      <c r="J448" s="342">
        <f t="shared" si="85"/>
        <v>0</v>
      </c>
      <c r="K448" s="395"/>
      <c r="L448" s="342"/>
      <c r="M448" s="344"/>
      <c r="N448" s="342"/>
      <c r="O448" s="378"/>
      <c r="P448" s="378">
        <f t="shared" ref="P448:P457" si="86">H448-O448</f>
        <v>0</v>
      </c>
      <c r="Q448" s="339"/>
      <c r="R448" s="260"/>
    </row>
    <row r="449" spans="1:21" ht="26.25" x14ac:dyDescent="0.2">
      <c r="A449" s="276" t="s">
        <v>204</v>
      </c>
      <c r="B449" s="268" t="s">
        <v>30</v>
      </c>
      <c r="C449" s="269"/>
      <c r="D449" s="269"/>
      <c r="E449" s="269"/>
      <c r="F449" s="269"/>
      <c r="G449" s="313" t="s">
        <v>231</v>
      </c>
      <c r="H449" s="335">
        <f>SUM(H450:H452)</f>
        <v>11834000</v>
      </c>
      <c r="I449" s="335">
        <f>SUM(I450:I452)</f>
        <v>0</v>
      </c>
      <c r="J449" s="335">
        <f t="shared" si="85"/>
        <v>11834000</v>
      </c>
      <c r="K449" s="395"/>
      <c r="L449" s="335">
        <f>SUM(L450:L452)</f>
        <v>3451300</v>
      </c>
      <c r="M449" s="335">
        <f>SUM(M450:M452)</f>
        <v>936103.18</v>
      </c>
      <c r="N449" s="335">
        <f>SUM(N450:N452)</f>
        <v>180948.88</v>
      </c>
      <c r="O449" s="335">
        <f>SUM(O450:O452)</f>
        <v>1117052.0599999998</v>
      </c>
      <c r="P449" s="338">
        <f t="shared" si="86"/>
        <v>10716947.939999999</v>
      </c>
      <c r="Q449" s="339"/>
      <c r="R449" s="260"/>
    </row>
    <row r="450" spans="1:21" ht="26.25" x14ac:dyDescent="0.2">
      <c r="A450" s="276"/>
      <c r="B450" s="268"/>
      <c r="C450" s="269" t="s">
        <v>22</v>
      </c>
      <c r="D450" s="269"/>
      <c r="E450" s="269"/>
      <c r="F450" s="269"/>
      <c r="G450" s="313" t="s">
        <v>232</v>
      </c>
      <c r="H450" s="335">
        <f>H385+H390</f>
        <v>3000</v>
      </c>
      <c r="I450" s="335">
        <f>I385+I390</f>
        <v>0</v>
      </c>
      <c r="J450" s="335">
        <f t="shared" si="85"/>
        <v>3000</v>
      </c>
      <c r="K450" s="395"/>
      <c r="L450" s="335">
        <f>L385+L390</f>
        <v>3000</v>
      </c>
      <c r="M450" s="335">
        <f>M385+M390</f>
        <v>0</v>
      </c>
      <c r="N450" s="335">
        <f>N385+N390</f>
        <v>0</v>
      </c>
      <c r="O450" s="335">
        <f>O385+O390</f>
        <v>0</v>
      </c>
      <c r="P450" s="338">
        <f t="shared" si="86"/>
        <v>3000</v>
      </c>
      <c r="Q450" s="339"/>
      <c r="R450" s="260"/>
    </row>
    <row r="451" spans="1:21" ht="26.25" x14ac:dyDescent="0.2">
      <c r="A451" s="276"/>
      <c r="B451" s="268"/>
      <c r="C451" s="269" t="s">
        <v>114</v>
      </c>
      <c r="D451" s="269"/>
      <c r="E451" s="269"/>
      <c r="F451" s="269"/>
      <c r="G451" s="313" t="s">
        <v>233</v>
      </c>
      <c r="H451" s="335">
        <f>H387+H413</f>
        <v>1252000</v>
      </c>
      <c r="I451" s="335">
        <f>I387+I413</f>
        <v>294937</v>
      </c>
      <c r="J451" s="335">
        <f t="shared" si="85"/>
        <v>957063</v>
      </c>
      <c r="K451" s="395"/>
      <c r="L451" s="335">
        <f>L387+L413</f>
        <v>557300</v>
      </c>
      <c r="M451" s="335">
        <f>M387+M413</f>
        <v>249066</v>
      </c>
      <c r="N451" s="335">
        <f>N387+N413</f>
        <v>45871</v>
      </c>
      <c r="O451" s="335">
        <f>O387+O413</f>
        <v>294937</v>
      </c>
      <c r="P451" s="338">
        <f t="shared" si="86"/>
        <v>957063</v>
      </c>
      <c r="Q451" s="339"/>
      <c r="R451" s="260"/>
    </row>
    <row r="452" spans="1:21" ht="26.25" x14ac:dyDescent="0.2">
      <c r="A452" s="276"/>
      <c r="B452" s="268"/>
      <c r="C452" s="269" t="s">
        <v>90</v>
      </c>
      <c r="D452" s="269"/>
      <c r="E452" s="269"/>
      <c r="F452" s="269"/>
      <c r="G452" s="313" t="s">
        <v>234</v>
      </c>
      <c r="H452" s="335">
        <f>H382-H450-H451</f>
        <v>10579000</v>
      </c>
      <c r="I452" s="335">
        <f>I382-I450-I451</f>
        <v>-294937</v>
      </c>
      <c r="J452" s="335">
        <f t="shared" si="85"/>
        <v>10873937</v>
      </c>
      <c r="K452" s="395"/>
      <c r="L452" s="335">
        <f>L382-L450-L451</f>
        <v>2891000</v>
      </c>
      <c r="M452" s="335">
        <f>M382-M450-M451</f>
        <v>687037.18</v>
      </c>
      <c r="N452" s="335">
        <f>N382-N450-N451</f>
        <v>135077.88</v>
      </c>
      <c r="O452" s="335">
        <f>O382-O450-O451</f>
        <v>822115.05999999982</v>
      </c>
      <c r="P452" s="338">
        <f t="shared" si="86"/>
        <v>9756884.9399999995</v>
      </c>
      <c r="Q452" s="339"/>
      <c r="R452" s="260"/>
    </row>
    <row r="453" spans="1:21" ht="26.25" x14ac:dyDescent="0.2">
      <c r="A453" s="276">
        <v>8904</v>
      </c>
      <c r="B453" s="268" t="s">
        <v>32</v>
      </c>
      <c r="C453" s="269"/>
      <c r="D453" s="269"/>
      <c r="E453" s="269"/>
      <c r="F453" s="269"/>
      <c r="G453" s="313" t="s">
        <v>235</v>
      </c>
      <c r="H453" s="335">
        <f>H77-H454</f>
        <v>44546100</v>
      </c>
      <c r="I453" s="335">
        <f>I77-I454</f>
        <v>15491777.57</v>
      </c>
      <c r="J453" s="335">
        <f t="shared" si="85"/>
        <v>29054322.43</v>
      </c>
      <c r="K453" s="395"/>
      <c r="L453" s="335">
        <f>L77-L454</f>
        <v>17293200</v>
      </c>
      <c r="M453" s="335">
        <f>M77-M454</f>
        <v>12151534.029999999</v>
      </c>
      <c r="N453" s="335">
        <f>N77-N454</f>
        <v>2128681.54</v>
      </c>
      <c r="O453" s="335">
        <f>O77-O454</f>
        <v>14280215.57</v>
      </c>
      <c r="P453" s="338">
        <f t="shared" si="86"/>
        <v>30265884.43</v>
      </c>
      <c r="Q453" s="339"/>
      <c r="R453" s="260"/>
    </row>
    <row r="454" spans="1:21" ht="26.25" x14ac:dyDescent="0.2">
      <c r="A454" s="276"/>
      <c r="B454" s="268" t="s">
        <v>30</v>
      </c>
      <c r="C454" s="269"/>
      <c r="D454" s="269"/>
      <c r="E454" s="269"/>
      <c r="F454" s="269"/>
      <c r="G454" s="313" t="s">
        <v>236</v>
      </c>
      <c r="H454" s="335">
        <f>+H105</f>
        <v>1218200</v>
      </c>
      <c r="I454" s="335">
        <f>+I105</f>
        <v>0</v>
      </c>
      <c r="J454" s="335">
        <f t="shared" si="85"/>
        <v>1218200</v>
      </c>
      <c r="K454" s="395"/>
      <c r="L454" s="335">
        <f>+L105</f>
        <v>1218200</v>
      </c>
      <c r="M454" s="335">
        <f>+M105</f>
        <v>1186559</v>
      </c>
      <c r="N454" s="335">
        <f>+N105</f>
        <v>25003</v>
      </c>
      <c r="O454" s="335">
        <f>+O105</f>
        <v>1211562</v>
      </c>
      <c r="P454" s="338">
        <f t="shared" si="86"/>
        <v>6638</v>
      </c>
      <c r="Q454" s="339"/>
      <c r="R454" s="260"/>
    </row>
    <row r="455" spans="1:21" ht="26.25" x14ac:dyDescent="0.35">
      <c r="A455" s="447" t="s">
        <v>237</v>
      </c>
      <c r="B455" s="445"/>
      <c r="C455" s="445"/>
      <c r="D455" s="445"/>
      <c r="E455" s="445"/>
      <c r="F455" s="446"/>
      <c r="G455" s="313" t="s">
        <v>238</v>
      </c>
      <c r="H455" s="335">
        <f>H9-H77</f>
        <v>-5752300</v>
      </c>
      <c r="I455" s="335">
        <f>I9-I77</f>
        <v>-6192481.0000000019</v>
      </c>
      <c r="J455" s="335">
        <f t="shared" si="85"/>
        <v>440181.00000000186</v>
      </c>
      <c r="K455" s="395"/>
      <c r="L455" s="335">
        <f>L9-L77</f>
        <v>-505400</v>
      </c>
      <c r="M455" s="367">
        <f>M9-M77</f>
        <v>-5059011.6599999992</v>
      </c>
      <c r="N455" s="335">
        <f>N9-N77</f>
        <v>-1133469.3399999999</v>
      </c>
      <c r="O455" s="338">
        <f>O9-O77</f>
        <v>-6192481.0000000019</v>
      </c>
      <c r="P455" s="338">
        <f t="shared" si="86"/>
        <v>440181.00000000186</v>
      </c>
      <c r="Q455" s="339"/>
      <c r="R455" s="260"/>
    </row>
    <row r="456" spans="1:21" ht="26.25" x14ac:dyDescent="0.2">
      <c r="A456" s="276"/>
      <c r="B456" s="268" t="s">
        <v>88</v>
      </c>
      <c r="C456" s="269"/>
      <c r="D456" s="269"/>
      <c r="E456" s="269"/>
      <c r="F456" s="269"/>
      <c r="G456" s="313" t="s">
        <v>239</v>
      </c>
      <c r="H456" s="335">
        <f>H62-H453</f>
        <v>1218200</v>
      </c>
      <c r="I456" s="335">
        <f>I62-I453</f>
        <v>0</v>
      </c>
      <c r="J456" s="335">
        <f t="shared" si="85"/>
        <v>1218200</v>
      </c>
      <c r="K456" s="395"/>
      <c r="L456" s="335">
        <f>L62-L453</f>
        <v>1218200</v>
      </c>
      <c r="M456" s="367">
        <f>M62-M453</f>
        <v>1186559</v>
      </c>
      <c r="N456" s="335">
        <f>N62-N453</f>
        <v>25003</v>
      </c>
      <c r="O456" s="338">
        <f>O62-O453</f>
        <v>1211562</v>
      </c>
      <c r="P456" s="338">
        <f t="shared" si="86"/>
        <v>6638</v>
      </c>
      <c r="Q456" s="339"/>
      <c r="R456" s="260"/>
    </row>
    <row r="457" spans="1:21" ht="27" thickBot="1" x14ac:dyDescent="0.25">
      <c r="A457" s="417"/>
      <c r="B457" s="418">
        <v>11</v>
      </c>
      <c r="C457" s="419"/>
      <c r="D457" s="419"/>
      <c r="E457" s="419"/>
      <c r="F457" s="419"/>
      <c r="G457" s="420" t="s">
        <v>240</v>
      </c>
      <c r="H457" s="421">
        <f>+H105-H454</f>
        <v>0</v>
      </c>
      <c r="I457" s="421">
        <f>+I105-I454</f>
        <v>0</v>
      </c>
      <c r="J457" s="421">
        <f t="shared" si="85"/>
        <v>0</v>
      </c>
      <c r="K457" s="421"/>
      <c r="L457" s="421">
        <f>+L105-L454</f>
        <v>0</v>
      </c>
      <c r="M457" s="421">
        <f>+M105-M454</f>
        <v>0</v>
      </c>
      <c r="N457" s="421">
        <f>+N105-N454</f>
        <v>0</v>
      </c>
      <c r="O457" s="421">
        <f>+O105-O454</f>
        <v>0</v>
      </c>
      <c r="P457" s="421">
        <f t="shared" si="86"/>
        <v>0</v>
      </c>
      <c r="Q457" s="422"/>
      <c r="R457" s="260"/>
    </row>
    <row r="458" spans="1:21" ht="20.25" x14ac:dyDescent="0.2">
      <c r="A458" s="220"/>
      <c r="B458" s="213"/>
      <c r="C458" s="220"/>
      <c r="D458" s="220"/>
      <c r="E458" s="220"/>
      <c r="F458" s="220"/>
      <c r="G458" s="213"/>
      <c r="H458" s="214"/>
      <c r="I458" s="215"/>
      <c r="J458" s="214"/>
      <c r="K458" s="216"/>
      <c r="L458" s="214"/>
      <c r="M458" s="423"/>
      <c r="N458" s="423"/>
      <c r="O458" s="423"/>
      <c r="P458" s="424"/>
      <c r="Q458" s="218"/>
      <c r="R458" s="311"/>
    </row>
    <row r="459" spans="1:21" x14ac:dyDescent="0.2">
      <c r="M459" s="431"/>
      <c r="N459" s="431"/>
      <c r="O459" s="431"/>
      <c r="P459" s="432"/>
      <c r="R459" s="311"/>
    </row>
    <row r="460" spans="1:21" ht="16.5" customHeight="1" x14ac:dyDescent="0.2">
      <c r="C460" s="448" t="s">
        <v>433</v>
      </c>
      <c r="D460" s="448"/>
      <c r="E460" s="448"/>
      <c r="F460" s="448"/>
      <c r="G460" s="448"/>
      <c r="I460" s="439" t="s">
        <v>484</v>
      </c>
      <c r="J460" s="439"/>
      <c r="K460" s="439"/>
      <c r="M460" s="431"/>
      <c r="N460" s="440" t="s">
        <v>437</v>
      </c>
      <c r="O460" s="440"/>
      <c r="P460" s="432"/>
      <c r="R460" s="311"/>
    </row>
    <row r="461" spans="1:21" ht="16.5" customHeight="1" x14ac:dyDescent="0.2">
      <c r="C461" s="448"/>
      <c r="D461" s="448"/>
      <c r="E461" s="448"/>
      <c r="F461" s="448"/>
      <c r="G461" s="448"/>
      <c r="I461" s="439"/>
      <c r="J461" s="439"/>
      <c r="K461" s="439"/>
      <c r="M461" s="431"/>
      <c r="N461" s="440"/>
      <c r="O461" s="440"/>
      <c r="P461" s="432"/>
      <c r="R461" s="311"/>
    </row>
    <row r="462" spans="1:21" ht="23.25" x14ac:dyDescent="0.2">
      <c r="C462" s="434"/>
      <c r="D462" s="434"/>
      <c r="E462" s="434"/>
      <c r="F462" s="434"/>
      <c r="G462" s="435" t="s">
        <v>485</v>
      </c>
      <c r="I462" s="439" t="s">
        <v>436</v>
      </c>
      <c r="J462" s="439"/>
      <c r="K462" s="439"/>
      <c r="M462" s="431"/>
      <c r="N462" s="440" t="s">
        <v>438</v>
      </c>
      <c r="O462" s="440"/>
      <c r="P462" s="432"/>
      <c r="R462" s="311"/>
    </row>
    <row r="463" spans="1:21" x14ac:dyDescent="0.2">
      <c r="M463" s="431"/>
      <c r="N463" s="431"/>
      <c r="O463" s="431"/>
      <c r="P463" s="432"/>
      <c r="R463" s="311"/>
    </row>
    <row r="464" spans="1:21" x14ac:dyDescent="0.2">
      <c r="M464" s="431"/>
      <c r="N464" s="431"/>
      <c r="O464" s="431"/>
      <c r="P464" s="432"/>
      <c r="R464" s="311"/>
      <c r="U464" s="436"/>
    </row>
    <row r="465" spans="8:18" x14ac:dyDescent="0.2">
      <c r="M465" s="431"/>
      <c r="N465" s="431"/>
      <c r="O465" s="431"/>
      <c r="P465" s="432"/>
      <c r="R465" s="311"/>
    </row>
    <row r="466" spans="8:18" x14ac:dyDescent="0.2">
      <c r="M466" s="431"/>
      <c r="N466" s="431"/>
      <c r="O466" s="431"/>
      <c r="P466" s="432"/>
      <c r="R466" s="311"/>
    </row>
    <row r="467" spans="8:18" x14ac:dyDescent="0.2">
      <c r="M467" s="431"/>
      <c r="N467" s="431"/>
      <c r="O467" s="431"/>
      <c r="P467" s="432"/>
      <c r="R467" s="311"/>
    </row>
    <row r="468" spans="8:18" x14ac:dyDescent="0.2">
      <c r="H468" s="437"/>
      <c r="M468" s="431"/>
      <c r="N468" s="431"/>
      <c r="O468" s="431"/>
      <c r="P468" s="432"/>
      <c r="R468" s="311"/>
    </row>
    <row r="469" spans="8:18" x14ac:dyDescent="0.2">
      <c r="M469" s="431"/>
      <c r="N469" s="431"/>
      <c r="O469" s="431"/>
      <c r="P469" s="432"/>
      <c r="R469" s="311"/>
    </row>
    <row r="470" spans="8:18" x14ac:dyDescent="0.2">
      <c r="M470" s="431"/>
      <c r="N470" s="431"/>
      <c r="O470" s="431"/>
      <c r="P470" s="432"/>
      <c r="R470" s="311"/>
    </row>
    <row r="471" spans="8:18" x14ac:dyDescent="0.2">
      <c r="M471" s="431"/>
      <c r="N471" s="431"/>
      <c r="O471" s="431"/>
      <c r="P471" s="432"/>
      <c r="R471" s="311"/>
    </row>
    <row r="472" spans="8:18" x14ac:dyDescent="0.2">
      <c r="M472" s="431"/>
      <c r="N472" s="431"/>
      <c r="O472" s="431"/>
      <c r="P472" s="432"/>
      <c r="R472" s="311"/>
    </row>
    <row r="473" spans="8:18" x14ac:dyDescent="0.2">
      <c r="M473" s="431"/>
      <c r="N473" s="431"/>
      <c r="O473" s="431"/>
      <c r="P473" s="432"/>
      <c r="R473" s="311"/>
    </row>
    <row r="474" spans="8:18" x14ac:dyDescent="0.2">
      <c r="M474" s="431"/>
      <c r="N474" s="431"/>
      <c r="O474" s="431"/>
      <c r="P474" s="432"/>
      <c r="R474" s="311"/>
    </row>
    <row r="475" spans="8:18" x14ac:dyDescent="0.2">
      <c r="M475" s="431"/>
      <c r="N475" s="431"/>
      <c r="O475" s="431"/>
      <c r="P475" s="432"/>
      <c r="R475" s="311"/>
    </row>
    <row r="476" spans="8:18" x14ac:dyDescent="0.2">
      <c r="M476" s="431"/>
      <c r="N476" s="431"/>
      <c r="O476" s="431"/>
      <c r="P476" s="432"/>
      <c r="R476" s="311"/>
    </row>
    <row r="477" spans="8:18" x14ac:dyDescent="0.2">
      <c r="H477" s="437"/>
      <c r="M477" s="431"/>
      <c r="N477" s="431"/>
      <c r="O477" s="431"/>
      <c r="P477" s="432"/>
      <c r="R477" s="311"/>
    </row>
    <row r="478" spans="8:18" x14ac:dyDescent="0.2">
      <c r="M478" s="431"/>
      <c r="N478" s="431"/>
      <c r="O478" s="431"/>
      <c r="P478" s="432"/>
      <c r="R478" s="311"/>
    </row>
    <row r="479" spans="8:18" x14ac:dyDescent="0.2">
      <c r="M479" s="431"/>
      <c r="N479" s="431"/>
      <c r="O479" s="431"/>
      <c r="P479" s="432"/>
      <c r="R479" s="311"/>
    </row>
    <row r="480" spans="8:18" x14ac:dyDescent="0.2">
      <c r="H480" s="437"/>
      <c r="M480" s="431"/>
      <c r="N480" s="431"/>
      <c r="O480" s="431"/>
      <c r="P480" s="432"/>
      <c r="R480" s="311"/>
    </row>
    <row r="481" spans="8:18" x14ac:dyDescent="0.2">
      <c r="M481" s="431"/>
      <c r="N481" s="431"/>
      <c r="O481" s="431"/>
      <c r="P481" s="432"/>
      <c r="R481" s="311"/>
    </row>
    <row r="482" spans="8:18" x14ac:dyDescent="0.2">
      <c r="M482" s="431"/>
      <c r="N482" s="431"/>
      <c r="O482" s="431"/>
      <c r="P482" s="432"/>
      <c r="R482" s="311"/>
    </row>
    <row r="483" spans="8:18" x14ac:dyDescent="0.2">
      <c r="H483" s="437"/>
      <c r="M483" s="431"/>
      <c r="N483" s="431"/>
      <c r="O483" s="431"/>
      <c r="P483" s="432"/>
      <c r="R483" s="311"/>
    </row>
    <row r="484" spans="8:18" x14ac:dyDescent="0.2">
      <c r="M484" s="431"/>
      <c r="N484" s="431"/>
      <c r="O484" s="431"/>
      <c r="P484" s="432"/>
      <c r="R484" s="311"/>
    </row>
    <row r="485" spans="8:18" x14ac:dyDescent="0.2">
      <c r="M485" s="431"/>
      <c r="N485" s="431"/>
      <c r="O485" s="431"/>
      <c r="P485" s="432"/>
      <c r="R485" s="311"/>
    </row>
    <row r="486" spans="8:18" x14ac:dyDescent="0.2">
      <c r="H486" s="437"/>
      <c r="M486" s="431"/>
      <c r="N486" s="431"/>
      <c r="O486" s="431"/>
      <c r="P486" s="432"/>
      <c r="R486" s="311"/>
    </row>
    <row r="487" spans="8:18" x14ac:dyDescent="0.2">
      <c r="M487" s="431"/>
      <c r="N487" s="431"/>
      <c r="O487" s="431"/>
      <c r="P487" s="432"/>
      <c r="R487" s="311"/>
    </row>
    <row r="488" spans="8:18" x14ac:dyDescent="0.2">
      <c r="M488" s="431"/>
      <c r="N488" s="431"/>
      <c r="O488" s="431"/>
      <c r="P488" s="432"/>
      <c r="R488" s="311"/>
    </row>
    <row r="489" spans="8:18" x14ac:dyDescent="0.2">
      <c r="H489" s="437"/>
      <c r="M489" s="431"/>
      <c r="N489" s="431"/>
      <c r="O489" s="431"/>
      <c r="P489" s="432"/>
      <c r="R489" s="311"/>
    </row>
    <row r="490" spans="8:18" x14ac:dyDescent="0.2">
      <c r="M490" s="431"/>
      <c r="N490" s="431"/>
      <c r="O490" s="431"/>
      <c r="P490" s="432"/>
      <c r="R490" s="311"/>
    </row>
    <row r="491" spans="8:18" x14ac:dyDescent="0.2">
      <c r="M491" s="431"/>
      <c r="N491" s="431"/>
      <c r="O491" s="431"/>
      <c r="P491" s="432"/>
      <c r="R491" s="311"/>
    </row>
    <row r="492" spans="8:18" x14ac:dyDescent="0.2">
      <c r="M492" s="431"/>
      <c r="N492" s="431"/>
      <c r="O492" s="431"/>
      <c r="P492" s="432"/>
      <c r="R492" s="311"/>
    </row>
    <row r="493" spans="8:18" x14ac:dyDescent="0.2">
      <c r="H493" s="437"/>
      <c r="M493" s="431"/>
      <c r="N493" s="431"/>
      <c r="O493" s="431"/>
      <c r="P493" s="432"/>
      <c r="R493" s="311"/>
    </row>
    <row r="494" spans="8:18" x14ac:dyDescent="0.2">
      <c r="M494" s="431"/>
      <c r="N494" s="431"/>
      <c r="O494" s="431"/>
      <c r="P494" s="432"/>
      <c r="R494" s="311"/>
    </row>
    <row r="495" spans="8:18" x14ac:dyDescent="0.2">
      <c r="M495" s="431"/>
      <c r="N495" s="431"/>
      <c r="O495" s="431"/>
      <c r="P495" s="432"/>
      <c r="R495" s="311"/>
    </row>
    <row r="496" spans="8:18" x14ac:dyDescent="0.2">
      <c r="H496" s="437"/>
      <c r="M496" s="431"/>
      <c r="N496" s="431"/>
      <c r="O496" s="431"/>
      <c r="P496" s="432"/>
      <c r="R496" s="311"/>
    </row>
    <row r="497" spans="8:18" x14ac:dyDescent="0.2">
      <c r="M497" s="431"/>
      <c r="N497" s="431"/>
      <c r="O497" s="431"/>
      <c r="P497" s="432"/>
      <c r="R497" s="311"/>
    </row>
    <row r="498" spans="8:18" x14ac:dyDescent="0.2">
      <c r="M498" s="431"/>
      <c r="N498" s="431"/>
      <c r="O498" s="431"/>
      <c r="P498" s="432"/>
      <c r="R498" s="311"/>
    </row>
    <row r="499" spans="8:18" x14ac:dyDescent="0.2">
      <c r="H499" s="437"/>
      <c r="M499" s="431"/>
      <c r="N499" s="431"/>
      <c r="O499" s="431"/>
      <c r="P499" s="432"/>
      <c r="R499" s="311"/>
    </row>
    <row r="500" spans="8:18" x14ac:dyDescent="0.2">
      <c r="M500" s="431"/>
      <c r="N500" s="431"/>
      <c r="O500" s="431"/>
      <c r="P500" s="432"/>
      <c r="R500" s="311"/>
    </row>
    <row r="501" spans="8:18" x14ac:dyDescent="0.2">
      <c r="M501" s="431"/>
      <c r="N501" s="431"/>
      <c r="O501" s="431"/>
      <c r="P501" s="432"/>
      <c r="R501" s="311"/>
    </row>
    <row r="502" spans="8:18" x14ac:dyDescent="0.2">
      <c r="H502" s="437"/>
      <c r="M502" s="431"/>
      <c r="N502" s="431"/>
      <c r="O502" s="431"/>
      <c r="P502" s="432"/>
      <c r="R502" s="311"/>
    </row>
    <row r="503" spans="8:18" x14ac:dyDescent="0.2">
      <c r="M503" s="431"/>
      <c r="N503" s="431"/>
      <c r="O503" s="431"/>
      <c r="P503" s="432"/>
      <c r="R503" s="311"/>
    </row>
    <row r="504" spans="8:18" x14ac:dyDescent="0.2">
      <c r="M504" s="431"/>
      <c r="N504" s="431"/>
      <c r="O504" s="431"/>
      <c r="P504" s="432"/>
      <c r="R504" s="311"/>
    </row>
    <row r="505" spans="8:18" x14ac:dyDescent="0.2">
      <c r="H505" s="437"/>
      <c r="M505" s="431"/>
      <c r="N505" s="431"/>
      <c r="O505" s="431"/>
      <c r="P505" s="432"/>
      <c r="R505" s="311"/>
    </row>
    <row r="506" spans="8:18" x14ac:dyDescent="0.2">
      <c r="M506" s="431"/>
      <c r="N506" s="431"/>
      <c r="O506" s="431"/>
      <c r="P506" s="432"/>
      <c r="R506" s="311"/>
    </row>
    <row r="507" spans="8:18" x14ac:dyDescent="0.2">
      <c r="M507" s="431"/>
      <c r="N507" s="431"/>
      <c r="O507" s="431"/>
      <c r="P507" s="432"/>
      <c r="R507" s="311"/>
    </row>
    <row r="508" spans="8:18" x14ac:dyDescent="0.2">
      <c r="M508" s="431"/>
      <c r="N508" s="431"/>
      <c r="O508" s="431"/>
      <c r="P508" s="432"/>
      <c r="R508" s="311"/>
    </row>
    <row r="509" spans="8:18" x14ac:dyDescent="0.2">
      <c r="M509" s="431"/>
      <c r="N509" s="431"/>
      <c r="O509" s="431"/>
      <c r="P509" s="432"/>
      <c r="R509" s="311"/>
    </row>
    <row r="510" spans="8:18" x14ac:dyDescent="0.2">
      <c r="M510" s="431"/>
      <c r="N510" s="431"/>
      <c r="O510" s="431"/>
      <c r="P510" s="432"/>
      <c r="R510" s="311"/>
    </row>
    <row r="511" spans="8:18" x14ac:dyDescent="0.2">
      <c r="M511" s="431"/>
      <c r="N511" s="431"/>
      <c r="O511" s="431"/>
      <c r="P511" s="432"/>
      <c r="R511" s="311"/>
    </row>
    <row r="512" spans="8:18" x14ac:dyDescent="0.2">
      <c r="M512" s="431"/>
      <c r="N512" s="431"/>
      <c r="O512" s="431"/>
      <c r="P512" s="432"/>
      <c r="R512" s="311"/>
    </row>
    <row r="513" spans="8:18" x14ac:dyDescent="0.2">
      <c r="H513" s="437"/>
      <c r="M513" s="431"/>
      <c r="N513" s="431"/>
      <c r="O513" s="431"/>
      <c r="P513" s="432"/>
      <c r="R513" s="311"/>
    </row>
    <row r="514" spans="8:18" x14ac:dyDescent="0.2">
      <c r="M514" s="431"/>
      <c r="N514" s="431"/>
      <c r="O514" s="431"/>
      <c r="P514" s="432"/>
      <c r="R514" s="311"/>
    </row>
    <row r="515" spans="8:18" x14ac:dyDescent="0.2">
      <c r="M515" s="431"/>
      <c r="N515" s="431"/>
      <c r="O515" s="431"/>
      <c r="P515" s="432"/>
      <c r="R515" s="311"/>
    </row>
    <row r="516" spans="8:18" x14ac:dyDescent="0.2">
      <c r="H516" s="437"/>
      <c r="M516" s="431"/>
      <c r="N516" s="431"/>
      <c r="O516" s="431"/>
      <c r="P516" s="432"/>
      <c r="R516" s="311"/>
    </row>
    <row r="517" spans="8:18" x14ac:dyDescent="0.2">
      <c r="M517" s="431"/>
      <c r="N517" s="431"/>
      <c r="O517" s="431"/>
      <c r="P517" s="432"/>
      <c r="R517" s="311"/>
    </row>
    <row r="518" spans="8:18" x14ac:dyDescent="0.2">
      <c r="M518" s="431"/>
      <c r="N518" s="431"/>
      <c r="O518" s="431"/>
      <c r="P518" s="432"/>
      <c r="R518" s="311"/>
    </row>
    <row r="519" spans="8:18" x14ac:dyDescent="0.2">
      <c r="M519" s="431"/>
      <c r="N519" s="431"/>
      <c r="O519" s="431"/>
      <c r="P519" s="432"/>
      <c r="R519" s="311"/>
    </row>
    <row r="520" spans="8:18" x14ac:dyDescent="0.2">
      <c r="M520" s="431"/>
      <c r="N520" s="431"/>
      <c r="O520" s="431"/>
      <c r="P520" s="432"/>
      <c r="R520" s="311"/>
    </row>
    <row r="521" spans="8:18" x14ac:dyDescent="0.2">
      <c r="M521" s="431"/>
      <c r="N521" s="431"/>
      <c r="O521" s="431"/>
      <c r="P521" s="432"/>
      <c r="R521" s="311"/>
    </row>
    <row r="522" spans="8:18" x14ac:dyDescent="0.2">
      <c r="H522" s="437"/>
      <c r="M522" s="431"/>
      <c r="N522" s="431"/>
      <c r="O522" s="431"/>
      <c r="P522" s="432"/>
      <c r="R522" s="311"/>
    </row>
    <row r="523" spans="8:18" x14ac:dyDescent="0.2">
      <c r="M523" s="431"/>
      <c r="N523" s="431"/>
      <c r="O523" s="431"/>
      <c r="P523" s="432"/>
      <c r="R523" s="311"/>
    </row>
    <row r="524" spans="8:18" x14ac:dyDescent="0.2">
      <c r="M524" s="431"/>
      <c r="N524" s="431"/>
      <c r="O524" s="431"/>
      <c r="P524" s="432"/>
      <c r="R524" s="311"/>
    </row>
    <row r="525" spans="8:18" x14ac:dyDescent="0.2">
      <c r="M525" s="431"/>
      <c r="N525" s="431"/>
      <c r="O525" s="431"/>
      <c r="P525" s="432"/>
      <c r="R525" s="311"/>
    </row>
    <row r="526" spans="8:18" x14ac:dyDescent="0.2">
      <c r="M526" s="431"/>
      <c r="N526" s="431"/>
      <c r="O526" s="431"/>
      <c r="P526" s="432"/>
      <c r="R526" s="311"/>
    </row>
    <row r="527" spans="8:18" x14ac:dyDescent="0.2">
      <c r="M527" s="431"/>
      <c r="N527" s="431"/>
      <c r="O527" s="431"/>
      <c r="P527" s="432"/>
      <c r="R527" s="311"/>
    </row>
    <row r="528" spans="8:18" x14ac:dyDescent="0.2">
      <c r="H528" s="437"/>
      <c r="M528" s="431"/>
      <c r="N528" s="431"/>
      <c r="O528" s="431"/>
      <c r="P528" s="432"/>
      <c r="R528" s="311"/>
    </row>
    <row r="529" spans="8:18" x14ac:dyDescent="0.2">
      <c r="M529" s="431"/>
      <c r="N529" s="431"/>
      <c r="O529" s="431"/>
      <c r="P529" s="432"/>
      <c r="R529" s="311"/>
    </row>
    <row r="530" spans="8:18" x14ac:dyDescent="0.2">
      <c r="M530" s="431"/>
      <c r="N530" s="431"/>
      <c r="O530" s="431"/>
      <c r="P530" s="432"/>
      <c r="R530" s="311"/>
    </row>
    <row r="531" spans="8:18" x14ac:dyDescent="0.2">
      <c r="H531" s="437"/>
      <c r="M531" s="431"/>
      <c r="N531" s="431"/>
      <c r="O531" s="431"/>
      <c r="P531" s="432"/>
      <c r="R531" s="311"/>
    </row>
    <row r="532" spans="8:18" x14ac:dyDescent="0.2">
      <c r="M532" s="431"/>
      <c r="N532" s="431"/>
      <c r="O532" s="431"/>
      <c r="P532" s="432"/>
      <c r="R532" s="311"/>
    </row>
    <row r="533" spans="8:18" x14ac:dyDescent="0.2">
      <c r="M533" s="431"/>
      <c r="N533" s="431"/>
      <c r="O533" s="431"/>
      <c r="P533" s="432"/>
      <c r="R533" s="311"/>
    </row>
    <row r="534" spans="8:18" x14ac:dyDescent="0.2">
      <c r="H534" s="437"/>
      <c r="M534" s="431"/>
      <c r="N534" s="431"/>
      <c r="O534" s="431"/>
      <c r="P534" s="432"/>
      <c r="R534" s="311"/>
    </row>
    <row r="535" spans="8:18" x14ac:dyDescent="0.2">
      <c r="M535" s="431"/>
      <c r="N535" s="431"/>
      <c r="O535" s="431"/>
      <c r="P535" s="432"/>
      <c r="R535" s="311"/>
    </row>
    <row r="536" spans="8:18" x14ac:dyDescent="0.2">
      <c r="M536" s="431"/>
      <c r="N536" s="431"/>
      <c r="O536" s="431"/>
      <c r="P536" s="432"/>
      <c r="R536" s="311"/>
    </row>
    <row r="537" spans="8:18" x14ac:dyDescent="0.2">
      <c r="M537" s="431"/>
      <c r="N537" s="431"/>
      <c r="O537" s="431"/>
      <c r="P537" s="432"/>
      <c r="R537" s="311"/>
    </row>
    <row r="538" spans="8:18" x14ac:dyDescent="0.2">
      <c r="M538" s="431"/>
      <c r="N538" s="431"/>
      <c r="O538" s="431"/>
      <c r="P538" s="432"/>
      <c r="R538" s="311"/>
    </row>
    <row r="539" spans="8:18" x14ac:dyDescent="0.2">
      <c r="M539" s="431"/>
      <c r="N539" s="431"/>
      <c r="O539" s="431"/>
      <c r="P539" s="432"/>
      <c r="R539" s="311"/>
    </row>
    <row r="540" spans="8:18" x14ac:dyDescent="0.2">
      <c r="M540" s="431"/>
      <c r="N540" s="431"/>
      <c r="O540" s="431"/>
      <c r="P540" s="432"/>
      <c r="R540" s="311"/>
    </row>
    <row r="541" spans="8:18" x14ac:dyDescent="0.2">
      <c r="M541" s="431"/>
      <c r="N541" s="431"/>
      <c r="O541" s="431"/>
      <c r="P541" s="432"/>
      <c r="R541" s="311"/>
    </row>
    <row r="542" spans="8:18" x14ac:dyDescent="0.2">
      <c r="H542" s="437"/>
      <c r="M542" s="431"/>
      <c r="N542" s="431"/>
      <c r="O542" s="431"/>
      <c r="P542" s="432"/>
      <c r="R542" s="311"/>
    </row>
    <row r="543" spans="8:18" x14ac:dyDescent="0.2">
      <c r="M543" s="431"/>
      <c r="N543" s="431"/>
      <c r="O543" s="431"/>
      <c r="P543" s="432"/>
      <c r="R543" s="311"/>
    </row>
    <row r="544" spans="8:18" x14ac:dyDescent="0.2">
      <c r="M544" s="431"/>
      <c r="N544" s="431"/>
      <c r="O544" s="431"/>
      <c r="P544" s="432"/>
      <c r="R544" s="311"/>
    </row>
    <row r="545" spans="8:18" x14ac:dyDescent="0.2">
      <c r="H545" s="437"/>
      <c r="M545" s="431"/>
      <c r="N545" s="431"/>
      <c r="O545" s="431"/>
      <c r="P545" s="432"/>
      <c r="R545" s="311"/>
    </row>
    <row r="546" spans="8:18" x14ac:dyDescent="0.2">
      <c r="M546" s="431"/>
      <c r="N546" s="431"/>
      <c r="O546" s="431"/>
      <c r="P546" s="432"/>
      <c r="R546" s="311"/>
    </row>
    <row r="547" spans="8:18" x14ac:dyDescent="0.2">
      <c r="M547" s="431"/>
      <c r="N547" s="431"/>
      <c r="O547" s="431"/>
      <c r="P547" s="432"/>
      <c r="R547" s="311"/>
    </row>
    <row r="548" spans="8:18" x14ac:dyDescent="0.2">
      <c r="M548" s="431"/>
      <c r="N548" s="431"/>
      <c r="O548" s="431"/>
      <c r="P548" s="432"/>
      <c r="R548" s="311"/>
    </row>
    <row r="549" spans="8:18" x14ac:dyDescent="0.2">
      <c r="M549" s="431"/>
      <c r="N549" s="431"/>
      <c r="O549" s="431"/>
      <c r="P549" s="432"/>
      <c r="R549" s="311"/>
    </row>
    <row r="550" spans="8:18" x14ac:dyDescent="0.2">
      <c r="H550" s="437"/>
      <c r="M550" s="431"/>
      <c r="N550" s="431"/>
      <c r="O550" s="431"/>
      <c r="P550" s="432"/>
      <c r="R550" s="311"/>
    </row>
    <row r="551" spans="8:18" x14ac:dyDescent="0.2">
      <c r="M551" s="431"/>
      <c r="N551" s="431"/>
      <c r="O551" s="431"/>
      <c r="P551" s="432"/>
      <c r="R551" s="311"/>
    </row>
    <row r="552" spans="8:18" x14ac:dyDescent="0.2">
      <c r="M552" s="431"/>
      <c r="N552" s="431"/>
      <c r="O552" s="431"/>
      <c r="P552" s="432"/>
      <c r="R552" s="311"/>
    </row>
    <row r="553" spans="8:18" x14ac:dyDescent="0.2">
      <c r="M553" s="431"/>
      <c r="N553" s="431"/>
      <c r="O553" s="431"/>
      <c r="P553" s="432"/>
      <c r="R553" s="311"/>
    </row>
    <row r="554" spans="8:18" x14ac:dyDescent="0.2">
      <c r="M554" s="431"/>
      <c r="N554" s="431"/>
      <c r="O554" s="431"/>
      <c r="P554" s="432"/>
      <c r="R554" s="311"/>
    </row>
    <row r="555" spans="8:18" x14ac:dyDescent="0.2">
      <c r="M555" s="431"/>
      <c r="N555" s="431"/>
      <c r="O555" s="431"/>
      <c r="P555" s="432"/>
      <c r="R555" s="311"/>
    </row>
    <row r="556" spans="8:18" x14ac:dyDescent="0.2">
      <c r="H556" s="437"/>
      <c r="M556" s="431"/>
      <c r="N556" s="431"/>
      <c r="O556" s="431"/>
      <c r="P556" s="432"/>
      <c r="R556" s="311"/>
    </row>
    <row r="557" spans="8:18" x14ac:dyDescent="0.2">
      <c r="M557" s="431"/>
      <c r="N557" s="431"/>
      <c r="O557" s="431"/>
      <c r="P557" s="432"/>
      <c r="R557" s="311"/>
    </row>
    <row r="558" spans="8:18" x14ac:dyDescent="0.2">
      <c r="M558" s="431"/>
      <c r="N558" s="431"/>
      <c r="O558" s="431"/>
      <c r="P558" s="432"/>
      <c r="R558" s="311"/>
    </row>
    <row r="559" spans="8:18" x14ac:dyDescent="0.2">
      <c r="M559" s="431"/>
      <c r="N559" s="431"/>
      <c r="O559" s="431"/>
      <c r="P559" s="432"/>
      <c r="R559" s="311"/>
    </row>
    <row r="560" spans="8:18" x14ac:dyDescent="0.2">
      <c r="M560" s="431"/>
      <c r="N560" s="431"/>
      <c r="O560" s="431"/>
      <c r="P560" s="432"/>
      <c r="R560" s="311"/>
    </row>
    <row r="561" spans="8:18" x14ac:dyDescent="0.2">
      <c r="M561" s="431"/>
      <c r="N561" s="431"/>
      <c r="O561" s="431"/>
      <c r="P561" s="432"/>
      <c r="R561" s="311"/>
    </row>
    <row r="562" spans="8:18" x14ac:dyDescent="0.2">
      <c r="M562" s="431"/>
      <c r="N562" s="431"/>
      <c r="O562" s="431"/>
      <c r="P562" s="432"/>
      <c r="R562" s="311"/>
    </row>
    <row r="563" spans="8:18" x14ac:dyDescent="0.2">
      <c r="M563" s="431"/>
      <c r="N563" s="431"/>
      <c r="O563" s="431"/>
      <c r="P563" s="432"/>
      <c r="R563" s="311"/>
    </row>
    <row r="564" spans="8:18" x14ac:dyDescent="0.2">
      <c r="M564" s="431"/>
      <c r="N564" s="431"/>
      <c r="O564" s="431"/>
      <c r="P564" s="432"/>
      <c r="R564" s="311"/>
    </row>
    <row r="565" spans="8:18" x14ac:dyDescent="0.2">
      <c r="H565" s="437"/>
      <c r="M565" s="431"/>
      <c r="N565" s="431"/>
      <c r="O565" s="431"/>
      <c r="P565" s="432"/>
      <c r="R565" s="311"/>
    </row>
    <row r="566" spans="8:18" x14ac:dyDescent="0.2">
      <c r="M566" s="431"/>
      <c r="N566" s="431"/>
      <c r="O566" s="431"/>
      <c r="P566" s="432"/>
      <c r="R566" s="311"/>
    </row>
    <row r="567" spans="8:18" x14ac:dyDescent="0.2">
      <c r="M567" s="431"/>
      <c r="N567" s="431"/>
      <c r="O567" s="431"/>
      <c r="P567" s="432"/>
      <c r="R567" s="311"/>
    </row>
    <row r="568" spans="8:18" x14ac:dyDescent="0.2">
      <c r="M568" s="431"/>
      <c r="N568" s="431"/>
      <c r="O568" s="431"/>
      <c r="P568" s="432"/>
      <c r="R568" s="311"/>
    </row>
    <row r="569" spans="8:18" x14ac:dyDescent="0.2">
      <c r="M569" s="431"/>
      <c r="N569" s="431"/>
      <c r="O569" s="431"/>
      <c r="P569" s="432"/>
      <c r="R569" s="311"/>
    </row>
    <row r="570" spans="8:18" x14ac:dyDescent="0.2">
      <c r="M570" s="431"/>
      <c r="N570" s="431"/>
      <c r="O570" s="431"/>
      <c r="P570" s="432"/>
      <c r="R570" s="311"/>
    </row>
    <row r="571" spans="8:18" x14ac:dyDescent="0.2">
      <c r="M571" s="431"/>
      <c r="N571" s="431"/>
      <c r="O571" s="431"/>
      <c r="P571" s="432"/>
      <c r="R571" s="311"/>
    </row>
    <row r="572" spans="8:18" x14ac:dyDescent="0.2">
      <c r="M572" s="431"/>
      <c r="N572" s="431"/>
      <c r="O572" s="431"/>
      <c r="P572" s="432"/>
      <c r="R572" s="311"/>
    </row>
    <row r="573" spans="8:18" x14ac:dyDescent="0.2">
      <c r="M573" s="431"/>
      <c r="N573" s="431"/>
      <c r="O573" s="431"/>
      <c r="P573" s="432"/>
      <c r="R573" s="311"/>
    </row>
    <row r="574" spans="8:18" x14ac:dyDescent="0.2">
      <c r="M574" s="431"/>
      <c r="N574" s="431"/>
      <c r="O574" s="431"/>
      <c r="P574" s="432"/>
      <c r="R574" s="311"/>
    </row>
    <row r="575" spans="8:18" x14ac:dyDescent="0.2">
      <c r="M575" s="431"/>
      <c r="N575" s="431"/>
      <c r="O575" s="431"/>
      <c r="P575" s="432"/>
      <c r="R575" s="311"/>
    </row>
    <row r="576" spans="8:18" x14ac:dyDescent="0.2">
      <c r="M576" s="431"/>
      <c r="N576" s="431"/>
      <c r="O576" s="431"/>
      <c r="P576" s="432"/>
      <c r="R576" s="311"/>
    </row>
    <row r="577" spans="8:18" x14ac:dyDescent="0.2">
      <c r="M577" s="431"/>
      <c r="N577" s="431"/>
      <c r="O577" s="431"/>
      <c r="P577" s="432"/>
      <c r="R577" s="311"/>
    </row>
    <row r="578" spans="8:18" x14ac:dyDescent="0.2">
      <c r="M578" s="431"/>
      <c r="N578" s="431"/>
      <c r="O578" s="431"/>
      <c r="P578" s="432"/>
      <c r="R578" s="311"/>
    </row>
    <row r="579" spans="8:18" x14ac:dyDescent="0.2">
      <c r="M579" s="431"/>
      <c r="N579" s="431"/>
      <c r="O579" s="431"/>
      <c r="P579" s="432"/>
      <c r="R579" s="311"/>
    </row>
    <row r="580" spans="8:18" x14ac:dyDescent="0.2">
      <c r="M580" s="431"/>
      <c r="N580" s="431"/>
      <c r="O580" s="431"/>
      <c r="P580" s="432"/>
      <c r="R580" s="311"/>
    </row>
    <row r="581" spans="8:18" x14ac:dyDescent="0.2">
      <c r="M581" s="431"/>
      <c r="N581" s="431"/>
      <c r="O581" s="431"/>
      <c r="P581" s="432"/>
      <c r="R581" s="311"/>
    </row>
    <row r="582" spans="8:18" x14ac:dyDescent="0.2">
      <c r="M582" s="431"/>
      <c r="N582" s="431"/>
      <c r="O582" s="431"/>
      <c r="P582" s="432"/>
      <c r="R582" s="311"/>
    </row>
    <row r="583" spans="8:18" x14ac:dyDescent="0.2">
      <c r="M583" s="431"/>
      <c r="N583" s="431"/>
      <c r="O583" s="431"/>
      <c r="P583" s="432"/>
      <c r="R583" s="311"/>
    </row>
    <row r="584" spans="8:18" x14ac:dyDescent="0.2">
      <c r="M584" s="431"/>
      <c r="N584" s="431"/>
      <c r="O584" s="431"/>
      <c r="P584" s="432"/>
      <c r="R584" s="311"/>
    </row>
    <row r="585" spans="8:18" x14ac:dyDescent="0.2">
      <c r="M585" s="431"/>
      <c r="N585" s="431"/>
      <c r="O585" s="431"/>
      <c r="P585" s="432"/>
      <c r="R585" s="311"/>
    </row>
    <row r="586" spans="8:18" x14ac:dyDescent="0.2">
      <c r="M586" s="431"/>
      <c r="N586" s="431"/>
      <c r="O586" s="431"/>
      <c r="P586" s="432"/>
      <c r="R586" s="311"/>
    </row>
    <row r="587" spans="8:18" x14ac:dyDescent="0.2">
      <c r="H587" s="437"/>
      <c r="M587" s="431"/>
      <c r="N587" s="431"/>
      <c r="O587" s="431"/>
      <c r="P587" s="432"/>
      <c r="R587" s="311"/>
    </row>
    <row r="588" spans="8:18" x14ac:dyDescent="0.2">
      <c r="M588" s="431"/>
      <c r="N588" s="431"/>
      <c r="O588" s="431"/>
      <c r="P588" s="432"/>
      <c r="R588" s="311"/>
    </row>
    <row r="589" spans="8:18" x14ac:dyDescent="0.2">
      <c r="M589" s="431"/>
      <c r="N589" s="431"/>
      <c r="O589" s="431"/>
      <c r="P589" s="432"/>
      <c r="R589" s="311"/>
    </row>
    <row r="590" spans="8:18" x14ac:dyDescent="0.2">
      <c r="M590" s="431"/>
      <c r="N590" s="431"/>
      <c r="O590" s="431"/>
      <c r="P590" s="432"/>
      <c r="R590" s="311"/>
    </row>
    <row r="591" spans="8:18" x14ac:dyDescent="0.2">
      <c r="M591" s="431"/>
      <c r="N591" s="431"/>
      <c r="O591" s="431"/>
      <c r="P591" s="432"/>
      <c r="R591" s="311"/>
    </row>
    <row r="592" spans="8:18" x14ac:dyDescent="0.2">
      <c r="M592" s="431"/>
      <c r="N592" s="431"/>
      <c r="O592" s="431"/>
      <c r="P592" s="432"/>
      <c r="R592" s="311"/>
    </row>
    <row r="593" spans="13:18" x14ac:dyDescent="0.2">
      <c r="M593" s="431"/>
      <c r="N593" s="431"/>
      <c r="O593" s="431"/>
      <c r="P593" s="432"/>
      <c r="R593" s="311"/>
    </row>
    <row r="594" spans="13:18" x14ac:dyDescent="0.2">
      <c r="M594" s="431"/>
      <c r="N594" s="431"/>
      <c r="O594" s="431"/>
      <c r="P594" s="432"/>
      <c r="R594" s="311"/>
    </row>
    <row r="595" spans="13:18" x14ac:dyDescent="0.2">
      <c r="M595" s="431"/>
      <c r="N595" s="431"/>
      <c r="O595" s="431"/>
      <c r="P595" s="432"/>
      <c r="R595" s="311"/>
    </row>
    <row r="596" spans="13:18" x14ac:dyDescent="0.2">
      <c r="M596" s="431"/>
      <c r="N596" s="431"/>
      <c r="O596" s="431"/>
      <c r="P596" s="432"/>
      <c r="R596" s="311"/>
    </row>
    <row r="597" spans="13:18" x14ac:dyDescent="0.2">
      <c r="M597" s="431"/>
      <c r="N597" s="431"/>
      <c r="O597" s="431"/>
      <c r="P597" s="432"/>
      <c r="R597" s="311"/>
    </row>
    <row r="598" spans="13:18" x14ac:dyDescent="0.2">
      <c r="M598" s="431"/>
      <c r="N598" s="431"/>
      <c r="O598" s="431"/>
      <c r="P598" s="432"/>
      <c r="R598" s="311"/>
    </row>
    <row r="599" spans="13:18" x14ac:dyDescent="0.2">
      <c r="M599" s="431"/>
      <c r="N599" s="431"/>
      <c r="O599" s="431"/>
      <c r="P599" s="432"/>
      <c r="R599" s="311"/>
    </row>
    <row r="600" spans="13:18" x14ac:dyDescent="0.2">
      <c r="M600" s="431"/>
      <c r="N600" s="431"/>
      <c r="O600" s="431"/>
      <c r="P600" s="432"/>
      <c r="R600" s="311"/>
    </row>
    <row r="601" spans="13:18" x14ac:dyDescent="0.2">
      <c r="M601" s="431"/>
      <c r="N601" s="431"/>
      <c r="O601" s="431"/>
      <c r="P601" s="432"/>
      <c r="R601" s="311"/>
    </row>
    <row r="602" spans="13:18" x14ac:dyDescent="0.2">
      <c r="M602" s="431"/>
      <c r="N602" s="431"/>
      <c r="O602" s="431"/>
      <c r="P602" s="432"/>
      <c r="R602" s="311"/>
    </row>
    <row r="603" spans="13:18" x14ac:dyDescent="0.2">
      <c r="M603" s="431"/>
      <c r="N603" s="431"/>
      <c r="O603" s="431"/>
      <c r="P603" s="432"/>
      <c r="R603" s="311"/>
    </row>
    <row r="604" spans="13:18" x14ac:dyDescent="0.2">
      <c r="M604" s="431"/>
      <c r="N604" s="431"/>
      <c r="O604" s="431"/>
      <c r="P604" s="432"/>
      <c r="R604" s="311"/>
    </row>
    <row r="605" spans="13:18" x14ac:dyDescent="0.2">
      <c r="M605" s="431"/>
      <c r="N605" s="431"/>
      <c r="O605" s="431"/>
      <c r="P605" s="432"/>
      <c r="R605" s="311"/>
    </row>
    <row r="606" spans="13:18" x14ac:dyDescent="0.2">
      <c r="M606" s="431"/>
      <c r="N606" s="431"/>
      <c r="O606" s="431"/>
      <c r="P606" s="432"/>
      <c r="R606" s="311"/>
    </row>
    <row r="607" spans="13:18" x14ac:dyDescent="0.2">
      <c r="M607" s="431"/>
      <c r="N607" s="431"/>
      <c r="O607" s="431"/>
      <c r="P607" s="432"/>
      <c r="R607" s="311"/>
    </row>
    <row r="608" spans="13:18" x14ac:dyDescent="0.2">
      <c r="M608" s="431"/>
      <c r="N608" s="431"/>
      <c r="O608" s="431"/>
      <c r="P608" s="432"/>
      <c r="R608" s="311"/>
    </row>
    <row r="609" spans="13:18" x14ac:dyDescent="0.2">
      <c r="M609" s="431"/>
      <c r="N609" s="431"/>
      <c r="O609" s="431"/>
      <c r="P609" s="432"/>
      <c r="R609" s="311"/>
    </row>
    <row r="610" spans="13:18" x14ac:dyDescent="0.2">
      <c r="M610" s="431"/>
      <c r="N610" s="431"/>
      <c r="O610" s="431"/>
      <c r="P610" s="432"/>
      <c r="R610" s="311"/>
    </row>
    <row r="611" spans="13:18" x14ac:dyDescent="0.2">
      <c r="M611" s="431"/>
      <c r="N611" s="431"/>
      <c r="O611" s="431"/>
      <c r="P611" s="432"/>
      <c r="R611" s="311"/>
    </row>
    <row r="612" spans="13:18" x14ac:dyDescent="0.2">
      <c r="M612" s="431"/>
      <c r="N612" s="431"/>
      <c r="O612" s="431"/>
      <c r="P612" s="432"/>
      <c r="R612" s="311"/>
    </row>
    <row r="613" spans="13:18" x14ac:dyDescent="0.2">
      <c r="M613" s="431"/>
      <c r="N613" s="431"/>
      <c r="O613" s="431"/>
      <c r="P613" s="432"/>
      <c r="R613" s="311"/>
    </row>
    <row r="614" spans="13:18" x14ac:dyDescent="0.2">
      <c r="M614" s="431"/>
      <c r="N614" s="431"/>
      <c r="O614" s="431"/>
      <c r="P614" s="432"/>
      <c r="R614" s="311"/>
    </row>
    <row r="615" spans="13:18" x14ac:dyDescent="0.2">
      <c r="M615" s="431"/>
      <c r="N615" s="431"/>
      <c r="O615" s="431"/>
      <c r="P615" s="432"/>
      <c r="R615" s="311"/>
    </row>
    <row r="616" spans="13:18" x14ac:dyDescent="0.2">
      <c r="M616" s="431"/>
      <c r="N616" s="431"/>
      <c r="O616" s="431"/>
      <c r="P616" s="432"/>
      <c r="R616" s="311"/>
    </row>
    <row r="617" spans="13:18" x14ac:dyDescent="0.2">
      <c r="M617" s="431"/>
      <c r="N617" s="431"/>
      <c r="O617" s="431"/>
      <c r="P617" s="432"/>
      <c r="R617" s="311"/>
    </row>
    <row r="618" spans="13:18" x14ac:dyDescent="0.2">
      <c r="M618" s="431"/>
      <c r="N618" s="431"/>
      <c r="O618" s="431"/>
      <c r="P618" s="432"/>
      <c r="R618" s="311"/>
    </row>
    <row r="619" spans="13:18" x14ac:dyDescent="0.2">
      <c r="M619" s="431"/>
      <c r="N619" s="431"/>
      <c r="O619" s="431"/>
      <c r="P619" s="432"/>
      <c r="R619" s="311"/>
    </row>
    <row r="620" spans="13:18" x14ac:dyDescent="0.2">
      <c r="M620" s="431"/>
      <c r="N620" s="431"/>
      <c r="O620" s="431"/>
      <c r="P620" s="432"/>
      <c r="R620" s="311"/>
    </row>
    <row r="621" spans="13:18" x14ac:dyDescent="0.2">
      <c r="M621" s="431"/>
      <c r="N621" s="431"/>
      <c r="O621" s="431"/>
      <c r="P621" s="432"/>
      <c r="R621" s="311"/>
    </row>
    <row r="622" spans="13:18" x14ac:dyDescent="0.2">
      <c r="M622" s="431"/>
      <c r="N622" s="431"/>
      <c r="O622" s="431"/>
      <c r="P622" s="432"/>
      <c r="R622" s="311"/>
    </row>
    <row r="623" spans="13:18" x14ac:dyDescent="0.2">
      <c r="M623" s="431"/>
      <c r="N623" s="431"/>
      <c r="O623" s="431"/>
      <c r="P623" s="432"/>
      <c r="R623" s="311"/>
    </row>
    <row r="624" spans="13:18" x14ac:dyDescent="0.2">
      <c r="M624" s="431"/>
      <c r="N624" s="431"/>
      <c r="O624" s="431"/>
      <c r="P624" s="432"/>
      <c r="R624" s="311"/>
    </row>
    <row r="625" spans="8:18" x14ac:dyDescent="0.2">
      <c r="M625" s="431"/>
      <c r="N625" s="431"/>
      <c r="O625" s="431"/>
      <c r="P625" s="432"/>
      <c r="R625" s="311"/>
    </row>
    <row r="626" spans="8:18" x14ac:dyDescent="0.2">
      <c r="M626" s="431"/>
      <c r="N626" s="431"/>
      <c r="O626" s="431"/>
      <c r="P626" s="432"/>
      <c r="R626" s="311"/>
    </row>
    <row r="627" spans="8:18" x14ac:dyDescent="0.2">
      <c r="M627" s="431"/>
      <c r="N627" s="431"/>
      <c r="O627" s="431"/>
      <c r="P627" s="432"/>
      <c r="R627" s="311"/>
    </row>
    <row r="628" spans="8:18" x14ac:dyDescent="0.2">
      <c r="M628" s="431"/>
      <c r="N628" s="431"/>
      <c r="O628" s="431"/>
      <c r="P628" s="432"/>
      <c r="R628" s="311"/>
    </row>
    <row r="629" spans="8:18" x14ac:dyDescent="0.2">
      <c r="M629" s="431"/>
      <c r="N629" s="431"/>
      <c r="O629" s="431"/>
      <c r="P629" s="432"/>
      <c r="R629" s="311"/>
    </row>
    <row r="630" spans="8:18" x14ac:dyDescent="0.2">
      <c r="M630" s="431"/>
      <c r="N630" s="431"/>
      <c r="O630" s="431"/>
      <c r="P630" s="432"/>
      <c r="R630" s="311"/>
    </row>
    <row r="631" spans="8:18" x14ac:dyDescent="0.2">
      <c r="H631" s="437"/>
      <c r="M631" s="431"/>
      <c r="N631" s="431"/>
      <c r="O631" s="431"/>
      <c r="P631" s="432"/>
      <c r="R631" s="311"/>
    </row>
    <row r="632" spans="8:18" x14ac:dyDescent="0.2">
      <c r="M632" s="431"/>
      <c r="N632" s="431"/>
      <c r="O632" s="431"/>
      <c r="P632" s="432"/>
      <c r="R632" s="311"/>
    </row>
    <row r="633" spans="8:18" x14ac:dyDescent="0.2">
      <c r="M633" s="431"/>
      <c r="N633" s="431"/>
      <c r="O633" s="431"/>
      <c r="P633" s="432"/>
      <c r="R633" s="311"/>
    </row>
    <row r="634" spans="8:18" x14ac:dyDescent="0.2">
      <c r="M634" s="431"/>
      <c r="N634" s="431"/>
      <c r="O634" s="431"/>
      <c r="P634" s="432"/>
      <c r="R634" s="311"/>
    </row>
    <row r="635" spans="8:18" x14ac:dyDescent="0.2">
      <c r="M635" s="431"/>
      <c r="N635" s="431"/>
      <c r="O635" s="431"/>
      <c r="P635" s="432"/>
      <c r="R635" s="311"/>
    </row>
    <row r="636" spans="8:18" x14ac:dyDescent="0.2">
      <c r="M636" s="431"/>
      <c r="N636" s="431"/>
      <c r="O636" s="431"/>
      <c r="P636" s="432"/>
      <c r="R636" s="311"/>
    </row>
    <row r="637" spans="8:18" x14ac:dyDescent="0.2">
      <c r="M637" s="431"/>
      <c r="N637" s="431"/>
      <c r="O637" s="431"/>
      <c r="P637" s="432"/>
      <c r="R637" s="311"/>
    </row>
    <row r="638" spans="8:18" x14ac:dyDescent="0.2">
      <c r="M638" s="431"/>
      <c r="N638" s="431"/>
      <c r="O638" s="431"/>
      <c r="P638" s="432"/>
      <c r="R638" s="311"/>
    </row>
    <row r="639" spans="8:18" x14ac:dyDescent="0.2">
      <c r="M639" s="431"/>
      <c r="N639" s="431"/>
      <c r="O639" s="431"/>
      <c r="P639" s="432"/>
      <c r="R639" s="311"/>
    </row>
    <row r="640" spans="8:18" x14ac:dyDescent="0.2">
      <c r="M640" s="431"/>
      <c r="N640" s="431"/>
      <c r="O640" s="431"/>
      <c r="P640" s="432"/>
      <c r="R640" s="311"/>
    </row>
    <row r="641" spans="13:18" x14ac:dyDescent="0.2">
      <c r="M641" s="431"/>
      <c r="N641" s="431"/>
      <c r="O641" s="431"/>
      <c r="P641" s="432"/>
      <c r="R641" s="311"/>
    </row>
    <row r="642" spans="13:18" x14ac:dyDescent="0.2">
      <c r="M642" s="431"/>
      <c r="N642" s="431"/>
      <c r="O642" s="431"/>
      <c r="P642" s="432"/>
      <c r="R642" s="311"/>
    </row>
    <row r="643" spans="13:18" x14ac:dyDescent="0.2">
      <c r="M643" s="431"/>
      <c r="N643" s="431"/>
      <c r="O643" s="431"/>
      <c r="P643" s="432"/>
      <c r="R643" s="311"/>
    </row>
    <row r="644" spans="13:18" x14ac:dyDescent="0.2">
      <c r="M644" s="431"/>
      <c r="N644" s="431"/>
      <c r="O644" s="431"/>
      <c r="P644" s="432"/>
      <c r="R644" s="311"/>
    </row>
    <row r="645" spans="13:18" x14ac:dyDescent="0.2">
      <c r="M645" s="431"/>
      <c r="N645" s="431"/>
      <c r="O645" s="431"/>
      <c r="P645" s="432"/>
      <c r="R645" s="311"/>
    </row>
    <row r="646" spans="13:18" x14ac:dyDescent="0.2">
      <c r="M646" s="431"/>
      <c r="N646" s="431"/>
      <c r="O646" s="431"/>
      <c r="P646" s="432"/>
      <c r="R646" s="311"/>
    </row>
    <row r="647" spans="13:18" x14ac:dyDescent="0.2">
      <c r="M647" s="431"/>
      <c r="N647" s="431"/>
      <c r="O647" s="431"/>
      <c r="P647" s="432"/>
      <c r="R647" s="311"/>
    </row>
    <row r="648" spans="13:18" x14ac:dyDescent="0.2">
      <c r="M648" s="431"/>
      <c r="N648" s="431"/>
      <c r="O648" s="431"/>
      <c r="P648" s="432"/>
      <c r="R648" s="311"/>
    </row>
    <row r="649" spans="13:18" x14ac:dyDescent="0.2">
      <c r="M649" s="431"/>
      <c r="N649" s="431"/>
      <c r="O649" s="431"/>
      <c r="P649" s="432"/>
      <c r="R649" s="311"/>
    </row>
    <row r="650" spans="13:18" x14ac:dyDescent="0.2">
      <c r="M650" s="431"/>
      <c r="N650" s="431"/>
      <c r="O650" s="431"/>
      <c r="P650" s="432"/>
      <c r="R650" s="311"/>
    </row>
    <row r="651" spans="13:18" x14ac:dyDescent="0.2">
      <c r="M651" s="431"/>
      <c r="N651" s="431"/>
      <c r="O651" s="431"/>
      <c r="P651" s="432"/>
      <c r="R651" s="311"/>
    </row>
    <row r="652" spans="13:18" x14ac:dyDescent="0.2">
      <c r="M652" s="431"/>
      <c r="N652" s="431"/>
      <c r="O652" s="431"/>
      <c r="P652" s="432"/>
      <c r="R652" s="311"/>
    </row>
    <row r="653" spans="13:18" x14ac:dyDescent="0.2">
      <c r="M653" s="431"/>
      <c r="N653" s="431"/>
      <c r="O653" s="431"/>
      <c r="P653" s="432"/>
      <c r="R653" s="311"/>
    </row>
    <row r="654" spans="13:18" x14ac:dyDescent="0.2">
      <c r="M654" s="431"/>
      <c r="N654" s="431"/>
      <c r="O654" s="431"/>
      <c r="P654" s="432"/>
      <c r="R654" s="311"/>
    </row>
    <row r="655" spans="13:18" x14ac:dyDescent="0.2">
      <c r="M655" s="431"/>
      <c r="N655" s="431"/>
      <c r="O655" s="431"/>
      <c r="P655" s="432"/>
      <c r="R655" s="311"/>
    </row>
    <row r="656" spans="13:18" x14ac:dyDescent="0.2">
      <c r="M656" s="431"/>
      <c r="N656" s="431"/>
      <c r="O656" s="431"/>
      <c r="P656" s="432"/>
      <c r="R656" s="311"/>
    </row>
    <row r="657" spans="13:18" x14ac:dyDescent="0.2">
      <c r="M657" s="431"/>
      <c r="N657" s="431"/>
      <c r="O657" s="431"/>
      <c r="P657" s="432"/>
      <c r="R657" s="311"/>
    </row>
    <row r="658" spans="13:18" x14ac:dyDescent="0.2">
      <c r="M658" s="431"/>
      <c r="N658" s="431"/>
      <c r="O658" s="431"/>
      <c r="P658" s="432"/>
      <c r="R658" s="311"/>
    </row>
    <row r="659" spans="13:18" x14ac:dyDescent="0.2">
      <c r="M659" s="431"/>
      <c r="N659" s="431"/>
      <c r="O659" s="431"/>
      <c r="P659" s="432"/>
      <c r="R659" s="311"/>
    </row>
    <row r="660" spans="13:18" x14ac:dyDescent="0.2">
      <c r="M660" s="431"/>
      <c r="N660" s="431"/>
      <c r="O660" s="431"/>
      <c r="P660" s="432"/>
      <c r="R660" s="311"/>
    </row>
    <row r="661" spans="13:18" x14ac:dyDescent="0.2">
      <c r="M661" s="431"/>
      <c r="N661" s="431"/>
      <c r="O661" s="431"/>
      <c r="P661" s="432"/>
      <c r="R661" s="311"/>
    </row>
    <row r="662" spans="13:18" x14ac:dyDescent="0.2">
      <c r="M662" s="431"/>
      <c r="N662" s="431"/>
      <c r="O662" s="431"/>
      <c r="P662" s="432"/>
      <c r="R662" s="311"/>
    </row>
    <row r="663" spans="13:18" x14ac:dyDescent="0.2">
      <c r="M663" s="431"/>
      <c r="N663" s="431"/>
      <c r="O663" s="431"/>
      <c r="P663" s="432"/>
      <c r="R663" s="311"/>
    </row>
    <row r="664" spans="13:18" x14ac:dyDescent="0.2">
      <c r="M664" s="431"/>
      <c r="N664" s="431"/>
      <c r="O664" s="431"/>
      <c r="P664" s="432"/>
      <c r="R664" s="311"/>
    </row>
    <row r="665" spans="13:18" x14ac:dyDescent="0.2">
      <c r="M665" s="431"/>
      <c r="N665" s="431"/>
      <c r="O665" s="431"/>
      <c r="P665" s="432"/>
      <c r="R665" s="311"/>
    </row>
    <row r="666" spans="13:18" x14ac:dyDescent="0.2">
      <c r="M666" s="431"/>
      <c r="N666" s="431"/>
      <c r="O666" s="431"/>
      <c r="P666" s="432"/>
      <c r="R666" s="311"/>
    </row>
    <row r="667" spans="13:18" x14ac:dyDescent="0.2">
      <c r="M667" s="431"/>
      <c r="N667" s="431"/>
      <c r="O667" s="431"/>
      <c r="P667" s="432"/>
      <c r="R667" s="311"/>
    </row>
    <row r="668" spans="13:18" x14ac:dyDescent="0.2">
      <c r="M668" s="431"/>
      <c r="N668" s="431"/>
      <c r="O668" s="431"/>
      <c r="P668" s="432"/>
      <c r="R668" s="311"/>
    </row>
    <row r="669" spans="13:18" x14ac:dyDescent="0.2">
      <c r="M669" s="431"/>
      <c r="N669" s="431"/>
      <c r="O669" s="431"/>
      <c r="P669" s="432"/>
      <c r="R669" s="311"/>
    </row>
    <row r="670" spans="13:18" x14ac:dyDescent="0.2">
      <c r="M670" s="431"/>
      <c r="N670" s="431"/>
      <c r="O670" s="431"/>
      <c r="P670" s="432"/>
      <c r="R670" s="311"/>
    </row>
    <row r="671" spans="13:18" x14ac:dyDescent="0.2">
      <c r="M671" s="431"/>
      <c r="N671" s="431"/>
      <c r="O671" s="431"/>
      <c r="P671" s="432"/>
      <c r="R671" s="311"/>
    </row>
    <row r="672" spans="13:18" x14ac:dyDescent="0.2">
      <c r="M672" s="431"/>
      <c r="N672" s="431"/>
      <c r="O672" s="431"/>
      <c r="P672" s="432"/>
      <c r="R672" s="311"/>
    </row>
    <row r="673" spans="13:18" x14ac:dyDescent="0.2">
      <c r="M673" s="431"/>
      <c r="N673" s="431"/>
      <c r="O673" s="431"/>
      <c r="P673" s="432"/>
      <c r="R673" s="311"/>
    </row>
    <row r="674" spans="13:18" x14ac:dyDescent="0.2">
      <c r="M674" s="431"/>
      <c r="N674" s="431"/>
      <c r="O674" s="431"/>
      <c r="P674" s="432"/>
      <c r="R674" s="311"/>
    </row>
    <row r="675" spans="13:18" x14ac:dyDescent="0.2">
      <c r="M675" s="431"/>
      <c r="N675" s="431"/>
      <c r="O675" s="431"/>
      <c r="P675" s="432"/>
      <c r="R675" s="311"/>
    </row>
    <row r="676" spans="13:18" x14ac:dyDescent="0.2">
      <c r="M676" s="431"/>
      <c r="N676" s="431"/>
      <c r="O676" s="431"/>
      <c r="P676" s="432"/>
      <c r="R676" s="311"/>
    </row>
    <row r="677" spans="13:18" x14ac:dyDescent="0.2">
      <c r="M677" s="431"/>
      <c r="N677" s="431"/>
      <c r="O677" s="431"/>
      <c r="P677" s="432"/>
      <c r="R677" s="311"/>
    </row>
    <row r="678" spans="13:18" x14ac:dyDescent="0.2">
      <c r="M678" s="431"/>
      <c r="N678" s="431"/>
      <c r="O678" s="431"/>
      <c r="P678" s="432"/>
      <c r="R678" s="311"/>
    </row>
    <row r="679" spans="13:18" x14ac:dyDescent="0.2">
      <c r="M679" s="431"/>
      <c r="N679" s="431"/>
      <c r="O679" s="431"/>
      <c r="P679" s="432"/>
      <c r="R679" s="311"/>
    </row>
    <row r="680" spans="13:18" x14ac:dyDescent="0.2">
      <c r="M680" s="431"/>
      <c r="N680" s="431"/>
      <c r="O680" s="431"/>
      <c r="P680" s="432"/>
      <c r="R680" s="311"/>
    </row>
    <row r="681" spans="13:18" x14ac:dyDescent="0.2">
      <c r="M681" s="431"/>
      <c r="N681" s="431"/>
      <c r="O681" s="431"/>
      <c r="P681" s="432"/>
      <c r="R681" s="311"/>
    </row>
    <row r="682" spans="13:18" x14ac:dyDescent="0.2">
      <c r="M682" s="431"/>
      <c r="N682" s="431"/>
      <c r="O682" s="431"/>
      <c r="P682" s="432"/>
      <c r="R682" s="311"/>
    </row>
    <row r="683" spans="13:18" x14ac:dyDescent="0.2">
      <c r="M683" s="431"/>
      <c r="N683" s="431"/>
      <c r="O683" s="431"/>
      <c r="P683" s="432"/>
      <c r="R683" s="311"/>
    </row>
    <row r="684" spans="13:18" x14ac:dyDescent="0.2">
      <c r="M684" s="431"/>
      <c r="N684" s="431"/>
      <c r="O684" s="431"/>
      <c r="P684" s="432"/>
      <c r="R684" s="311"/>
    </row>
    <row r="685" spans="13:18" x14ac:dyDescent="0.2">
      <c r="M685" s="431"/>
      <c r="N685" s="431"/>
      <c r="O685" s="431"/>
      <c r="P685" s="432"/>
      <c r="R685" s="311"/>
    </row>
    <row r="686" spans="13:18" x14ac:dyDescent="0.2">
      <c r="M686" s="431"/>
      <c r="N686" s="431"/>
      <c r="O686" s="431"/>
      <c r="P686" s="432"/>
      <c r="R686" s="311"/>
    </row>
    <row r="687" spans="13:18" x14ac:dyDescent="0.2">
      <c r="M687" s="431"/>
      <c r="N687" s="431"/>
      <c r="O687" s="431"/>
      <c r="P687" s="432"/>
      <c r="R687" s="311"/>
    </row>
    <row r="688" spans="13:18" x14ac:dyDescent="0.2">
      <c r="M688" s="431"/>
      <c r="N688" s="431"/>
      <c r="O688" s="431"/>
      <c r="P688" s="432"/>
      <c r="R688" s="311"/>
    </row>
    <row r="689" spans="13:18" x14ac:dyDescent="0.2">
      <c r="M689" s="431"/>
      <c r="N689" s="431"/>
      <c r="O689" s="431"/>
      <c r="P689" s="432"/>
      <c r="R689" s="311"/>
    </row>
    <row r="690" spans="13:18" x14ac:dyDescent="0.2">
      <c r="M690" s="431"/>
      <c r="N690" s="431"/>
      <c r="O690" s="431"/>
      <c r="P690" s="432"/>
      <c r="R690" s="311"/>
    </row>
    <row r="691" spans="13:18" x14ac:dyDescent="0.2">
      <c r="M691" s="431"/>
      <c r="N691" s="431"/>
      <c r="O691" s="431"/>
      <c r="P691" s="432"/>
      <c r="R691" s="311"/>
    </row>
    <row r="692" spans="13:18" x14ac:dyDescent="0.2">
      <c r="M692" s="431"/>
      <c r="N692" s="431"/>
      <c r="O692" s="431"/>
      <c r="P692" s="432"/>
      <c r="R692" s="311"/>
    </row>
    <row r="693" spans="13:18" x14ac:dyDescent="0.2">
      <c r="M693" s="431"/>
      <c r="N693" s="431"/>
      <c r="O693" s="431"/>
      <c r="P693" s="432"/>
      <c r="R693" s="311"/>
    </row>
    <row r="694" spans="13:18" x14ac:dyDescent="0.2">
      <c r="M694" s="431"/>
      <c r="N694" s="431"/>
      <c r="O694" s="431"/>
      <c r="P694" s="432"/>
      <c r="R694" s="311"/>
    </row>
    <row r="695" spans="13:18" x14ac:dyDescent="0.2">
      <c r="M695" s="431"/>
      <c r="N695" s="431"/>
      <c r="O695" s="431"/>
      <c r="P695" s="432"/>
      <c r="R695" s="311"/>
    </row>
    <row r="696" spans="13:18" x14ac:dyDescent="0.2">
      <c r="M696" s="431"/>
      <c r="N696" s="431"/>
      <c r="O696" s="431"/>
      <c r="P696" s="432"/>
      <c r="R696" s="311"/>
    </row>
    <row r="697" spans="13:18" x14ac:dyDescent="0.2">
      <c r="M697" s="431"/>
      <c r="N697" s="431"/>
      <c r="O697" s="431"/>
      <c r="P697" s="432"/>
      <c r="R697" s="311"/>
    </row>
    <row r="698" spans="13:18" x14ac:dyDescent="0.2">
      <c r="M698" s="431"/>
      <c r="N698" s="431"/>
      <c r="O698" s="431"/>
      <c r="P698" s="432"/>
      <c r="R698" s="311"/>
    </row>
    <row r="699" spans="13:18" x14ac:dyDescent="0.2">
      <c r="M699" s="431"/>
      <c r="N699" s="431"/>
      <c r="O699" s="431"/>
      <c r="P699" s="432"/>
      <c r="R699" s="311"/>
    </row>
    <row r="700" spans="13:18" x14ac:dyDescent="0.2">
      <c r="M700" s="431"/>
      <c r="N700" s="431"/>
      <c r="O700" s="431"/>
      <c r="P700" s="432"/>
      <c r="R700" s="311"/>
    </row>
    <row r="701" spans="13:18" x14ac:dyDescent="0.2">
      <c r="M701" s="431"/>
      <c r="N701" s="431"/>
      <c r="O701" s="431"/>
      <c r="P701" s="432"/>
      <c r="R701" s="311"/>
    </row>
    <row r="702" spans="13:18" x14ac:dyDescent="0.2">
      <c r="M702" s="431"/>
      <c r="N702" s="431"/>
      <c r="O702" s="431"/>
      <c r="P702" s="432"/>
      <c r="R702" s="311"/>
    </row>
    <row r="703" spans="13:18" x14ac:dyDescent="0.2">
      <c r="M703" s="431"/>
      <c r="N703" s="431"/>
      <c r="O703" s="431"/>
      <c r="P703" s="432"/>
      <c r="R703" s="311"/>
    </row>
    <row r="704" spans="13:18" x14ac:dyDescent="0.2">
      <c r="M704" s="431"/>
      <c r="N704" s="431"/>
      <c r="O704" s="431"/>
      <c r="P704" s="432"/>
      <c r="R704" s="311"/>
    </row>
    <row r="705" spans="13:18" x14ac:dyDescent="0.2">
      <c r="M705" s="431"/>
      <c r="N705" s="431"/>
      <c r="O705" s="431"/>
      <c r="P705" s="432"/>
      <c r="R705" s="311"/>
    </row>
    <row r="706" spans="13:18" x14ac:dyDescent="0.2">
      <c r="M706" s="431"/>
      <c r="N706" s="431"/>
      <c r="O706" s="431"/>
      <c r="P706" s="432"/>
      <c r="R706" s="311"/>
    </row>
    <row r="707" spans="13:18" x14ac:dyDescent="0.2">
      <c r="M707" s="431"/>
      <c r="N707" s="431"/>
      <c r="O707" s="431"/>
      <c r="P707" s="432"/>
      <c r="R707" s="311"/>
    </row>
    <row r="708" spans="13:18" x14ac:dyDescent="0.2">
      <c r="M708" s="431"/>
      <c r="N708" s="431"/>
      <c r="O708" s="431"/>
      <c r="P708" s="432"/>
      <c r="R708" s="311"/>
    </row>
    <row r="709" spans="13:18" x14ac:dyDescent="0.2">
      <c r="M709" s="431"/>
      <c r="N709" s="431"/>
      <c r="O709" s="431"/>
      <c r="P709" s="432"/>
      <c r="R709" s="311"/>
    </row>
    <row r="710" spans="13:18" x14ac:dyDescent="0.2">
      <c r="M710" s="431"/>
      <c r="N710" s="431"/>
      <c r="O710" s="431"/>
      <c r="P710" s="432"/>
      <c r="R710" s="311"/>
    </row>
    <row r="711" spans="13:18" x14ac:dyDescent="0.2">
      <c r="M711" s="431"/>
      <c r="N711" s="431"/>
      <c r="O711" s="431"/>
      <c r="P711" s="432"/>
      <c r="R711" s="311"/>
    </row>
    <row r="712" spans="13:18" x14ac:dyDescent="0.2">
      <c r="M712" s="431"/>
      <c r="N712" s="431"/>
      <c r="O712" s="431"/>
      <c r="P712" s="432"/>
      <c r="R712" s="311"/>
    </row>
    <row r="713" spans="13:18" x14ac:dyDescent="0.2">
      <c r="M713" s="431"/>
      <c r="N713" s="431"/>
      <c r="O713" s="431"/>
      <c r="P713" s="432"/>
      <c r="R713" s="311"/>
    </row>
    <row r="714" spans="13:18" x14ac:dyDescent="0.2">
      <c r="M714" s="431"/>
      <c r="N714" s="431"/>
      <c r="O714" s="431"/>
      <c r="P714" s="432"/>
      <c r="R714" s="311"/>
    </row>
    <row r="715" spans="13:18" x14ac:dyDescent="0.2">
      <c r="M715" s="431"/>
      <c r="N715" s="431"/>
      <c r="O715" s="431"/>
      <c r="P715" s="432"/>
      <c r="R715" s="311"/>
    </row>
    <row r="716" spans="13:18" x14ac:dyDescent="0.2">
      <c r="M716" s="431"/>
      <c r="N716" s="431"/>
      <c r="O716" s="431"/>
      <c r="P716" s="432"/>
      <c r="R716" s="311"/>
    </row>
    <row r="717" spans="13:18" x14ac:dyDescent="0.2">
      <c r="M717" s="431"/>
      <c r="N717" s="431"/>
      <c r="O717" s="431"/>
      <c r="P717" s="432"/>
      <c r="R717" s="311"/>
    </row>
    <row r="718" spans="13:18" x14ac:dyDescent="0.2">
      <c r="M718" s="431"/>
      <c r="N718" s="431"/>
      <c r="O718" s="431"/>
      <c r="P718" s="432"/>
      <c r="R718" s="311"/>
    </row>
    <row r="719" spans="13:18" x14ac:dyDescent="0.2">
      <c r="M719" s="431"/>
      <c r="N719" s="431"/>
      <c r="O719" s="431"/>
      <c r="P719" s="432"/>
      <c r="R719" s="311"/>
    </row>
    <row r="720" spans="13:18" x14ac:dyDescent="0.2">
      <c r="M720" s="431"/>
      <c r="N720" s="431"/>
      <c r="O720" s="431"/>
      <c r="P720" s="432"/>
      <c r="R720" s="311"/>
    </row>
    <row r="721" spans="13:18" x14ac:dyDescent="0.2">
      <c r="M721" s="431"/>
      <c r="N721" s="431"/>
      <c r="O721" s="431"/>
      <c r="P721" s="432"/>
      <c r="R721" s="311"/>
    </row>
    <row r="722" spans="13:18" x14ac:dyDescent="0.2">
      <c r="M722" s="431"/>
      <c r="N722" s="431"/>
      <c r="O722" s="431"/>
      <c r="P722" s="432"/>
      <c r="R722" s="311"/>
    </row>
    <row r="723" spans="13:18" x14ac:dyDescent="0.2">
      <c r="M723" s="431"/>
      <c r="N723" s="431"/>
      <c r="O723" s="431"/>
      <c r="P723" s="432"/>
      <c r="R723" s="311"/>
    </row>
    <row r="724" spans="13:18" x14ac:dyDescent="0.2">
      <c r="M724" s="431"/>
      <c r="N724" s="431"/>
      <c r="O724" s="431"/>
      <c r="P724" s="432"/>
      <c r="R724" s="311"/>
    </row>
    <row r="725" spans="13:18" x14ac:dyDescent="0.2">
      <c r="M725" s="431"/>
      <c r="N725" s="431"/>
      <c r="O725" s="431"/>
      <c r="P725" s="432"/>
      <c r="R725" s="311"/>
    </row>
    <row r="726" spans="13:18" x14ac:dyDescent="0.2">
      <c r="M726" s="431"/>
      <c r="N726" s="431"/>
      <c r="O726" s="431"/>
      <c r="P726" s="432"/>
      <c r="R726" s="311"/>
    </row>
    <row r="727" spans="13:18" x14ac:dyDescent="0.2">
      <c r="M727" s="431"/>
      <c r="N727" s="431"/>
      <c r="O727" s="431"/>
      <c r="P727" s="432"/>
      <c r="R727" s="311"/>
    </row>
    <row r="728" spans="13:18" x14ac:dyDescent="0.2">
      <c r="M728" s="431"/>
      <c r="N728" s="431"/>
      <c r="O728" s="431"/>
      <c r="P728" s="432"/>
      <c r="R728" s="311"/>
    </row>
    <row r="729" spans="13:18" x14ac:dyDescent="0.2">
      <c r="M729" s="431"/>
      <c r="N729" s="431"/>
      <c r="O729" s="431"/>
      <c r="P729" s="432"/>
      <c r="R729" s="311"/>
    </row>
    <row r="730" spans="13:18" x14ac:dyDescent="0.2">
      <c r="M730" s="431"/>
      <c r="N730" s="431"/>
      <c r="O730" s="431"/>
      <c r="P730" s="432"/>
      <c r="R730" s="311"/>
    </row>
    <row r="731" spans="13:18" x14ac:dyDescent="0.2">
      <c r="M731" s="431"/>
      <c r="N731" s="431"/>
      <c r="O731" s="431"/>
      <c r="P731" s="432"/>
      <c r="R731" s="311"/>
    </row>
    <row r="732" spans="13:18" x14ac:dyDescent="0.2">
      <c r="M732" s="431"/>
      <c r="N732" s="431"/>
      <c r="O732" s="431"/>
      <c r="P732" s="432"/>
      <c r="R732" s="311"/>
    </row>
    <row r="733" spans="13:18" x14ac:dyDescent="0.2">
      <c r="M733" s="431"/>
      <c r="N733" s="431"/>
      <c r="O733" s="431"/>
      <c r="P733" s="432"/>
      <c r="R733" s="311"/>
    </row>
    <row r="734" spans="13:18" x14ac:dyDescent="0.2">
      <c r="M734" s="431"/>
      <c r="N734" s="431"/>
      <c r="O734" s="431"/>
      <c r="P734" s="432"/>
      <c r="R734" s="311"/>
    </row>
    <row r="735" spans="13:18" x14ac:dyDescent="0.2">
      <c r="M735" s="431"/>
      <c r="N735" s="431"/>
      <c r="O735" s="431"/>
      <c r="P735" s="432"/>
      <c r="R735" s="311"/>
    </row>
    <row r="736" spans="13:18" x14ac:dyDescent="0.2">
      <c r="M736" s="431"/>
      <c r="N736" s="431"/>
      <c r="O736" s="431"/>
      <c r="P736" s="432"/>
      <c r="R736" s="311"/>
    </row>
    <row r="737" spans="13:18" x14ac:dyDescent="0.2">
      <c r="M737" s="431"/>
      <c r="N737" s="431"/>
      <c r="O737" s="431"/>
      <c r="P737" s="432"/>
      <c r="R737" s="311"/>
    </row>
    <row r="738" spans="13:18" x14ac:dyDescent="0.2">
      <c r="M738" s="431"/>
      <c r="N738" s="431"/>
      <c r="O738" s="431"/>
      <c r="P738" s="432"/>
      <c r="R738" s="311"/>
    </row>
    <row r="739" spans="13:18" x14ac:dyDescent="0.2">
      <c r="M739" s="431"/>
      <c r="N739" s="431"/>
      <c r="O739" s="431"/>
      <c r="P739" s="432"/>
      <c r="R739" s="311"/>
    </row>
    <row r="740" spans="13:18" x14ac:dyDescent="0.2">
      <c r="M740" s="431"/>
      <c r="N740" s="431"/>
      <c r="O740" s="431"/>
      <c r="P740" s="432"/>
      <c r="R740" s="311"/>
    </row>
    <row r="741" spans="13:18" x14ac:dyDescent="0.2">
      <c r="M741" s="431"/>
      <c r="N741" s="431"/>
      <c r="O741" s="431"/>
      <c r="P741" s="432"/>
      <c r="R741" s="311"/>
    </row>
    <row r="742" spans="13:18" x14ac:dyDescent="0.2">
      <c r="M742" s="431"/>
      <c r="N742" s="431"/>
      <c r="O742" s="431"/>
      <c r="P742" s="432"/>
      <c r="R742" s="311"/>
    </row>
    <row r="743" spans="13:18" x14ac:dyDescent="0.2">
      <c r="M743" s="431"/>
      <c r="N743" s="431"/>
      <c r="O743" s="431"/>
      <c r="P743" s="432"/>
      <c r="R743" s="311"/>
    </row>
    <row r="744" spans="13:18" x14ac:dyDescent="0.2">
      <c r="M744" s="431"/>
      <c r="N744" s="431"/>
      <c r="O744" s="431"/>
      <c r="P744" s="432"/>
      <c r="R744" s="311"/>
    </row>
    <row r="745" spans="13:18" x14ac:dyDescent="0.2">
      <c r="M745" s="431"/>
      <c r="N745" s="431"/>
      <c r="O745" s="431"/>
      <c r="P745" s="432"/>
      <c r="R745" s="311"/>
    </row>
    <row r="746" spans="13:18" x14ac:dyDescent="0.2">
      <c r="M746" s="431"/>
      <c r="N746" s="431"/>
      <c r="O746" s="431"/>
      <c r="P746" s="432"/>
      <c r="R746" s="311"/>
    </row>
    <row r="747" spans="13:18" x14ac:dyDescent="0.2">
      <c r="M747" s="431"/>
      <c r="N747" s="431"/>
      <c r="O747" s="431"/>
      <c r="P747" s="432"/>
      <c r="R747" s="311"/>
    </row>
    <row r="748" spans="13:18" x14ac:dyDescent="0.2">
      <c r="M748" s="431"/>
      <c r="N748" s="431"/>
      <c r="O748" s="431"/>
      <c r="P748" s="432"/>
      <c r="R748" s="311"/>
    </row>
    <row r="749" spans="13:18" x14ac:dyDescent="0.2">
      <c r="M749" s="431"/>
      <c r="N749" s="431"/>
      <c r="O749" s="431"/>
      <c r="P749" s="432"/>
      <c r="R749" s="311"/>
    </row>
    <row r="750" spans="13:18" x14ac:dyDescent="0.2">
      <c r="M750" s="431"/>
      <c r="N750" s="431"/>
      <c r="O750" s="431"/>
      <c r="P750" s="432"/>
      <c r="R750" s="311"/>
    </row>
    <row r="751" spans="13:18" x14ac:dyDescent="0.2">
      <c r="M751" s="431"/>
      <c r="N751" s="431"/>
      <c r="O751" s="431"/>
      <c r="P751" s="432"/>
      <c r="R751" s="311"/>
    </row>
    <row r="752" spans="13:18" x14ac:dyDescent="0.2">
      <c r="M752" s="431"/>
      <c r="N752" s="431"/>
      <c r="O752" s="431"/>
      <c r="P752" s="432"/>
      <c r="R752" s="311"/>
    </row>
    <row r="753" spans="13:18" x14ac:dyDescent="0.2">
      <c r="M753" s="431"/>
      <c r="N753" s="431"/>
      <c r="O753" s="431"/>
      <c r="P753" s="432"/>
      <c r="R753" s="311"/>
    </row>
    <row r="754" spans="13:18" x14ac:dyDescent="0.2">
      <c r="M754" s="431"/>
      <c r="N754" s="431"/>
      <c r="O754" s="431"/>
      <c r="P754" s="432"/>
      <c r="R754" s="311"/>
    </row>
    <row r="755" spans="13:18" x14ac:dyDescent="0.2">
      <c r="M755" s="431"/>
      <c r="N755" s="431"/>
      <c r="O755" s="431"/>
      <c r="P755" s="432"/>
      <c r="R755" s="311"/>
    </row>
    <row r="756" spans="13:18" x14ac:dyDescent="0.2">
      <c r="M756" s="431"/>
      <c r="N756" s="431"/>
      <c r="O756" s="431"/>
      <c r="P756" s="432"/>
      <c r="R756" s="311"/>
    </row>
    <row r="757" spans="13:18" x14ac:dyDescent="0.2">
      <c r="M757" s="431"/>
      <c r="N757" s="431"/>
      <c r="O757" s="431"/>
      <c r="P757" s="432"/>
      <c r="R757" s="311"/>
    </row>
    <row r="758" spans="13:18" x14ac:dyDescent="0.2">
      <c r="M758" s="431"/>
      <c r="N758" s="431"/>
      <c r="O758" s="431"/>
      <c r="P758" s="432"/>
      <c r="R758" s="311"/>
    </row>
    <row r="759" spans="13:18" x14ac:dyDescent="0.2">
      <c r="M759" s="431"/>
      <c r="N759" s="431"/>
      <c r="O759" s="431"/>
      <c r="P759" s="432"/>
      <c r="R759" s="311"/>
    </row>
    <row r="760" spans="13:18" x14ac:dyDescent="0.2">
      <c r="M760" s="431"/>
      <c r="N760" s="431"/>
      <c r="O760" s="431"/>
      <c r="P760" s="432"/>
      <c r="R760" s="311"/>
    </row>
    <row r="761" spans="13:18" x14ac:dyDescent="0.2">
      <c r="M761" s="431"/>
      <c r="N761" s="431"/>
      <c r="O761" s="431"/>
      <c r="P761" s="432"/>
      <c r="R761" s="311"/>
    </row>
    <row r="762" spans="13:18" x14ac:dyDescent="0.2">
      <c r="M762" s="431"/>
      <c r="N762" s="431"/>
      <c r="O762" s="431"/>
      <c r="P762" s="432"/>
      <c r="R762" s="311"/>
    </row>
    <row r="763" spans="13:18" x14ac:dyDescent="0.2">
      <c r="M763" s="431"/>
      <c r="N763" s="431"/>
      <c r="O763" s="431"/>
      <c r="P763" s="432"/>
      <c r="R763" s="311"/>
    </row>
    <row r="764" spans="13:18" x14ac:dyDescent="0.2">
      <c r="M764" s="431"/>
      <c r="N764" s="431"/>
      <c r="O764" s="431"/>
      <c r="P764" s="432"/>
      <c r="R764" s="311"/>
    </row>
    <row r="765" spans="13:18" x14ac:dyDescent="0.2">
      <c r="M765" s="431"/>
      <c r="N765" s="431"/>
      <c r="O765" s="431"/>
      <c r="P765" s="432"/>
      <c r="R765" s="311"/>
    </row>
    <row r="766" spans="13:18" x14ac:dyDescent="0.2">
      <c r="M766" s="431"/>
      <c r="N766" s="431"/>
      <c r="O766" s="431"/>
      <c r="P766" s="432"/>
      <c r="R766" s="311"/>
    </row>
    <row r="767" spans="13:18" x14ac:dyDescent="0.2">
      <c r="M767" s="431"/>
      <c r="N767" s="431"/>
      <c r="O767" s="431"/>
      <c r="P767" s="432"/>
      <c r="R767" s="311"/>
    </row>
    <row r="768" spans="13:18" x14ac:dyDescent="0.2">
      <c r="M768" s="431"/>
      <c r="N768" s="431"/>
      <c r="O768" s="431"/>
      <c r="P768" s="432"/>
      <c r="R768" s="311"/>
    </row>
    <row r="769" spans="13:18" x14ac:dyDescent="0.2">
      <c r="M769" s="431"/>
      <c r="N769" s="431"/>
      <c r="O769" s="431"/>
      <c r="P769" s="432"/>
      <c r="R769" s="311"/>
    </row>
    <row r="770" spans="13:18" x14ac:dyDescent="0.2">
      <c r="M770" s="431"/>
      <c r="N770" s="431"/>
      <c r="O770" s="431"/>
      <c r="P770" s="432"/>
      <c r="R770" s="311"/>
    </row>
    <row r="771" spans="13:18" x14ac:dyDescent="0.2">
      <c r="M771" s="431"/>
      <c r="N771" s="431"/>
      <c r="O771" s="431"/>
      <c r="P771" s="432"/>
      <c r="R771" s="311"/>
    </row>
    <row r="772" spans="13:18" x14ac:dyDescent="0.2">
      <c r="M772" s="431"/>
      <c r="N772" s="431"/>
      <c r="O772" s="431"/>
      <c r="P772" s="432"/>
      <c r="R772" s="311"/>
    </row>
    <row r="773" spans="13:18" x14ac:dyDescent="0.2">
      <c r="M773" s="431"/>
      <c r="N773" s="431"/>
      <c r="O773" s="431"/>
      <c r="P773" s="432"/>
      <c r="R773" s="311"/>
    </row>
    <row r="774" spans="13:18" x14ac:dyDescent="0.2">
      <c r="M774" s="431"/>
      <c r="N774" s="431"/>
      <c r="O774" s="431"/>
      <c r="P774" s="432"/>
      <c r="R774" s="311"/>
    </row>
    <row r="775" spans="13:18" x14ac:dyDescent="0.2">
      <c r="M775" s="431"/>
      <c r="N775" s="431"/>
      <c r="O775" s="431"/>
      <c r="P775" s="432"/>
      <c r="R775" s="311"/>
    </row>
    <row r="776" spans="13:18" x14ac:dyDescent="0.2">
      <c r="M776" s="431"/>
      <c r="N776" s="431"/>
      <c r="O776" s="431"/>
      <c r="P776" s="432"/>
      <c r="R776" s="311"/>
    </row>
    <row r="777" spans="13:18" x14ac:dyDescent="0.2">
      <c r="M777" s="431"/>
      <c r="N777" s="431"/>
      <c r="O777" s="431"/>
      <c r="P777" s="432"/>
      <c r="R777" s="311"/>
    </row>
    <row r="778" spans="13:18" x14ac:dyDescent="0.2">
      <c r="M778" s="431"/>
      <c r="N778" s="431"/>
      <c r="O778" s="431"/>
      <c r="P778" s="432"/>
      <c r="R778" s="311"/>
    </row>
    <row r="779" spans="13:18" x14ac:dyDescent="0.2">
      <c r="M779" s="431"/>
      <c r="N779" s="431"/>
      <c r="O779" s="431"/>
      <c r="P779" s="432"/>
      <c r="R779" s="311"/>
    </row>
    <row r="780" spans="13:18" x14ac:dyDescent="0.2">
      <c r="M780" s="431"/>
      <c r="N780" s="431"/>
      <c r="O780" s="431"/>
      <c r="P780" s="432"/>
      <c r="R780" s="311"/>
    </row>
    <row r="781" spans="13:18" x14ac:dyDescent="0.2">
      <c r="M781" s="431"/>
      <c r="N781" s="431"/>
      <c r="O781" s="431"/>
      <c r="P781" s="432"/>
      <c r="R781" s="311"/>
    </row>
    <row r="782" spans="13:18" x14ac:dyDescent="0.2">
      <c r="M782" s="431"/>
      <c r="N782" s="431"/>
      <c r="O782" s="431"/>
      <c r="P782" s="432"/>
      <c r="R782" s="311"/>
    </row>
    <row r="783" spans="13:18" x14ac:dyDescent="0.2">
      <c r="M783" s="431"/>
      <c r="N783" s="431"/>
      <c r="O783" s="431"/>
      <c r="P783" s="432"/>
      <c r="R783" s="311"/>
    </row>
    <row r="784" spans="13:18" x14ac:dyDescent="0.2">
      <c r="M784" s="431"/>
      <c r="N784" s="431"/>
      <c r="O784" s="431"/>
      <c r="P784" s="432"/>
      <c r="R784" s="311"/>
    </row>
    <row r="785" spans="13:18" x14ac:dyDescent="0.2">
      <c r="M785" s="431"/>
      <c r="N785" s="431"/>
      <c r="O785" s="431"/>
      <c r="P785" s="432"/>
      <c r="R785" s="311"/>
    </row>
    <row r="786" spans="13:18" x14ac:dyDescent="0.2">
      <c r="M786" s="431"/>
      <c r="N786" s="431"/>
      <c r="O786" s="431"/>
      <c r="P786" s="432"/>
      <c r="R786" s="311"/>
    </row>
    <row r="787" spans="13:18" x14ac:dyDescent="0.2">
      <c r="M787" s="431"/>
      <c r="N787" s="431"/>
      <c r="O787" s="431"/>
      <c r="P787" s="432"/>
      <c r="R787" s="311"/>
    </row>
    <row r="788" spans="13:18" x14ac:dyDescent="0.2">
      <c r="M788" s="431"/>
      <c r="N788" s="431"/>
      <c r="O788" s="431"/>
      <c r="P788" s="432"/>
      <c r="R788" s="311"/>
    </row>
    <row r="789" spans="13:18" x14ac:dyDescent="0.2">
      <c r="M789" s="431"/>
      <c r="N789" s="431"/>
      <c r="O789" s="431"/>
      <c r="P789" s="432"/>
      <c r="R789" s="311"/>
    </row>
    <row r="790" spans="13:18" x14ac:dyDescent="0.2">
      <c r="M790" s="431"/>
      <c r="N790" s="431"/>
      <c r="O790" s="431"/>
      <c r="P790" s="432"/>
      <c r="R790" s="311"/>
    </row>
    <row r="791" spans="13:18" x14ac:dyDescent="0.2">
      <c r="M791" s="431"/>
      <c r="N791" s="431"/>
      <c r="O791" s="431"/>
      <c r="P791" s="432"/>
      <c r="R791" s="311"/>
    </row>
    <row r="792" spans="13:18" x14ac:dyDescent="0.2">
      <c r="M792" s="431"/>
      <c r="N792" s="431"/>
      <c r="O792" s="431"/>
      <c r="P792" s="432"/>
      <c r="R792" s="311"/>
    </row>
    <row r="793" spans="13:18" x14ac:dyDescent="0.2">
      <c r="M793" s="431"/>
      <c r="N793" s="431"/>
      <c r="O793" s="431"/>
      <c r="P793" s="432"/>
      <c r="R793" s="311"/>
    </row>
    <row r="794" spans="13:18" x14ac:dyDescent="0.2">
      <c r="M794" s="431"/>
      <c r="N794" s="431"/>
      <c r="O794" s="431"/>
      <c r="P794" s="432"/>
      <c r="R794" s="311"/>
    </row>
    <row r="795" spans="13:18" x14ac:dyDescent="0.2">
      <c r="M795" s="431"/>
      <c r="N795" s="431"/>
      <c r="O795" s="431"/>
      <c r="P795" s="432"/>
      <c r="R795" s="311"/>
    </row>
    <row r="796" spans="13:18" x14ac:dyDescent="0.2">
      <c r="M796" s="431"/>
      <c r="N796" s="431"/>
      <c r="O796" s="431"/>
      <c r="P796" s="432"/>
      <c r="R796" s="311"/>
    </row>
    <row r="797" spans="13:18" x14ac:dyDescent="0.2">
      <c r="M797" s="431"/>
      <c r="N797" s="431"/>
      <c r="O797" s="431"/>
      <c r="P797" s="432"/>
      <c r="R797" s="311"/>
    </row>
    <row r="798" spans="13:18" x14ac:dyDescent="0.2">
      <c r="M798" s="431"/>
      <c r="N798" s="431"/>
      <c r="O798" s="431"/>
      <c r="P798" s="432"/>
      <c r="R798" s="311"/>
    </row>
    <row r="799" spans="13:18" x14ac:dyDescent="0.2">
      <c r="M799" s="431"/>
      <c r="N799" s="431"/>
      <c r="O799" s="431"/>
      <c r="P799" s="432"/>
      <c r="R799" s="311"/>
    </row>
    <row r="800" spans="13:18" x14ac:dyDescent="0.2">
      <c r="M800" s="431"/>
      <c r="N800" s="431"/>
      <c r="O800" s="431"/>
      <c r="P800" s="432"/>
      <c r="R800" s="311"/>
    </row>
    <row r="801" spans="13:18" x14ac:dyDescent="0.2">
      <c r="M801" s="431"/>
      <c r="N801" s="431"/>
      <c r="O801" s="431"/>
      <c r="P801" s="432"/>
      <c r="R801" s="311"/>
    </row>
    <row r="802" spans="13:18" x14ac:dyDescent="0.2">
      <c r="M802" s="431"/>
      <c r="N802" s="431"/>
      <c r="O802" s="431"/>
      <c r="P802" s="432"/>
      <c r="R802" s="311"/>
    </row>
    <row r="803" spans="13:18" x14ac:dyDescent="0.2">
      <c r="M803" s="431"/>
      <c r="N803" s="431"/>
      <c r="O803" s="431"/>
      <c r="P803" s="432"/>
      <c r="R803" s="311"/>
    </row>
    <row r="804" spans="13:18" x14ac:dyDescent="0.2">
      <c r="M804" s="431"/>
      <c r="N804" s="431"/>
      <c r="O804" s="431"/>
      <c r="P804" s="432"/>
      <c r="R804" s="311"/>
    </row>
    <row r="805" spans="13:18" x14ac:dyDescent="0.2">
      <c r="M805" s="431"/>
      <c r="N805" s="431"/>
      <c r="O805" s="431"/>
      <c r="P805" s="432"/>
      <c r="R805" s="311"/>
    </row>
    <row r="806" spans="13:18" x14ac:dyDescent="0.2">
      <c r="M806" s="431"/>
      <c r="N806" s="431"/>
      <c r="O806" s="431"/>
      <c r="P806" s="432"/>
      <c r="R806" s="311"/>
    </row>
    <row r="807" spans="13:18" x14ac:dyDescent="0.2">
      <c r="M807" s="431"/>
      <c r="N807" s="431"/>
      <c r="O807" s="431"/>
      <c r="P807" s="432"/>
      <c r="R807" s="311"/>
    </row>
    <row r="808" spans="13:18" x14ac:dyDescent="0.2">
      <c r="M808" s="431"/>
      <c r="N808" s="431"/>
      <c r="O808" s="431"/>
      <c r="P808" s="432"/>
      <c r="R808" s="311"/>
    </row>
    <row r="809" spans="13:18" x14ac:dyDescent="0.2">
      <c r="M809" s="431"/>
      <c r="N809" s="431"/>
      <c r="O809" s="431"/>
      <c r="P809" s="432"/>
      <c r="R809" s="311"/>
    </row>
    <row r="810" spans="13:18" x14ac:dyDescent="0.2">
      <c r="M810" s="431"/>
      <c r="N810" s="431"/>
      <c r="O810" s="431"/>
      <c r="P810" s="432"/>
      <c r="R810" s="311"/>
    </row>
    <row r="811" spans="13:18" x14ac:dyDescent="0.2">
      <c r="M811" s="431"/>
      <c r="N811" s="431"/>
      <c r="O811" s="431"/>
      <c r="P811" s="432"/>
      <c r="R811" s="311"/>
    </row>
    <row r="812" spans="13:18" x14ac:dyDescent="0.2">
      <c r="M812" s="431"/>
      <c r="N812" s="431"/>
      <c r="O812" s="431"/>
      <c r="P812" s="432"/>
      <c r="R812" s="311"/>
    </row>
    <row r="813" spans="13:18" x14ac:dyDescent="0.2">
      <c r="M813" s="431"/>
      <c r="N813" s="431"/>
      <c r="O813" s="431"/>
      <c r="P813" s="432"/>
      <c r="R813" s="311"/>
    </row>
    <row r="814" spans="13:18" x14ac:dyDescent="0.2">
      <c r="M814" s="431"/>
      <c r="N814" s="431"/>
      <c r="O814" s="431"/>
      <c r="P814" s="432"/>
      <c r="R814" s="311"/>
    </row>
    <row r="815" spans="13:18" x14ac:dyDescent="0.2">
      <c r="M815" s="431"/>
      <c r="N815" s="431"/>
      <c r="O815" s="431"/>
      <c r="P815" s="432"/>
      <c r="R815" s="311"/>
    </row>
    <row r="816" spans="13:18" x14ac:dyDescent="0.2">
      <c r="M816" s="431"/>
      <c r="N816" s="431"/>
      <c r="O816" s="431"/>
      <c r="P816" s="432"/>
      <c r="R816" s="311"/>
    </row>
    <row r="817" spans="13:18" x14ac:dyDescent="0.2">
      <c r="M817" s="431"/>
      <c r="N817" s="431"/>
      <c r="O817" s="431"/>
      <c r="P817" s="432"/>
      <c r="R817" s="311"/>
    </row>
    <row r="818" spans="13:18" x14ac:dyDescent="0.2">
      <c r="M818" s="431"/>
      <c r="N818" s="431"/>
      <c r="O818" s="431"/>
      <c r="P818" s="432"/>
      <c r="R818" s="311"/>
    </row>
    <row r="819" spans="13:18" x14ac:dyDescent="0.2">
      <c r="M819" s="431"/>
      <c r="N819" s="431"/>
      <c r="O819" s="431"/>
      <c r="P819" s="432"/>
      <c r="R819" s="311"/>
    </row>
    <row r="820" spans="13:18" x14ac:dyDescent="0.2">
      <c r="M820" s="431"/>
      <c r="N820" s="431"/>
      <c r="O820" s="431"/>
      <c r="P820" s="432"/>
      <c r="R820" s="311"/>
    </row>
    <row r="821" spans="13:18" x14ac:dyDescent="0.2">
      <c r="M821" s="431"/>
      <c r="N821" s="431"/>
      <c r="O821" s="431"/>
      <c r="P821" s="432"/>
      <c r="R821" s="311"/>
    </row>
    <row r="822" spans="13:18" x14ac:dyDescent="0.2">
      <c r="M822" s="431"/>
      <c r="N822" s="431"/>
      <c r="O822" s="431"/>
      <c r="P822" s="432"/>
      <c r="R822" s="311"/>
    </row>
    <row r="823" spans="13:18" x14ac:dyDescent="0.2">
      <c r="M823" s="431"/>
      <c r="N823" s="431"/>
      <c r="O823" s="431"/>
      <c r="P823" s="432"/>
      <c r="R823" s="311"/>
    </row>
    <row r="824" spans="13:18" x14ac:dyDescent="0.2">
      <c r="M824" s="431"/>
      <c r="N824" s="431"/>
      <c r="O824" s="431"/>
      <c r="P824" s="432"/>
      <c r="R824" s="311"/>
    </row>
    <row r="825" spans="13:18" x14ac:dyDescent="0.2">
      <c r="M825" s="431"/>
      <c r="N825" s="431"/>
      <c r="O825" s="431"/>
      <c r="P825" s="432"/>
      <c r="R825" s="311"/>
    </row>
    <row r="826" spans="13:18" x14ac:dyDescent="0.2">
      <c r="M826" s="431"/>
      <c r="N826" s="431"/>
      <c r="O826" s="431"/>
      <c r="P826" s="432"/>
      <c r="R826" s="311"/>
    </row>
    <row r="827" spans="13:18" x14ac:dyDescent="0.2">
      <c r="M827" s="431"/>
      <c r="N827" s="431"/>
      <c r="O827" s="431"/>
      <c r="P827" s="432"/>
      <c r="R827" s="311"/>
    </row>
    <row r="828" spans="13:18" x14ac:dyDescent="0.2">
      <c r="M828" s="431"/>
      <c r="N828" s="431"/>
      <c r="O828" s="431"/>
      <c r="P828" s="432"/>
      <c r="R828" s="311"/>
    </row>
    <row r="829" spans="13:18" x14ac:dyDescent="0.2">
      <c r="M829" s="431"/>
      <c r="N829" s="431"/>
      <c r="O829" s="431"/>
      <c r="P829" s="432"/>
      <c r="R829" s="311"/>
    </row>
    <row r="830" spans="13:18" x14ac:dyDescent="0.2">
      <c r="M830" s="431"/>
      <c r="N830" s="431"/>
      <c r="O830" s="431"/>
      <c r="P830" s="432"/>
      <c r="R830" s="311"/>
    </row>
    <row r="831" spans="13:18" x14ac:dyDescent="0.2">
      <c r="M831" s="431"/>
      <c r="N831" s="431"/>
      <c r="O831" s="431"/>
      <c r="P831" s="432"/>
      <c r="R831" s="311"/>
    </row>
    <row r="832" spans="13:18" x14ac:dyDescent="0.2">
      <c r="M832" s="431"/>
      <c r="N832" s="431"/>
      <c r="O832" s="431"/>
      <c r="P832" s="432"/>
      <c r="R832" s="311"/>
    </row>
    <row r="833" spans="13:18" x14ac:dyDescent="0.2">
      <c r="M833" s="431"/>
      <c r="N833" s="431"/>
      <c r="O833" s="431"/>
      <c r="P833" s="432"/>
      <c r="R833" s="311"/>
    </row>
    <row r="834" spans="13:18" x14ac:dyDescent="0.2">
      <c r="M834" s="431"/>
      <c r="N834" s="431"/>
      <c r="O834" s="431"/>
      <c r="P834" s="432"/>
      <c r="R834" s="311"/>
    </row>
    <row r="835" spans="13:18" x14ac:dyDescent="0.2">
      <c r="M835" s="431"/>
      <c r="N835" s="431"/>
      <c r="O835" s="431"/>
      <c r="P835" s="432"/>
      <c r="R835" s="311"/>
    </row>
    <row r="836" spans="13:18" x14ac:dyDescent="0.2">
      <c r="M836" s="431"/>
      <c r="N836" s="431"/>
      <c r="O836" s="431"/>
      <c r="P836" s="432"/>
      <c r="R836" s="311"/>
    </row>
    <row r="837" spans="13:18" x14ac:dyDescent="0.2">
      <c r="M837" s="431"/>
      <c r="N837" s="431"/>
      <c r="O837" s="431"/>
      <c r="P837" s="432"/>
      <c r="R837" s="311"/>
    </row>
    <row r="838" spans="13:18" x14ac:dyDescent="0.2">
      <c r="M838" s="431"/>
      <c r="N838" s="431"/>
      <c r="O838" s="431"/>
      <c r="P838" s="432"/>
      <c r="R838" s="311"/>
    </row>
    <row r="839" spans="13:18" x14ac:dyDescent="0.2">
      <c r="M839" s="431"/>
      <c r="N839" s="431"/>
      <c r="O839" s="431"/>
      <c r="P839" s="432"/>
      <c r="R839" s="311"/>
    </row>
    <row r="840" spans="13:18" x14ac:dyDescent="0.2">
      <c r="M840" s="431"/>
      <c r="N840" s="431"/>
      <c r="O840" s="431"/>
      <c r="P840" s="432"/>
      <c r="R840" s="311"/>
    </row>
    <row r="841" spans="13:18" x14ac:dyDescent="0.2">
      <c r="M841" s="431"/>
      <c r="N841" s="431"/>
      <c r="O841" s="431"/>
      <c r="P841" s="432"/>
      <c r="R841" s="311"/>
    </row>
    <row r="842" spans="13:18" x14ac:dyDescent="0.2">
      <c r="M842" s="431"/>
      <c r="N842" s="431"/>
      <c r="O842" s="431"/>
      <c r="P842" s="432"/>
      <c r="R842" s="311"/>
    </row>
    <row r="843" spans="13:18" x14ac:dyDescent="0.2">
      <c r="M843" s="431"/>
      <c r="N843" s="431"/>
      <c r="O843" s="431"/>
      <c r="P843" s="432"/>
      <c r="R843" s="311"/>
    </row>
    <row r="844" spans="13:18" x14ac:dyDescent="0.2">
      <c r="M844" s="431"/>
      <c r="N844" s="431"/>
      <c r="O844" s="431"/>
      <c r="P844" s="432"/>
      <c r="R844" s="311"/>
    </row>
    <row r="845" spans="13:18" x14ac:dyDescent="0.2">
      <c r="M845" s="431"/>
      <c r="N845" s="431"/>
      <c r="O845" s="431"/>
      <c r="P845" s="432"/>
      <c r="R845" s="311"/>
    </row>
    <row r="846" spans="13:18" x14ac:dyDescent="0.2">
      <c r="M846" s="431"/>
      <c r="N846" s="431"/>
      <c r="O846" s="431"/>
      <c r="P846" s="432"/>
      <c r="R846" s="311"/>
    </row>
    <row r="847" spans="13:18" x14ac:dyDescent="0.2">
      <c r="M847" s="431"/>
      <c r="N847" s="431"/>
      <c r="O847" s="431"/>
      <c r="P847" s="432"/>
      <c r="R847" s="311"/>
    </row>
    <row r="848" spans="13:18" x14ac:dyDescent="0.2">
      <c r="M848" s="431"/>
      <c r="N848" s="431"/>
      <c r="O848" s="431"/>
      <c r="P848" s="432"/>
      <c r="R848" s="311"/>
    </row>
    <row r="849" spans="13:18" x14ac:dyDescent="0.2">
      <c r="M849" s="431"/>
      <c r="N849" s="431"/>
      <c r="O849" s="431"/>
      <c r="P849" s="432"/>
      <c r="R849" s="311"/>
    </row>
    <row r="850" spans="13:18" x14ac:dyDescent="0.2">
      <c r="M850" s="431"/>
      <c r="N850" s="431"/>
      <c r="O850" s="431"/>
      <c r="P850" s="432"/>
      <c r="R850" s="311"/>
    </row>
    <row r="851" spans="13:18" x14ac:dyDescent="0.2">
      <c r="M851" s="431"/>
      <c r="N851" s="431"/>
      <c r="O851" s="431"/>
      <c r="P851" s="432"/>
      <c r="R851" s="311"/>
    </row>
    <row r="852" spans="13:18" x14ac:dyDescent="0.2">
      <c r="M852" s="431"/>
      <c r="N852" s="431"/>
      <c r="O852" s="431"/>
      <c r="P852" s="432"/>
      <c r="R852" s="311"/>
    </row>
  </sheetData>
  <mergeCells count="26">
    <mergeCell ref="A77:F77"/>
    <mergeCell ref="A1:F1"/>
    <mergeCell ref="D2:F2"/>
    <mergeCell ref="G5:N5"/>
    <mergeCell ref="A6:A7"/>
    <mergeCell ref="B6:B7"/>
    <mergeCell ref="C6:C7"/>
    <mergeCell ref="D6:D7"/>
    <mergeCell ref="E6:E7"/>
    <mergeCell ref="F6:F7"/>
    <mergeCell ref="G6:G7"/>
    <mergeCell ref="H6:K6"/>
    <mergeCell ref="L6:O6"/>
    <mergeCell ref="P6:P7"/>
    <mergeCell ref="Q6:Q7"/>
    <mergeCell ref="A62:F62"/>
    <mergeCell ref="I460:K461"/>
    <mergeCell ref="N460:O461"/>
    <mergeCell ref="I462:K462"/>
    <mergeCell ref="N462:O462"/>
    <mergeCell ref="A105:F105"/>
    <mergeCell ref="A172:F172"/>
    <mergeCell ref="A257:F257"/>
    <mergeCell ref="A382:F382"/>
    <mergeCell ref="A455:F455"/>
    <mergeCell ref="C460:G461"/>
  </mergeCells>
  <printOptions horizontalCentered="1"/>
  <pageMargins left="0.39370078740157483" right="0.19685039370078741" top="0.19685039370078741" bottom="0.39370078740157483" header="0" footer="0"/>
  <pageSetup paperSize="9" scale="34" fitToHeight="15" orientation="landscape" r:id="rId1"/>
  <headerFooter alignWithMargins="0"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4E8A7-2607-4169-87CC-780C8A83BBF8}">
  <sheetPr>
    <tabColor rgb="FFFF0000"/>
    <pageSetUpPr fitToPage="1"/>
  </sheetPr>
  <dimension ref="A1:V852"/>
  <sheetViews>
    <sheetView tabSelected="1" zoomScale="40" zoomScaleNormal="40" workbookViewId="0">
      <selection activeCell="U23" sqref="U23"/>
    </sheetView>
  </sheetViews>
  <sheetFormatPr defaultColWidth="10.875" defaultRowHeight="16.5" x14ac:dyDescent="0.2"/>
  <cols>
    <col min="1" max="1" width="12" style="425" customWidth="1"/>
    <col min="2" max="2" width="10" style="426" bestFit="1" customWidth="1"/>
    <col min="3" max="3" width="7.75" style="425" customWidth="1"/>
    <col min="4" max="4" width="8.625" style="425" customWidth="1"/>
    <col min="5" max="6" width="6.375" style="425" bestFit="1" customWidth="1"/>
    <col min="7" max="7" width="86.25" style="427" customWidth="1"/>
    <col min="8" max="8" width="24.125" style="428" customWidth="1"/>
    <col min="9" max="9" width="24.375" style="429" customWidth="1"/>
    <col min="10" max="10" width="26.25" style="428" customWidth="1"/>
    <col min="11" max="11" width="23.25" style="430" customWidth="1"/>
    <col min="12" max="12" width="25.75" style="428" customWidth="1"/>
    <col min="13" max="13" width="25.375" style="428" customWidth="1"/>
    <col min="14" max="14" width="25" style="428" customWidth="1"/>
    <col min="15" max="15" width="28.75" style="428" customWidth="1"/>
    <col min="16" max="16" width="18.5" style="438" customWidth="1"/>
    <col min="17" max="17" width="16" style="433" customWidth="1"/>
    <col min="18" max="18" width="10.875" style="219" customWidth="1"/>
    <col min="19" max="19" width="14.875" style="219" customWidth="1"/>
    <col min="20" max="20" width="10.25" style="219" customWidth="1"/>
    <col min="21" max="21" width="44.25" style="219" customWidth="1"/>
    <col min="22" max="22" width="10.125" style="219" customWidth="1"/>
    <col min="23" max="23" width="10.5" style="219" customWidth="1"/>
    <col min="24" max="24" width="10.875" style="219" customWidth="1"/>
    <col min="25" max="25" width="10.5" style="219" customWidth="1"/>
    <col min="26" max="26" width="10.25" style="219" customWidth="1"/>
    <col min="27" max="27" width="10.875" style="219" customWidth="1"/>
    <col min="28" max="28" width="9.625" style="219" customWidth="1"/>
    <col min="29" max="37" width="10.875" style="219" customWidth="1"/>
    <col min="38" max="16384" width="10.875" style="219"/>
  </cols>
  <sheetData>
    <row r="1" spans="1:18" ht="26.25" x14ac:dyDescent="0.2">
      <c r="A1" s="459" t="s">
        <v>442</v>
      </c>
      <c r="B1" s="459"/>
      <c r="C1" s="459"/>
      <c r="D1" s="459"/>
      <c r="E1" s="459"/>
      <c r="F1" s="459"/>
      <c r="G1" s="213"/>
      <c r="H1" s="214"/>
      <c r="I1" s="215"/>
      <c r="J1" s="214"/>
      <c r="K1" s="216"/>
      <c r="L1" s="214"/>
      <c r="M1" s="214"/>
      <c r="N1" s="214"/>
      <c r="O1" s="214"/>
      <c r="P1" s="217"/>
      <c r="Q1" s="218"/>
    </row>
    <row r="2" spans="1:18" ht="17.45" customHeight="1" x14ac:dyDescent="0.2">
      <c r="A2" s="220"/>
      <c r="B2" s="213"/>
      <c r="C2" s="221"/>
      <c r="D2" s="460"/>
      <c r="E2" s="461"/>
      <c r="F2" s="461"/>
      <c r="G2" s="213"/>
      <c r="H2" s="214"/>
      <c r="I2" s="215"/>
      <c r="J2" s="214"/>
      <c r="K2" s="216"/>
      <c r="L2" s="214"/>
      <c r="M2" s="214"/>
      <c r="N2" s="214"/>
      <c r="O2" s="214"/>
      <c r="P2" s="217"/>
      <c r="Q2" s="218"/>
      <c r="R2" s="223"/>
    </row>
    <row r="3" spans="1:18" ht="17.45" customHeight="1" x14ac:dyDescent="0.2">
      <c r="A3" s="220"/>
      <c r="B3" s="213"/>
      <c r="C3" s="221"/>
      <c r="D3" s="222"/>
      <c r="E3" s="220"/>
      <c r="F3" s="220"/>
      <c r="G3" s="213"/>
      <c r="H3" s="214"/>
      <c r="I3" s="215"/>
      <c r="J3" s="214"/>
      <c r="K3" s="216"/>
      <c r="L3" s="214"/>
      <c r="M3" s="214"/>
      <c r="N3" s="214"/>
      <c r="O3" s="214"/>
      <c r="P3" s="217"/>
      <c r="Q3" s="218"/>
      <c r="R3" s="223"/>
    </row>
    <row r="4" spans="1:18" ht="17.45" customHeight="1" x14ac:dyDescent="0.2">
      <c r="A4" s="220"/>
      <c r="B4" s="213"/>
      <c r="C4" s="221"/>
      <c r="D4" s="222"/>
      <c r="E4" s="220"/>
      <c r="F4" s="220"/>
      <c r="G4" s="213"/>
      <c r="H4" s="214"/>
      <c r="I4" s="215"/>
      <c r="J4" s="214"/>
      <c r="K4" s="216"/>
      <c r="L4" s="214"/>
      <c r="M4" s="214"/>
      <c r="N4" s="214"/>
      <c r="O4" s="214"/>
      <c r="P4" s="217"/>
      <c r="Q4" s="218"/>
      <c r="R4" s="223"/>
    </row>
    <row r="5" spans="1:18" ht="55.5" customHeight="1" thickBot="1" x14ac:dyDescent="0.25">
      <c r="A5" s="224"/>
      <c r="B5" s="225"/>
      <c r="C5" s="224"/>
      <c r="D5" s="224"/>
      <c r="E5" s="224"/>
      <c r="F5" s="224"/>
      <c r="G5" s="462" t="s">
        <v>488</v>
      </c>
      <c r="H5" s="463"/>
      <c r="I5" s="464"/>
      <c r="J5" s="463"/>
      <c r="K5" s="465"/>
      <c r="L5" s="463"/>
      <c r="M5" s="463"/>
      <c r="N5" s="466"/>
      <c r="O5" s="226"/>
      <c r="P5" s="227"/>
      <c r="Q5" s="228"/>
      <c r="R5" s="223"/>
    </row>
    <row r="6" spans="1:18" ht="27" thickBot="1" x14ac:dyDescent="0.4">
      <c r="A6" s="467" t="s">
        <v>0</v>
      </c>
      <c r="B6" s="469" t="s">
        <v>1</v>
      </c>
      <c r="C6" s="471" t="s">
        <v>2</v>
      </c>
      <c r="D6" s="471" t="s">
        <v>3</v>
      </c>
      <c r="E6" s="471" t="s">
        <v>4</v>
      </c>
      <c r="F6" s="471" t="s">
        <v>5</v>
      </c>
      <c r="G6" s="473" t="s">
        <v>6</v>
      </c>
      <c r="H6" s="449" t="s">
        <v>7</v>
      </c>
      <c r="I6" s="450"/>
      <c r="J6" s="450"/>
      <c r="K6" s="451"/>
      <c r="L6" s="452" t="s">
        <v>8</v>
      </c>
      <c r="M6" s="450"/>
      <c r="N6" s="450"/>
      <c r="O6" s="453"/>
      <c r="P6" s="454" t="s">
        <v>9</v>
      </c>
      <c r="Q6" s="456" t="s">
        <v>241</v>
      </c>
      <c r="R6" s="223"/>
    </row>
    <row r="7" spans="1:18" ht="132" thickBot="1" x14ac:dyDescent="0.25">
      <c r="A7" s="468"/>
      <c r="B7" s="470"/>
      <c r="C7" s="472"/>
      <c r="D7" s="472"/>
      <c r="E7" s="472"/>
      <c r="F7" s="472"/>
      <c r="G7" s="474"/>
      <c r="H7" s="229" t="s">
        <v>10</v>
      </c>
      <c r="I7" s="230" t="s">
        <v>11</v>
      </c>
      <c r="J7" s="231" t="s">
        <v>12</v>
      </c>
      <c r="K7" s="232" t="s">
        <v>13</v>
      </c>
      <c r="L7" s="233" t="s">
        <v>14</v>
      </c>
      <c r="M7" s="231" t="s">
        <v>15</v>
      </c>
      <c r="N7" s="231" t="s">
        <v>16</v>
      </c>
      <c r="O7" s="234" t="s">
        <v>17</v>
      </c>
      <c r="P7" s="455"/>
      <c r="Q7" s="457"/>
      <c r="R7" s="235"/>
    </row>
    <row r="8" spans="1:18" ht="51.75" thickBot="1" x14ac:dyDescent="0.25">
      <c r="A8" s="236"/>
      <c r="B8" s="237"/>
      <c r="C8" s="238"/>
      <c r="D8" s="238"/>
      <c r="E8" s="238"/>
      <c r="F8" s="238"/>
      <c r="G8" s="239">
        <v>1</v>
      </c>
      <c r="H8" s="240">
        <v>2</v>
      </c>
      <c r="I8" s="241">
        <v>3</v>
      </c>
      <c r="J8" s="242">
        <v>4</v>
      </c>
      <c r="K8" s="243" t="s">
        <v>18</v>
      </c>
      <c r="L8" s="244">
        <v>6</v>
      </c>
      <c r="M8" s="242">
        <v>7</v>
      </c>
      <c r="N8" s="242">
        <v>8</v>
      </c>
      <c r="O8" s="245" t="s">
        <v>19</v>
      </c>
      <c r="P8" s="246" t="s">
        <v>20</v>
      </c>
      <c r="Q8" s="247" t="s">
        <v>21</v>
      </c>
      <c r="R8" s="248"/>
    </row>
    <row r="9" spans="1:18" ht="27" thickBot="1" x14ac:dyDescent="0.25">
      <c r="A9" s="249" t="s">
        <v>444</v>
      </c>
      <c r="B9" s="250"/>
      <c r="C9" s="251"/>
      <c r="D9" s="251"/>
      <c r="E9" s="251"/>
      <c r="F9" s="251"/>
      <c r="G9" s="252" t="s">
        <v>23</v>
      </c>
      <c r="H9" s="253">
        <f>+H10+H53+H51+H36+H57+H40</f>
        <v>40012000</v>
      </c>
      <c r="I9" s="253">
        <f>+I10+I53+I51+I36+I57+I40</f>
        <v>10609942.91</v>
      </c>
      <c r="J9" s="253">
        <f>+J10+J53+J51+J36+J57+J40</f>
        <v>29402057.089999996</v>
      </c>
      <c r="K9" s="254" t="s">
        <v>24</v>
      </c>
      <c r="L9" s="255">
        <f>+L10+L53+L51+L36+L57+L40</f>
        <v>29009000</v>
      </c>
      <c r="M9" s="256">
        <f>+M10+M53+M51+M36+M57+M40</f>
        <v>9299296.5700000003</v>
      </c>
      <c r="N9" s="256">
        <f>+N10+N53+N51+N36+N57+N40</f>
        <v>1310646.3400000001</v>
      </c>
      <c r="O9" s="257">
        <f>+O10+O53+O51+O36+O57+O40</f>
        <v>10609942.91</v>
      </c>
      <c r="P9" s="258">
        <f>+P10+P34</f>
        <v>4840402.26</v>
      </c>
      <c r="Q9" s="259"/>
      <c r="R9" s="260"/>
    </row>
    <row r="10" spans="1:18" ht="26.25" x14ac:dyDescent="0.2">
      <c r="A10" s="261" t="s">
        <v>445</v>
      </c>
      <c r="B10" s="262"/>
      <c r="C10" s="263"/>
      <c r="D10" s="263"/>
      <c r="E10" s="263"/>
      <c r="F10" s="263"/>
      <c r="G10" s="264" t="s">
        <v>446</v>
      </c>
      <c r="H10" s="265">
        <f>+H13+H25+H11</f>
        <v>19012000</v>
      </c>
      <c r="I10" s="265">
        <f>+I13+I25+I11</f>
        <v>10168597.74</v>
      </c>
      <c r="J10" s="265">
        <f>+J13+J25+J11</f>
        <v>8843402.2599999998</v>
      </c>
      <c r="K10" s="266">
        <f t="shared" ref="K10:K60" si="0">I10/H10*100</f>
        <v>53.485155375552281</v>
      </c>
      <c r="L10" s="265">
        <f>+L13+L25+L11</f>
        <v>15009000</v>
      </c>
      <c r="M10" s="265">
        <f>+M13+M25+M11</f>
        <v>9062029.1400000006</v>
      </c>
      <c r="N10" s="265">
        <f>+N13+N25+N11</f>
        <v>1106568.6000000001</v>
      </c>
      <c r="O10" s="265">
        <f>+O13+O25+O11</f>
        <v>10168597.74</v>
      </c>
      <c r="P10" s="267">
        <f t="shared" ref="P10:P60" si="1">L10-O10</f>
        <v>4840402.26</v>
      </c>
      <c r="Q10" s="266">
        <f t="shared" ref="Q10:Q60" si="2">ROUND(O10/L10*100,2)</f>
        <v>67.75</v>
      </c>
      <c r="R10" s="260"/>
    </row>
    <row r="11" spans="1:18" ht="52.5" x14ac:dyDescent="0.2">
      <c r="A11" s="261"/>
      <c r="B11" s="268"/>
      <c r="C11" s="269"/>
      <c r="D11" s="269"/>
      <c r="E11" s="269"/>
      <c r="F11" s="269"/>
      <c r="G11" s="270" t="s">
        <v>25</v>
      </c>
      <c r="H11" s="271"/>
      <c r="I11" s="271"/>
      <c r="J11" s="272">
        <f t="shared" ref="J11:J58" si="3">H11-I11</f>
        <v>0</v>
      </c>
      <c r="K11" s="273" t="e">
        <f t="shared" si="0"/>
        <v>#DIV/0!</v>
      </c>
      <c r="L11" s="271"/>
      <c r="M11" s="271"/>
      <c r="N11" s="271"/>
      <c r="O11" s="274">
        <f>M11+N11</f>
        <v>0</v>
      </c>
      <c r="P11" s="275">
        <f t="shared" si="1"/>
        <v>0</v>
      </c>
      <c r="Q11" s="273" t="e">
        <f t="shared" si="2"/>
        <v>#DIV/0!</v>
      </c>
      <c r="R11" s="260"/>
    </row>
    <row r="12" spans="1:18" ht="52.5" x14ac:dyDescent="0.2">
      <c r="A12" s="276"/>
      <c r="B12" s="277"/>
      <c r="C12" s="269"/>
      <c r="D12" s="269"/>
      <c r="E12" s="269"/>
      <c r="F12" s="269"/>
      <c r="G12" s="270" t="s">
        <v>27</v>
      </c>
      <c r="H12" s="271"/>
      <c r="I12" s="271"/>
      <c r="J12" s="272">
        <f t="shared" si="3"/>
        <v>0</v>
      </c>
      <c r="K12" s="273" t="e">
        <f t="shared" si="0"/>
        <v>#DIV/0!</v>
      </c>
      <c r="L12" s="271"/>
      <c r="M12" s="271"/>
      <c r="N12" s="271"/>
      <c r="O12" s="274">
        <f>M12+N12</f>
        <v>0</v>
      </c>
      <c r="P12" s="275">
        <f t="shared" si="1"/>
        <v>0</v>
      </c>
      <c r="Q12" s="273" t="e">
        <f t="shared" si="2"/>
        <v>#DIV/0!</v>
      </c>
      <c r="R12" s="260"/>
    </row>
    <row r="13" spans="1:18" ht="26.25" x14ac:dyDescent="0.2">
      <c r="A13" s="276">
        <v>2000</v>
      </c>
      <c r="B13" s="268"/>
      <c r="C13" s="269"/>
      <c r="D13" s="269"/>
      <c r="E13" s="269"/>
      <c r="F13" s="269"/>
      <c r="G13" s="278" t="s">
        <v>28</v>
      </c>
      <c r="H13" s="271">
        <f>+H14+H19</f>
        <v>19000000</v>
      </c>
      <c r="I13" s="271">
        <f>+I14+I19</f>
        <v>10168145.07</v>
      </c>
      <c r="J13" s="271">
        <f>+J14+J19</f>
        <v>8831854.9299999997</v>
      </c>
      <c r="K13" s="273">
        <f t="shared" si="0"/>
        <v>53.516553000000002</v>
      </c>
      <c r="L13" s="271">
        <f>+L14+L19</f>
        <v>15000000</v>
      </c>
      <c r="M13" s="271">
        <f>+M14+M19</f>
        <v>9061576.4700000007</v>
      </c>
      <c r="N13" s="271">
        <f>+N14+N19</f>
        <v>1106568.6000000001</v>
      </c>
      <c r="O13" s="274">
        <f>+O14+O19</f>
        <v>10168145.07</v>
      </c>
      <c r="P13" s="275">
        <f t="shared" si="1"/>
        <v>4831854.93</v>
      </c>
      <c r="Q13" s="273">
        <f t="shared" si="2"/>
        <v>67.790000000000006</v>
      </c>
      <c r="R13" s="260"/>
    </row>
    <row r="14" spans="1:18" ht="26.25" x14ac:dyDescent="0.2">
      <c r="A14" s="276">
        <v>2004</v>
      </c>
      <c r="B14" s="268"/>
      <c r="C14" s="269"/>
      <c r="D14" s="269"/>
      <c r="E14" s="269"/>
      <c r="F14" s="269"/>
      <c r="G14" s="278" t="s">
        <v>29</v>
      </c>
      <c r="H14" s="271">
        <f>+H15+H16+H17+H18</f>
        <v>19000000</v>
      </c>
      <c r="I14" s="271">
        <f>+I15+I16+I17+I18</f>
        <v>10166976.07</v>
      </c>
      <c r="J14" s="271">
        <f>+J15+J16+J17+J18</f>
        <v>8833023.9299999997</v>
      </c>
      <c r="K14" s="273">
        <f t="shared" si="0"/>
        <v>53.510400368421053</v>
      </c>
      <c r="L14" s="271">
        <f>+L15+L16+L17+L18</f>
        <v>15000000</v>
      </c>
      <c r="M14" s="271">
        <f>+M15+M16+M17+M18</f>
        <v>9060506.4700000007</v>
      </c>
      <c r="N14" s="271">
        <f>+N15+N16+N17+N18</f>
        <v>1106469.6000000001</v>
      </c>
      <c r="O14" s="274">
        <f>+O15+O16+O17+O18</f>
        <v>10166976.07</v>
      </c>
      <c r="P14" s="275">
        <f t="shared" si="1"/>
        <v>4833023.93</v>
      </c>
      <c r="Q14" s="273">
        <f t="shared" si="2"/>
        <v>67.78</v>
      </c>
      <c r="R14" s="260"/>
    </row>
    <row r="15" spans="1:18" ht="26.25" x14ac:dyDescent="0.2">
      <c r="A15" s="276"/>
      <c r="B15" s="277" t="s">
        <v>55</v>
      </c>
      <c r="C15" s="279" t="s">
        <v>54</v>
      </c>
      <c r="D15" s="269"/>
      <c r="E15" s="269"/>
      <c r="F15" s="269"/>
      <c r="G15" s="280" t="s">
        <v>447</v>
      </c>
      <c r="H15" s="271">
        <v>0</v>
      </c>
      <c r="I15" s="271">
        <f>O15</f>
        <v>1576</v>
      </c>
      <c r="J15" s="272">
        <f t="shared" si="3"/>
        <v>-1576</v>
      </c>
      <c r="K15" s="273" t="e">
        <f t="shared" si="0"/>
        <v>#DIV/0!</v>
      </c>
      <c r="L15" s="271">
        <v>0</v>
      </c>
      <c r="M15" s="271">
        <v>1429</v>
      </c>
      <c r="N15" s="271">
        <v>147</v>
      </c>
      <c r="O15" s="274">
        <f>M15+N15</f>
        <v>1576</v>
      </c>
      <c r="P15" s="275">
        <f t="shared" si="1"/>
        <v>-1576</v>
      </c>
      <c r="Q15" s="273" t="e">
        <f t="shared" si="2"/>
        <v>#DIV/0!</v>
      </c>
      <c r="R15" s="281"/>
    </row>
    <row r="16" spans="1:18" ht="52.5" x14ac:dyDescent="0.2">
      <c r="A16" s="282"/>
      <c r="B16" s="277" t="s">
        <v>104</v>
      </c>
      <c r="C16" s="279" t="s">
        <v>448</v>
      </c>
      <c r="D16" s="283"/>
      <c r="E16" s="283"/>
      <c r="F16" s="283"/>
      <c r="G16" s="284" t="s">
        <v>449</v>
      </c>
      <c r="H16" s="271">
        <v>0</v>
      </c>
      <c r="I16" s="271">
        <f>O16</f>
        <v>713</v>
      </c>
      <c r="J16" s="272">
        <f t="shared" si="3"/>
        <v>-713</v>
      </c>
      <c r="K16" s="273" t="e">
        <f t="shared" si="0"/>
        <v>#DIV/0!</v>
      </c>
      <c r="L16" s="271">
        <v>0</v>
      </c>
      <c r="M16" s="271">
        <v>628</v>
      </c>
      <c r="N16" s="271">
        <v>85</v>
      </c>
      <c r="O16" s="285">
        <f>M16+N16</f>
        <v>713</v>
      </c>
      <c r="P16" s="275">
        <f t="shared" si="1"/>
        <v>-713</v>
      </c>
      <c r="Q16" s="273" t="e">
        <f t="shared" si="2"/>
        <v>#DIV/0!</v>
      </c>
      <c r="R16" s="260"/>
    </row>
    <row r="17" spans="1:18" ht="52.5" x14ac:dyDescent="0.2">
      <c r="A17" s="282" t="s">
        <v>126</v>
      </c>
      <c r="B17" s="277" t="s">
        <v>63</v>
      </c>
      <c r="C17" s="279" t="s">
        <v>448</v>
      </c>
      <c r="D17" s="283"/>
      <c r="E17" s="283"/>
      <c r="F17" s="283"/>
      <c r="G17" s="270" t="s">
        <v>373</v>
      </c>
      <c r="H17" s="271">
        <v>17000000</v>
      </c>
      <c r="I17" s="271">
        <f>O17</f>
        <v>7387021.5099999998</v>
      </c>
      <c r="J17" s="272">
        <f t="shared" si="3"/>
        <v>9612978.4900000002</v>
      </c>
      <c r="K17" s="273">
        <f t="shared" si="0"/>
        <v>43.453067705882354</v>
      </c>
      <c r="L17" s="271">
        <v>13000000</v>
      </c>
      <c r="M17" s="271">
        <v>6343857.5</v>
      </c>
      <c r="N17" s="271">
        <v>1043164.01</v>
      </c>
      <c r="O17" s="285">
        <f t="shared" ref="O17:O24" si="4">M17+N17</f>
        <v>7387021.5099999998</v>
      </c>
      <c r="P17" s="275">
        <f t="shared" si="1"/>
        <v>5612978.4900000002</v>
      </c>
      <c r="Q17" s="273">
        <f t="shared" si="2"/>
        <v>56.82</v>
      </c>
      <c r="R17" s="260"/>
    </row>
    <row r="18" spans="1:18" ht="52.5" x14ac:dyDescent="0.2">
      <c r="A18" s="282"/>
      <c r="B18" s="277" t="s">
        <v>450</v>
      </c>
      <c r="C18" s="279" t="s">
        <v>448</v>
      </c>
      <c r="D18" s="283"/>
      <c r="E18" s="283"/>
      <c r="F18" s="283"/>
      <c r="G18" s="270" t="s">
        <v>35</v>
      </c>
      <c r="H18" s="271">
        <v>2000000</v>
      </c>
      <c r="I18" s="271">
        <f>O18</f>
        <v>2777665.56</v>
      </c>
      <c r="J18" s="272">
        <f t="shared" si="3"/>
        <v>-777665.56</v>
      </c>
      <c r="K18" s="273">
        <f t="shared" si="0"/>
        <v>138.88327799999999</v>
      </c>
      <c r="L18" s="271">
        <v>2000000</v>
      </c>
      <c r="M18" s="271">
        <v>2714591.97</v>
      </c>
      <c r="N18" s="271">
        <v>63073.59</v>
      </c>
      <c r="O18" s="285">
        <f t="shared" si="4"/>
        <v>2777665.56</v>
      </c>
      <c r="P18" s="275">
        <f t="shared" si="1"/>
        <v>-777665.56</v>
      </c>
      <c r="Q18" s="273">
        <f t="shared" si="2"/>
        <v>138.88</v>
      </c>
      <c r="R18" s="260"/>
    </row>
    <row r="19" spans="1:18" ht="26.25" x14ac:dyDescent="0.2">
      <c r="A19" s="276">
        <v>2104</v>
      </c>
      <c r="B19" s="268"/>
      <c r="C19" s="269"/>
      <c r="D19" s="269"/>
      <c r="E19" s="269"/>
      <c r="F19" s="269"/>
      <c r="G19" s="286" t="s">
        <v>36</v>
      </c>
      <c r="H19" s="271">
        <f>+H20+H24</f>
        <v>0</v>
      </c>
      <c r="I19" s="271">
        <f>+I20+I24</f>
        <v>1169</v>
      </c>
      <c r="J19" s="272">
        <f t="shared" si="3"/>
        <v>-1169</v>
      </c>
      <c r="K19" s="273" t="e">
        <f t="shared" si="0"/>
        <v>#DIV/0!</v>
      </c>
      <c r="L19" s="271">
        <f>+L20+L24</f>
        <v>0</v>
      </c>
      <c r="M19" s="271">
        <f>+M20+M24</f>
        <v>1070</v>
      </c>
      <c r="N19" s="271">
        <f>+N20+N24</f>
        <v>99</v>
      </c>
      <c r="O19" s="271">
        <f>+O20+O24</f>
        <v>1169</v>
      </c>
      <c r="P19" s="275">
        <f t="shared" si="1"/>
        <v>-1169</v>
      </c>
      <c r="Q19" s="273" t="e">
        <f t="shared" si="2"/>
        <v>#DIV/0!</v>
      </c>
      <c r="R19" s="260"/>
    </row>
    <row r="20" spans="1:18" ht="26.25" x14ac:dyDescent="0.2">
      <c r="A20" s="276"/>
      <c r="B20" s="277" t="s">
        <v>55</v>
      </c>
      <c r="C20" s="269"/>
      <c r="D20" s="269"/>
      <c r="E20" s="269"/>
      <c r="F20" s="269"/>
      <c r="G20" s="284" t="s">
        <v>451</v>
      </c>
      <c r="H20" s="271">
        <v>0</v>
      </c>
      <c r="I20" s="271">
        <f>I21</f>
        <v>1169</v>
      </c>
      <c r="J20" s="272">
        <f t="shared" si="3"/>
        <v>-1169</v>
      </c>
      <c r="K20" s="273" t="e">
        <f t="shared" si="0"/>
        <v>#DIV/0!</v>
      </c>
      <c r="L20" s="271">
        <v>0</v>
      </c>
      <c r="M20" s="271">
        <f>M21+U19</f>
        <v>1070</v>
      </c>
      <c r="N20" s="271">
        <f>N21+N22</f>
        <v>99</v>
      </c>
      <c r="O20" s="271">
        <f t="shared" si="4"/>
        <v>1169</v>
      </c>
      <c r="P20" s="275">
        <f t="shared" si="1"/>
        <v>-1169</v>
      </c>
      <c r="Q20" s="273" t="e">
        <f t="shared" si="2"/>
        <v>#DIV/0!</v>
      </c>
      <c r="R20" s="281"/>
    </row>
    <row r="21" spans="1:18" ht="26.25" x14ac:dyDescent="0.2">
      <c r="A21" s="282"/>
      <c r="B21" s="277"/>
      <c r="C21" s="279" t="s">
        <v>54</v>
      </c>
      <c r="D21" s="283"/>
      <c r="E21" s="283"/>
      <c r="F21" s="283"/>
      <c r="G21" s="287" t="s">
        <v>242</v>
      </c>
      <c r="H21" s="271"/>
      <c r="I21" s="271">
        <f>O21</f>
        <v>1169</v>
      </c>
      <c r="J21" s="272">
        <f t="shared" si="3"/>
        <v>-1169</v>
      </c>
      <c r="K21" s="273" t="e">
        <f t="shared" si="0"/>
        <v>#DIV/0!</v>
      </c>
      <c r="L21" s="271"/>
      <c r="M21" s="271">
        <v>1070</v>
      </c>
      <c r="N21" s="271">
        <v>99</v>
      </c>
      <c r="O21" s="271">
        <f t="shared" si="4"/>
        <v>1169</v>
      </c>
      <c r="P21" s="275">
        <f t="shared" si="1"/>
        <v>-1169</v>
      </c>
      <c r="Q21" s="273" t="e">
        <f t="shared" si="2"/>
        <v>#DIV/0!</v>
      </c>
      <c r="R21" s="260"/>
    </row>
    <row r="22" spans="1:18" ht="52.5" x14ac:dyDescent="0.2">
      <c r="A22" s="282"/>
      <c r="B22" s="277"/>
      <c r="C22" s="279" t="s">
        <v>55</v>
      </c>
      <c r="D22" s="283"/>
      <c r="E22" s="283"/>
      <c r="F22" s="283"/>
      <c r="G22" s="284" t="s">
        <v>243</v>
      </c>
      <c r="H22" s="271"/>
      <c r="I22" s="271"/>
      <c r="J22" s="272">
        <f t="shared" si="3"/>
        <v>0</v>
      </c>
      <c r="K22" s="273" t="e">
        <f t="shared" si="0"/>
        <v>#DIV/0!</v>
      </c>
      <c r="L22" s="271"/>
      <c r="M22" s="271"/>
      <c r="N22" s="271"/>
      <c r="O22" s="271">
        <f t="shared" si="4"/>
        <v>0</v>
      </c>
      <c r="P22" s="275">
        <f t="shared" si="1"/>
        <v>0</v>
      </c>
      <c r="Q22" s="273" t="e">
        <f t="shared" si="2"/>
        <v>#DIV/0!</v>
      </c>
      <c r="R22" s="260"/>
    </row>
    <row r="23" spans="1:18" ht="78.75" x14ac:dyDescent="0.2">
      <c r="A23" s="282"/>
      <c r="B23" s="277" t="s">
        <v>452</v>
      </c>
      <c r="C23" s="283"/>
      <c r="D23" s="283"/>
      <c r="E23" s="283"/>
      <c r="F23" s="283"/>
      <c r="G23" s="270" t="s">
        <v>453</v>
      </c>
      <c r="H23" s="271"/>
      <c r="I23" s="271"/>
      <c r="J23" s="272">
        <f t="shared" si="3"/>
        <v>0</v>
      </c>
      <c r="K23" s="273" t="e">
        <f t="shared" si="0"/>
        <v>#DIV/0!</v>
      </c>
      <c r="L23" s="271"/>
      <c r="M23" s="271"/>
      <c r="N23" s="271"/>
      <c r="O23" s="271">
        <f t="shared" si="4"/>
        <v>0</v>
      </c>
      <c r="P23" s="275">
        <f t="shared" si="1"/>
        <v>0</v>
      </c>
      <c r="Q23" s="273" t="e">
        <f t="shared" si="2"/>
        <v>#DIV/0!</v>
      </c>
      <c r="R23" s="260"/>
    </row>
    <row r="24" spans="1:18" ht="78.75" x14ac:dyDescent="0.2">
      <c r="A24" s="282"/>
      <c r="B24" s="277" t="s">
        <v>63</v>
      </c>
      <c r="C24" s="283"/>
      <c r="D24" s="283"/>
      <c r="E24" s="283"/>
      <c r="F24" s="283"/>
      <c r="G24" s="270" t="s">
        <v>409</v>
      </c>
      <c r="H24" s="271"/>
      <c r="I24" s="271"/>
      <c r="J24" s="272">
        <f t="shared" si="3"/>
        <v>0</v>
      </c>
      <c r="K24" s="273" t="e">
        <f t="shared" si="0"/>
        <v>#DIV/0!</v>
      </c>
      <c r="L24" s="271"/>
      <c r="M24" s="271"/>
      <c r="N24" s="271"/>
      <c r="O24" s="271">
        <f t="shared" si="4"/>
        <v>0</v>
      </c>
      <c r="P24" s="275">
        <f t="shared" si="1"/>
        <v>0</v>
      </c>
      <c r="Q24" s="273" t="e">
        <f t="shared" si="2"/>
        <v>#DIV/0!</v>
      </c>
      <c r="R24" s="260"/>
    </row>
    <row r="25" spans="1:18" ht="26.25" x14ac:dyDescent="0.2">
      <c r="A25" s="288" t="s">
        <v>454</v>
      </c>
      <c r="B25" s="289" t="s">
        <v>103</v>
      </c>
      <c r="C25" s="269"/>
      <c r="D25" s="269"/>
      <c r="E25" s="269"/>
      <c r="F25" s="269"/>
      <c r="G25" s="278" t="s">
        <v>40</v>
      </c>
      <c r="H25" s="271">
        <f>+H26+H30</f>
        <v>12000</v>
      </c>
      <c r="I25" s="271">
        <f>+I26+I30</f>
        <v>452.67</v>
      </c>
      <c r="J25" s="272">
        <f t="shared" si="3"/>
        <v>11547.33</v>
      </c>
      <c r="K25" s="273">
        <f t="shared" si="0"/>
        <v>3.7722500000000001</v>
      </c>
      <c r="L25" s="271">
        <f>+L26+L30</f>
        <v>9000</v>
      </c>
      <c r="M25" s="271">
        <f>+M26+M30</f>
        <v>452.67</v>
      </c>
      <c r="N25" s="271">
        <f>+N26+N30</f>
        <v>0</v>
      </c>
      <c r="O25" s="274">
        <f>+O26+O30</f>
        <v>452.67</v>
      </c>
      <c r="P25" s="275">
        <f t="shared" si="1"/>
        <v>8547.33</v>
      </c>
      <c r="Q25" s="273">
        <f t="shared" si="2"/>
        <v>5.03</v>
      </c>
      <c r="R25" s="260"/>
    </row>
    <row r="26" spans="1:18" ht="26.25" x14ac:dyDescent="0.2">
      <c r="A26" s="288" t="s">
        <v>455</v>
      </c>
      <c r="B26" s="289" t="s">
        <v>103</v>
      </c>
      <c r="C26" s="269"/>
      <c r="D26" s="269"/>
      <c r="E26" s="269"/>
      <c r="F26" s="269"/>
      <c r="G26" s="278" t="s">
        <v>41</v>
      </c>
      <c r="H26" s="271">
        <f>+H27</f>
        <v>0</v>
      </c>
      <c r="I26" s="271">
        <f>+I27</f>
        <v>0</v>
      </c>
      <c r="J26" s="272">
        <f t="shared" si="3"/>
        <v>0</v>
      </c>
      <c r="K26" s="273" t="e">
        <f t="shared" si="0"/>
        <v>#DIV/0!</v>
      </c>
      <c r="L26" s="271">
        <f>+L27</f>
        <v>0</v>
      </c>
      <c r="M26" s="271">
        <f>+M27</f>
        <v>0</v>
      </c>
      <c r="N26" s="271">
        <f>+N27</f>
        <v>0</v>
      </c>
      <c r="O26" s="274">
        <f>+O27</f>
        <v>0</v>
      </c>
      <c r="P26" s="275">
        <f t="shared" si="1"/>
        <v>0</v>
      </c>
      <c r="Q26" s="273" t="e">
        <f t="shared" si="2"/>
        <v>#DIV/0!</v>
      </c>
      <c r="R26" s="260"/>
    </row>
    <row r="27" spans="1:18" ht="26.25" x14ac:dyDescent="0.2">
      <c r="A27" s="288" t="s">
        <v>456</v>
      </c>
      <c r="B27" s="277"/>
      <c r="C27" s="269"/>
      <c r="D27" s="269"/>
      <c r="E27" s="269"/>
      <c r="F27" s="269"/>
      <c r="G27" s="278" t="s">
        <v>42</v>
      </c>
      <c r="H27" s="271">
        <f>+H28+H29</f>
        <v>0</v>
      </c>
      <c r="I27" s="271">
        <f>+I28+I29</f>
        <v>0</v>
      </c>
      <c r="J27" s="272">
        <f t="shared" si="3"/>
        <v>0</v>
      </c>
      <c r="K27" s="273" t="e">
        <f t="shared" si="0"/>
        <v>#DIV/0!</v>
      </c>
      <c r="L27" s="271">
        <f>+L28+L29</f>
        <v>0</v>
      </c>
      <c r="M27" s="271">
        <f>+M28+M29</f>
        <v>0</v>
      </c>
      <c r="N27" s="271">
        <f>+N28+N29</f>
        <v>0</v>
      </c>
      <c r="O27" s="274">
        <f>+O28+O29</f>
        <v>0</v>
      </c>
      <c r="P27" s="275">
        <f t="shared" si="1"/>
        <v>0</v>
      </c>
      <c r="Q27" s="273" t="e">
        <f t="shared" si="2"/>
        <v>#DIV/0!</v>
      </c>
      <c r="R27" s="260"/>
    </row>
    <row r="28" spans="1:18" ht="26.25" x14ac:dyDescent="0.2">
      <c r="A28" s="282"/>
      <c r="B28" s="277" t="s">
        <v>26</v>
      </c>
      <c r="C28" s="283"/>
      <c r="D28" s="283"/>
      <c r="E28" s="283"/>
      <c r="F28" s="283"/>
      <c r="G28" s="270" t="s">
        <v>44</v>
      </c>
      <c r="H28" s="271"/>
      <c r="I28" s="271"/>
      <c r="J28" s="272">
        <f t="shared" si="3"/>
        <v>0</v>
      </c>
      <c r="K28" s="273" t="e">
        <f t="shared" si="0"/>
        <v>#DIV/0!</v>
      </c>
      <c r="L28" s="271"/>
      <c r="M28" s="271"/>
      <c r="N28" s="271"/>
      <c r="O28" s="285">
        <f t="shared" ref="O28:O29" si="5">M28+N28</f>
        <v>0</v>
      </c>
      <c r="P28" s="275">
        <f t="shared" si="1"/>
        <v>0</v>
      </c>
      <c r="Q28" s="273" t="e">
        <f t="shared" si="2"/>
        <v>#DIV/0!</v>
      </c>
      <c r="R28" s="260"/>
    </row>
    <row r="29" spans="1:18" ht="52.5" x14ac:dyDescent="0.2">
      <c r="A29" s="282"/>
      <c r="B29" s="277" t="s">
        <v>103</v>
      </c>
      <c r="C29" s="283"/>
      <c r="D29" s="283"/>
      <c r="E29" s="283"/>
      <c r="F29" s="283"/>
      <c r="G29" s="270" t="s">
        <v>244</v>
      </c>
      <c r="H29" s="271"/>
      <c r="I29" s="271"/>
      <c r="J29" s="272">
        <f t="shared" si="3"/>
        <v>0</v>
      </c>
      <c r="K29" s="273" t="e">
        <f t="shared" si="0"/>
        <v>#DIV/0!</v>
      </c>
      <c r="L29" s="271"/>
      <c r="M29" s="271"/>
      <c r="N29" s="271"/>
      <c r="O29" s="285">
        <f t="shared" si="5"/>
        <v>0</v>
      </c>
      <c r="P29" s="275">
        <f t="shared" si="1"/>
        <v>0</v>
      </c>
      <c r="Q29" s="273" t="e">
        <f t="shared" si="2"/>
        <v>#DIV/0!</v>
      </c>
      <c r="R29" s="260"/>
    </row>
    <row r="30" spans="1:18" ht="26.25" x14ac:dyDescent="0.2">
      <c r="A30" s="288" t="s">
        <v>457</v>
      </c>
      <c r="B30" s="289" t="s">
        <v>103</v>
      </c>
      <c r="C30" s="269"/>
      <c r="D30" s="269"/>
      <c r="E30" s="269"/>
      <c r="F30" s="269"/>
      <c r="G30" s="286" t="s">
        <v>45</v>
      </c>
      <c r="H30" s="271">
        <f>+H31</f>
        <v>12000</v>
      </c>
      <c r="I30" s="271">
        <f>+I31</f>
        <v>452.67</v>
      </c>
      <c r="J30" s="271">
        <f>+J31</f>
        <v>11547.33</v>
      </c>
      <c r="K30" s="273">
        <f t="shared" si="0"/>
        <v>3.7722500000000001</v>
      </c>
      <c r="L30" s="271">
        <f>+L31</f>
        <v>9000</v>
      </c>
      <c r="M30" s="271">
        <f>+M31</f>
        <v>452.67</v>
      </c>
      <c r="N30" s="271">
        <f>+N31</f>
        <v>0</v>
      </c>
      <c r="O30" s="274">
        <f>+O31</f>
        <v>452.67</v>
      </c>
      <c r="P30" s="275">
        <f t="shared" si="1"/>
        <v>8547.33</v>
      </c>
      <c r="Q30" s="273">
        <f t="shared" si="2"/>
        <v>5.03</v>
      </c>
      <c r="R30" s="260"/>
    </row>
    <row r="31" spans="1:18" ht="26.25" x14ac:dyDescent="0.2">
      <c r="A31" s="288" t="s">
        <v>458</v>
      </c>
      <c r="B31" s="289"/>
      <c r="C31" s="269"/>
      <c r="D31" s="269"/>
      <c r="E31" s="269"/>
      <c r="F31" s="269"/>
      <c r="G31" s="286" t="s">
        <v>46</v>
      </c>
      <c r="H31" s="271">
        <f>+H32+H33</f>
        <v>12000</v>
      </c>
      <c r="I31" s="271">
        <f>+I32+I33</f>
        <v>452.67</v>
      </c>
      <c r="J31" s="271">
        <f>+J32+J33</f>
        <v>11547.33</v>
      </c>
      <c r="K31" s="273">
        <f t="shared" si="0"/>
        <v>3.7722500000000001</v>
      </c>
      <c r="L31" s="271">
        <f>+L32+L33</f>
        <v>9000</v>
      </c>
      <c r="M31" s="271">
        <f>+M32+M33</f>
        <v>452.67</v>
      </c>
      <c r="N31" s="271">
        <f>+N32+N33</f>
        <v>0</v>
      </c>
      <c r="O31" s="271">
        <f>+O32+O33</f>
        <v>452.67</v>
      </c>
      <c r="P31" s="275">
        <f t="shared" si="1"/>
        <v>8547.33</v>
      </c>
      <c r="Q31" s="273">
        <f t="shared" si="2"/>
        <v>5.03</v>
      </c>
      <c r="R31" s="260"/>
    </row>
    <row r="32" spans="1:18" ht="52.5" x14ac:dyDescent="0.2">
      <c r="A32" s="282"/>
      <c r="B32" s="277" t="s">
        <v>459</v>
      </c>
      <c r="C32" s="283"/>
      <c r="D32" s="283"/>
      <c r="E32" s="283"/>
      <c r="F32" s="283"/>
      <c r="G32" s="290" t="s">
        <v>460</v>
      </c>
      <c r="H32" s="271"/>
      <c r="I32" s="271"/>
      <c r="J32" s="272">
        <f t="shared" si="3"/>
        <v>0</v>
      </c>
      <c r="K32" s="273" t="e">
        <f t="shared" si="0"/>
        <v>#DIV/0!</v>
      </c>
      <c r="L32" s="271"/>
      <c r="M32" s="271"/>
      <c r="N32" s="271"/>
      <c r="O32" s="271">
        <f t="shared" ref="O32:O35" si="6">M32+N32</f>
        <v>0</v>
      </c>
      <c r="P32" s="275">
        <f t="shared" si="1"/>
        <v>0</v>
      </c>
      <c r="Q32" s="273" t="e">
        <f t="shared" si="2"/>
        <v>#DIV/0!</v>
      </c>
      <c r="R32" s="260"/>
    </row>
    <row r="33" spans="1:18" ht="26.25" x14ac:dyDescent="0.2">
      <c r="A33" s="282"/>
      <c r="B33" s="277" t="s">
        <v>461</v>
      </c>
      <c r="C33" s="283"/>
      <c r="D33" s="283"/>
      <c r="E33" s="283"/>
      <c r="F33" s="283"/>
      <c r="G33" s="290" t="s">
        <v>49</v>
      </c>
      <c r="H33" s="271">
        <v>12000</v>
      </c>
      <c r="I33" s="271">
        <f>O33</f>
        <v>452.67</v>
      </c>
      <c r="J33" s="272">
        <f t="shared" si="3"/>
        <v>11547.33</v>
      </c>
      <c r="K33" s="273">
        <f t="shared" si="0"/>
        <v>3.7722500000000001</v>
      </c>
      <c r="L33" s="271">
        <v>9000</v>
      </c>
      <c r="M33" s="271">
        <v>452.67</v>
      </c>
      <c r="N33" s="271">
        <v>0</v>
      </c>
      <c r="O33" s="271">
        <f t="shared" si="6"/>
        <v>452.67</v>
      </c>
      <c r="P33" s="275">
        <f t="shared" si="1"/>
        <v>8547.33</v>
      </c>
      <c r="Q33" s="273">
        <f t="shared" si="2"/>
        <v>5.03</v>
      </c>
      <c r="R33" s="260"/>
    </row>
    <row r="34" spans="1:18" ht="51" x14ac:dyDescent="0.2">
      <c r="A34" s="288" t="s">
        <v>462</v>
      </c>
      <c r="B34" s="277"/>
      <c r="C34" s="269"/>
      <c r="D34" s="269"/>
      <c r="E34" s="269"/>
      <c r="F34" s="269"/>
      <c r="G34" s="286" t="s">
        <v>50</v>
      </c>
      <c r="H34" s="271">
        <f>H35</f>
        <v>0</v>
      </c>
      <c r="I34" s="271">
        <f>I35</f>
        <v>0</v>
      </c>
      <c r="J34" s="271">
        <f>J35</f>
        <v>0</v>
      </c>
      <c r="K34" s="273" t="e">
        <f t="shared" si="0"/>
        <v>#DIV/0!</v>
      </c>
      <c r="L34" s="271">
        <f>L35</f>
        <v>0</v>
      </c>
      <c r="M34" s="271">
        <f>M35</f>
        <v>0</v>
      </c>
      <c r="N34" s="271">
        <f>N35</f>
        <v>0</v>
      </c>
      <c r="O34" s="274">
        <f>O35</f>
        <v>0</v>
      </c>
      <c r="P34" s="275">
        <f t="shared" si="1"/>
        <v>0</v>
      </c>
      <c r="Q34" s="273" t="e">
        <f t="shared" si="2"/>
        <v>#DIV/0!</v>
      </c>
      <c r="R34" s="260"/>
    </row>
    <row r="35" spans="1:18" ht="52.5" x14ac:dyDescent="0.2">
      <c r="A35" s="282" t="s">
        <v>462</v>
      </c>
      <c r="B35" s="277" t="s">
        <v>26</v>
      </c>
      <c r="C35" s="283"/>
      <c r="D35" s="283"/>
      <c r="E35" s="283"/>
      <c r="F35" s="283"/>
      <c r="G35" s="290" t="s">
        <v>246</v>
      </c>
      <c r="H35" s="271"/>
      <c r="I35" s="271"/>
      <c r="J35" s="271">
        <f t="shared" si="3"/>
        <v>0</v>
      </c>
      <c r="K35" s="273" t="e">
        <f t="shared" si="0"/>
        <v>#DIV/0!</v>
      </c>
      <c r="L35" s="271"/>
      <c r="M35" s="271"/>
      <c r="N35" s="271"/>
      <c r="O35" s="285">
        <f t="shared" si="6"/>
        <v>0</v>
      </c>
      <c r="P35" s="275">
        <f t="shared" si="1"/>
        <v>0</v>
      </c>
      <c r="Q35" s="273" t="e">
        <f t="shared" si="2"/>
        <v>#DIV/0!</v>
      </c>
      <c r="R35" s="260"/>
    </row>
    <row r="36" spans="1:18" ht="26.25" x14ac:dyDescent="0.2">
      <c r="A36" s="288" t="s">
        <v>463</v>
      </c>
      <c r="B36" s="277" t="s">
        <v>103</v>
      </c>
      <c r="C36" s="283"/>
      <c r="D36" s="283"/>
      <c r="E36" s="283"/>
      <c r="F36" s="283"/>
      <c r="G36" s="290" t="s">
        <v>51</v>
      </c>
      <c r="H36" s="271">
        <f t="shared" ref="H36:O37" si="7">+H37</f>
        <v>0</v>
      </c>
      <c r="I36" s="271">
        <f t="shared" si="7"/>
        <v>0</v>
      </c>
      <c r="J36" s="271">
        <f t="shared" si="7"/>
        <v>0</v>
      </c>
      <c r="K36" s="273" t="e">
        <f t="shared" si="0"/>
        <v>#DIV/0!</v>
      </c>
      <c r="L36" s="271">
        <f t="shared" si="7"/>
        <v>0</v>
      </c>
      <c r="M36" s="271">
        <f t="shared" si="7"/>
        <v>0</v>
      </c>
      <c r="N36" s="271">
        <f t="shared" si="7"/>
        <v>0</v>
      </c>
      <c r="O36" s="285">
        <f t="shared" si="7"/>
        <v>0</v>
      </c>
      <c r="P36" s="275">
        <f t="shared" si="1"/>
        <v>0</v>
      </c>
      <c r="Q36" s="273" t="e">
        <f t="shared" si="2"/>
        <v>#DIV/0!</v>
      </c>
      <c r="R36" s="260"/>
    </row>
    <row r="37" spans="1:18" ht="52.5" x14ac:dyDescent="0.2">
      <c r="A37" s="291" t="s">
        <v>464</v>
      </c>
      <c r="B37" s="277" t="s">
        <v>103</v>
      </c>
      <c r="C37" s="283"/>
      <c r="D37" s="283"/>
      <c r="E37" s="283"/>
      <c r="F37" s="283"/>
      <c r="G37" s="290" t="s">
        <v>245</v>
      </c>
      <c r="H37" s="271">
        <f t="shared" si="7"/>
        <v>0</v>
      </c>
      <c r="I37" s="271">
        <f t="shared" si="7"/>
        <v>0</v>
      </c>
      <c r="J37" s="271">
        <f t="shared" si="7"/>
        <v>0</v>
      </c>
      <c r="K37" s="273" t="e">
        <f t="shared" si="0"/>
        <v>#DIV/0!</v>
      </c>
      <c r="L37" s="271">
        <f t="shared" si="7"/>
        <v>0</v>
      </c>
      <c r="M37" s="271">
        <f t="shared" si="7"/>
        <v>0</v>
      </c>
      <c r="N37" s="271">
        <f t="shared" si="7"/>
        <v>0</v>
      </c>
      <c r="O37" s="285">
        <f t="shared" si="7"/>
        <v>0</v>
      </c>
      <c r="P37" s="275">
        <f t="shared" si="1"/>
        <v>0</v>
      </c>
      <c r="Q37" s="273" t="e">
        <f t="shared" si="2"/>
        <v>#DIV/0!</v>
      </c>
      <c r="R37" s="260"/>
    </row>
    <row r="38" spans="1:18" ht="26.25" x14ac:dyDescent="0.2">
      <c r="A38" s="291" t="s">
        <v>465</v>
      </c>
      <c r="B38" s="277"/>
      <c r="C38" s="283"/>
      <c r="D38" s="283"/>
      <c r="E38" s="283"/>
      <c r="F38" s="283"/>
      <c r="G38" s="290" t="s">
        <v>52</v>
      </c>
      <c r="H38" s="271">
        <f>+H39+H50</f>
        <v>0</v>
      </c>
      <c r="I38" s="271">
        <f>+I39+I50</f>
        <v>0</v>
      </c>
      <c r="J38" s="271">
        <f>+J39+J50</f>
        <v>0</v>
      </c>
      <c r="K38" s="273" t="e">
        <f t="shared" si="0"/>
        <v>#DIV/0!</v>
      </c>
      <c r="L38" s="271">
        <f>+L39+L50</f>
        <v>0</v>
      </c>
      <c r="M38" s="271">
        <f>+M39+M50</f>
        <v>0</v>
      </c>
      <c r="N38" s="271">
        <f>+N39+N50</f>
        <v>0</v>
      </c>
      <c r="O38" s="271">
        <f>+O39+O50</f>
        <v>0</v>
      </c>
      <c r="P38" s="275">
        <f t="shared" si="1"/>
        <v>0</v>
      </c>
      <c r="Q38" s="273" t="e">
        <f t="shared" si="2"/>
        <v>#DIV/0!</v>
      </c>
      <c r="R38" s="260"/>
    </row>
    <row r="39" spans="1:18" ht="26.25" x14ac:dyDescent="0.2">
      <c r="A39" s="276"/>
      <c r="B39" s="277" t="s">
        <v>466</v>
      </c>
      <c r="C39" s="283"/>
      <c r="D39" s="283"/>
      <c r="E39" s="283"/>
      <c r="F39" s="283"/>
      <c r="G39" s="290" t="s">
        <v>53</v>
      </c>
      <c r="H39" s="271"/>
      <c r="I39" s="271"/>
      <c r="J39" s="272">
        <f t="shared" si="3"/>
        <v>0</v>
      </c>
      <c r="K39" s="273" t="e">
        <f t="shared" si="0"/>
        <v>#DIV/0!</v>
      </c>
      <c r="L39" s="271"/>
      <c r="M39" s="271"/>
      <c r="N39" s="271"/>
      <c r="O39" s="285">
        <f t="shared" ref="O39" si="8">M39+N39</f>
        <v>0</v>
      </c>
      <c r="P39" s="275">
        <f t="shared" si="1"/>
        <v>0</v>
      </c>
      <c r="Q39" s="273" t="e">
        <f t="shared" si="2"/>
        <v>#DIV/0!</v>
      </c>
      <c r="R39" s="260"/>
    </row>
    <row r="40" spans="1:18" ht="76.5" x14ac:dyDescent="0.2">
      <c r="A40" s="288" t="s">
        <v>467</v>
      </c>
      <c r="B40" s="277"/>
      <c r="C40" s="283"/>
      <c r="D40" s="283"/>
      <c r="E40" s="283"/>
      <c r="F40" s="283"/>
      <c r="G40" s="286" t="s">
        <v>256</v>
      </c>
      <c r="H40" s="271">
        <f>H41+H44+H47</f>
        <v>21000000</v>
      </c>
      <c r="I40" s="271">
        <f>I41+I44+I47</f>
        <v>441345.17000000004</v>
      </c>
      <c r="J40" s="271">
        <f>J41+J44+J47</f>
        <v>20558654.829999998</v>
      </c>
      <c r="K40" s="273">
        <f t="shared" si="0"/>
        <v>2.1016436666666669</v>
      </c>
      <c r="L40" s="271">
        <f>L41+L44+L47</f>
        <v>14000000</v>
      </c>
      <c r="M40" s="271">
        <v>237267.43</v>
      </c>
      <c r="N40" s="271">
        <f>N41+N44+N47</f>
        <v>204077.74</v>
      </c>
      <c r="O40" s="271">
        <f>O41+O44+O47</f>
        <v>441345.17</v>
      </c>
      <c r="P40" s="275">
        <f t="shared" si="1"/>
        <v>13558654.83</v>
      </c>
      <c r="Q40" s="273">
        <f t="shared" si="2"/>
        <v>3.15</v>
      </c>
      <c r="R40" s="260"/>
    </row>
    <row r="41" spans="1:18" ht="52.5" x14ac:dyDescent="0.2">
      <c r="A41" s="276"/>
      <c r="B41" s="292">
        <v>48</v>
      </c>
      <c r="C41" s="283"/>
      <c r="D41" s="283"/>
      <c r="E41" s="283"/>
      <c r="F41" s="283"/>
      <c r="G41" s="293" t="s">
        <v>468</v>
      </c>
      <c r="H41" s="271">
        <f>H42+H43</f>
        <v>0</v>
      </c>
      <c r="I41" s="271">
        <f>I42+I43</f>
        <v>0</v>
      </c>
      <c r="J41" s="272">
        <f>H41-I41</f>
        <v>0</v>
      </c>
      <c r="K41" s="273" t="e">
        <f t="shared" si="0"/>
        <v>#DIV/0!</v>
      </c>
      <c r="L41" s="271">
        <f>L42+L43</f>
        <v>0</v>
      </c>
      <c r="M41" s="271">
        <f>M42+M43</f>
        <v>0</v>
      </c>
      <c r="N41" s="271">
        <f>N42+N43</f>
        <v>0</v>
      </c>
      <c r="O41" s="271">
        <f>M41+N41</f>
        <v>0</v>
      </c>
      <c r="P41" s="275">
        <f t="shared" si="1"/>
        <v>0</v>
      </c>
      <c r="Q41" s="273" t="e">
        <f t="shared" si="2"/>
        <v>#DIV/0!</v>
      </c>
      <c r="R41" s="260"/>
    </row>
    <row r="42" spans="1:18" ht="26.25" x14ac:dyDescent="0.2">
      <c r="A42" s="276"/>
      <c r="B42" s="292"/>
      <c r="C42" s="279" t="s">
        <v>54</v>
      </c>
      <c r="D42" s="283"/>
      <c r="E42" s="283"/>
      <c r="F42" s="283"/>
      <c r="G42" s="293" t="s">
        <v>417</v>
      </c>
      <c r="H42" s="271"/>
      <c r="I42" s="271"/>
      <c r="J42" s="272"/>
      <c r="K42" s="273"/>
      <c r="L42" s="271"/>
      <c r="M42" s="271"/>
      <c r="N42" s="271"/>
      <c r="O42" s="271"/>
      <c r="P42" s="275"/>
      <c r="Q42" s="273"/>
      <c r="R42" s="260"/>
    </row>
    <row r="43" spans="1:18" ht="26.25" x14ac:dyDescent="0.2">
      <c r="A43" s="276"/>
      <c r="B43" s="292"/>
      <c r="C43" s="279" t="s">
        <v>55</v>
      </c>
      <c r="D43" s="283"/>
      <c r="E43" s="283"/>
      <c r="F43" s="283"/>
      <c r="G43" s="293" t="s">
        <v>418</v>
      </c>
      <c r="H43" s="271"/>
      <c r="I43" s="271"/>
      <c r="J43" s="272"/>
      <c r="K43" s="273"/>
      <c r="L43" s="271"/>
      <c r="M43" s="271"/>
      <c r="N43" s="271"/>
      <c r="O43" s="271"/>
      <c r="P43" s="275"/>
      <c r="Q43" s="273"/>
      <c r="R43" s="260"/>
    </row>
    <row r="44" spans="1:18" ht="52.5" x14ac:dyDescent="0.2">
      <c r="A44" s="276"/>
      <c r="B44" s="292" t="s">
        <v>469</v>
      </c>
      <c r="C44" s="283"/>
      <c r="D44" s="283"/>
      <c r="E44" s="283"/>
      <c r="F44" s="283"/>
      <c r="G44" s="293" t="s">
        <v>413</v>
      </c>
      <c r="H44" s="271">
        <f t="shared" ref="H44:I44" si="9">H45+H46</f>
        <v>21000000</v>
      </c>
      <c r="I44" s="271">
        <f t="shared" si="9"/>
        <v>441345.17000000004</v>
      </c>
      <c r="J44" s="272">
        <f t="shared" si="3"/>
        <v>20558654.829999998</v>
      </c>
      <c r="K44" s="273">
        <f t="shared" si="0"/>
        <v>2.1016436666666669</v>
      </c>
      <c r="L44" s="271">
        <f t="shared" ref="L44:N44" si="10">L45+L46</f>
        <v>14000000</v>
      </c>
      <c r="M44" s="271">
        <f t="shared" si="10"/>
        <v>237267.43</v>
      </c>
      <c r="N44" s="271">
        <f t="shared" si="10"/>
        <v>204077.74</v>
      </c>
      <c r="O44" s="271">
        <f t="shared" ref="O44:O52" si="11">M44+N44</f>
        <v>441345.17</v>
      </c>
      <c r="P44" s="275">
        <f t="shared" si="1"/>
        <v>13558654.83</v>
      </c>
      <c r="Q44" s="273">
        <f t="shared" si="2"/>
        <v>3.15</v>
      </c>
      <c r="R44" s="260"/>
    </row>
    <row r="45" spans="1:18" ht="26.25" x14ac:dyDescent="0.2">
      <c r="A45" s="276"/>
      <c r="B45" s="292"/>
      <c r="C45" s="279" t="s">
        <v>54</v>
      </c>
      <c r="D45" s="283"/>
      <c r="E45" s="283"/>
      <c r="F45" s="283"/>
      <c r="G45" s="293" t="s">
        <v>417</v>
      </c>
      <c r="H45" s="271"/>
      <c r="I45" s="271">
        <f>O45</f>
        <v>105115.47</v>
      </c>
      <c r="J45" s="272"/>
      <c r="K45" s="273"/>
      <c r="L45" s="271"/>
      <c r="M45" s="271"/>
      <c r="N45" s="271">
        <v>105115.47</v>
      </c>
      <c r="O45" s="271">
        <f>M45+N45</f>
        <v>105115.47</v>
      </c>
      <c r="P45" s="275"/>
      <c r="Q45" s="273"/>
      <c r="R45" s="260"/>
    </row>
    <row r="46" spans="1:18" ht="26.25" x14ac:dyDescent="0.2">
      <c r="A46" s="276"/>
      <c r="B46" s="292"/>
      <c r="C46" s="279" t="s">
        <v>55</v>
      </c>
      <c r="D46" s="283"/>
      <c r="E46" s="283"/>
      <c r="F46" s="283"/>
      <c r="G46" s="293" t="s">
        <v>418</v>
      </c>
      <c r="H46" s="271">
        <v>21000000</v>
      </c>
      <c r="I46" s="271">
        <f>O46</f>
        <v>336229.7</v>
      </c>
      <c r="J46" s="272"/>
      <c r="K46" s="273"/>
      <c r="L46" s="271">
        <v>14000000</v>
      </c>
      <c r="M46" s="271">
        <v>237267.43</v>
      </c>
      <c r="N46" s="271">
        <v>98962.27</v>
      </c>
      <c r="O46" s="271">
        <f>M46+N46</f>
        <v>336229.7</v>
      </c>
      <c r="P46" s="275"/>
      <c r="Q46" s="273"/>
      <c r="R46" s="260"/>
    </row>
    <row r="47" spans="1:18" ht="52.5" x14ac:dyDescent="0.2">
      <c r="A47" s="276"/>
      <c r="B47" s="292" t="s">
        <v>71</v>
      </c>
      <c r="C47" s="283"/>
      <c r="D47" s="283"/>
      <c r="E47" s="283"/>
      <c r="F47" s="283"/>
      <c r="G47" s="293" t="s">
        <v>470</v>
      </c>
      <c r="H47" s="271">
        <f t="shared" ref="H47:I47" si="12">H48+H49</f>
        <v>0</v>
      </c>
      <c r="I47" s="271">
        <f t="shared" si="12"/>
        <v>0</v>
      </c>
      <c r="J47" s="272">
        <f t="shared" si="3"/>
        <v>0</v>
      </c>
      <c r="K47" s="273" t="e">
        <f t="shared" si="0"/>
        <v>#DIV/0!</v>
      </c>
      <c r="L47" s="271">
        <f t="shared" ref="L47:N47" si="13">L48+L49</f>
        <v>0</v>
      </c>
      <c r="M47" s="271">
        <f t="shared" si="13"/>
        <v>0</v>
      </c>
      <c r="N47" s="271">
        <f t="shared" si="13"/>
        <v>0</v>
      </c>
      <c r="O47" s="271">
        <f t="shared" si="11"/>
        <v>0</v>
      </c>
      <c r="P47" s="275">
        <f t="shared" si="1"/>
        <v>0</v>
      </c>
      <c r="Q47" s="273" t="e">
        <f t="shared" si="2"/>
        <v>#DIV/0!</v>
      </c>
      <c r="R47" s="260"/>
    </row>
    <row r="48" spans="1:18" ht="26.25" x14ac:dyDescent="0.2">
      <c r="A48" s="276"/>
      <c r="B48" s="292"/>
      <c r="C48" s="279" t="s">
        <v>54</v>
      </c>
      <c r="D48" s="283"/>
      <c r="E48" s="283"/>
      <c r="F48" s="283"/>
      <c r="G48" s="293" t="s">
        <v>417</v>
      </c>
      <c r="H48" s="271"/>
      <c r="I48" s="271"/>
      <c r="J48" s="272"/>
      <c r="K48" s="273"/>
      <c r="L48" s="271"/>
      <c r="M48" s="271"/>
      <c r="N48" s="271"/>
      <c r="O48" s="271"/>
      <c r="P48" s="275"/>
      <c r="Q48" s="273"/>
      <c r="R48" s="260"/>
    </row>
    <row r="49" spans="1:22" ht="26.25" x14ac:dyDescent="0.2">
      <c r="A49" s="276"/>
      <c r="B49" s="292"/>
      <c r="C49" s="279" t="s">
        <v>55</v>
      </c>
      <c r="D49" s="283"/>
      <c r="E49" s="283"/>
      <c r="F49" s="283"/>
      <c r="G49" s="293" t="s">
        <v>418</v>
      </c>
      <c r="H49" s="271"/>
      <c r="I49" s="271"/>
      <c r="J49" s="272"/>
      <c r="K49" s="273"/>
      <c r="L49" s="271"/>
      <c r="M49" s="271"/>
      <c r="N49" s="271"/>
      <c r="O49" s="271"/>
      <c r="P49" s="275"/>
      <c r="Q49" s="273"/>
      <c r="R49" s="260"/>
    </row>
    <row r="50" spans="1:22" ht="52.5" x14ac:dyDescent="0.2">
      <c r="A50" s="282"/>
      <c r="B50" s="294" t="s">
        <v>471</v>
      </c>
      <c r="C50" s="283"/>
      <c r="D50" s="283"/>
      <c r="E50" s="283"/>
      <c r="F50" s="283"/>
      <c r="G50" s="284" t="s">
        <v>260</v>
      </c>
      <c r="H50" s="271"/>
      <c r="I50" s="271"/>
      <c r="J50" s="272">
        <f t="shared" si="3"/>
        <v>0</v>
      </c>
      <c r="K50" s="273" t="e">
        <f t="shared" si="0"/>
        <v>#DIV/0!</v>
      </c>
      <c r="L50" s="271"/>
      <c r="M50" s="271"/>
      <c r="N50" s="271"/>
      <c r="O50" s="271">
        <f t="shared" si="11"/>
        <v>0</v>
      </c>
      <c r="P50" s="275">
        <f t="shared" si="1"/>
        <v>0</v>
      </c>
      <c r="Q50" s="273" t="e">
        <f t="shared" si="2"/>
        <v>#DIV/0!</v>
      </c>
      <c r="R50" s="260"/>
    </row>
    <row r="51" spans="1:22" ht="26.25" x14ac:dyDescent="0.2">
      <c r="A51" s="276" t="s">
        <v>472</v>
      </c>
      <c r="B51" s="277"/>
      <c r="C51" s="269"/>
      <c r="D51" s="269"/>
      <c r="E51" s="269"/>
      <c r="F51" s="269"/>
      <c r="G51" s="286" t="s">
        <v>247</v>
      </c>
      <c r="H51" s="271">
        <f>+H52</f>
        <v>0</v>
      </c>
      <c r="I51" s="271">
        <f>+I52</f>
        <v>0</v>
      </c>
      <c r="J51" s="271">
        <f>+J52</f>
        <v>0</v>
      </c>
      <c r="K51" s="273" t="e">
        <f t="shared" si="0"/>
        <v>#DIV/0!</v>
      </c>
      <c r="L51" s="271">
        <f>+L52</f>
        <v>0</v>
      </c>
      <c r="M51" s="271">
        <f>+M52</f>
        <v>0</v>
      </c>
      <c r="N51" s="271">
        <f>+N52</f>
        <v>0</v>
      </c>
      <c r="O51" s="271">
        <f>+O52</f>
        <v>0</v>
      </c>
      <c r="P51" s="275">
        <f t="shared" si="1"/>
        <v>0</v>
      </c>
      <c r="Q51" s="273" t="e">
        <f t="shared" si="2"/>
        <v>#DIV/0!</v>
      </c>
      <c r="R51" s="281"/>
    </row>
    <row r="52" spans="1:22" ht="78.75" x14ac:dyDescent="0.2">
      <c r="A52" s="276"/>
      <c r="B52" s="277" t="s">
        <v>103</v>
      </c>
      <c r="C52" s="269"/>
      <c r="D52" s="269"/>
      <c r="E52" s="269"/>
      <c r="F52" s="269"/>
      <c r="G52" s="290" t="s">
        <v>248</v>
      </c>
      <c r="H52" s="271"/>
      <c r="I52" s="271"/>
      <c r="J52" s="272">
        <f t="shared" si="3"/>
        <v>0</v>
      </c>
      <c r="K52" s="273" t="e">
        <f t="shared" si="0"/>
        <v>#DIV/0!</v>
      </c>
      <c r="L52" s="271"/>
      <c r="M52" s="271"/>
      <c r="N52" s="271"/>
      <c r="O52" s="274">
        <f t="shared" si="11"/>
        <v>0</v>
      </c>
      <c r="P52" s="275">
        <f t="shared" si="1"/>
        <v>0</v>
      </c>
      <c r="Q52" s="273" t="e">
        <f t="shared" si="2"/>
        <v>#DIV/0!</v>
      </c>
      <c r="R52" s="281"/>
    </row>
    <row r="53" spans="1:22" ht="102" x14ac:dyDescent="0.2">
      <c r="A53" s="276">
        <v>4804</v>
      </c>
      <c r="B53" s="277"/>
      <c r="C53" s="269"/>
      <c r="D53" s="269"/>
      <c r="E53" s="269"/>
      <c r="F53" s="269"/>
      <c r="G53" s="286" t="s">
        <v>253</v>
      </c>
      <c r="H53" s="271">
        <f>+H54+H55+H56</f>
        <v>0</v>
      </c>
      <c r="I53" s="271">
        <f>+I54+I55+I56</f>
        <v>0</v>
      </c>
      <c r="J53" s="271">
        <f>+J54+J55+J56</f>
        <v>0</v>
      </c>
      <c r="K53" s="273" t="e">
        <f t="shared" si="0"/>
        <v>#DIV/0!</v>
      </c>
      <c r="L53" s="271">
        <f>+L54+L55+L56</f>
        <v>0</v>
      </c>
      <c r="M53" s="271">
        <f>+M54+M55+M56</f>
        <v>0</v>
      </c>
      <c r="N53" s="271">
        <f>+N54+N55+N56</f>
        <v>0</v>
      </c>
      <c r="O53" s="271">
        <f>+O54+O55+O56</f>
        <v>0</v>
      </c>
      <c r="P53" s="275">
        <f t="shared" si="1"/>
        <v>0</v>
      </c>
      <c r="Q53" s="273" t="e">
        <f t="shared" si="2"/>
        <v>#DIV/0!</v>
      </c>
      <c r="R53" s="281"/>
    </row>
    <row r="54" spans="1:22" ht="26.25" x14ac:dyDescent="0.2">
      <c r="A54" s="282"/>
      <c r="B54" s="277" t="s">
        <v>54</v>
      </c>
      <c r="C54" s="283"/>
      <c r="D54" s="283"/>
      <c r="E54" s="283"/>
      <c r="F54" s="283"/>
      <c r="G54" s="290" t="s">
        <v>250</v>
      </c>
      <c r="H54" s="271"/>
      <c r="I54" s="271"/>
      <c r="J54" s="272">
        <f t="shared" si="3"/>
        <v>0</v>
      </c>
      <c r="K54" s="273" t="e">
        <f t="shared" si="0"/>
        <v>#DIV/0!</v>
      </c>
      <c r="L54" s="271"/>
      <c r="M54" s="271"/>
      <c r="N54" s="271"/>
      <c r="O54" s="285">
        <f t="shared" ref="O54:O56" si="14">M54+N54</f>
        <v>0</v>
      </c>
      <c r="P54" s="275">
        <f t="shared" si="1"/>
        <v>0</v>
      </c>
      <c r="Q54" s="273" t="e">
        <f t="shared" si="2"/>
        <v>#DIV/0!</v>
      </c>
      <c r="R54" s="260"/>
    </row>
    <row r="55" spans="1:22" ht="26.25" x14ac:dyDescent="0.2">
      <c r="A55" s="282"/>
      <c r="B55" s="277" t="s">
        <v>55</v>
      </c>
      <c r="C55" s="283"/>
      <c r="D55" s="283"/>
      <c r="E55" s="283"/>
      <c r="F55" s="283"/>
      <c r="G55" s="290" t="s">
        <v>251</v>
      </c>
      <c r="H55" s="271"/>
      <c r="I55" s="271"/>
      <c r="J55" s="272">
        <f t="shared" si="3"/>
        <v>0</v>
      </c>
      <c r="K55" s="273" t="e">
        <f t="shared" si="0"/>
        <v>#DIV/0!</v>
      </c>
      <c r="L55" s="271"/>
      <c r="M55" s="271"/>
      <c r="N55" s="271"/>
      <c r="O55" s="285">
        <f t="shared" si="14"/>
        <v>0</v>
      </c>
      <c r="P55" s="275">
        <f t="shared" si="1"/>
        <v>0</v>
      </c>
      <c r="Q55" s="273" t="e">
        <f t="shared" si="2"/>
        <v>#DIV/0!</v>
      </c>
      <c r="R55" s="260"/>
    </row>
    <row r="56" spans="1:22" ht="26.25" x14ac:dyDescent="0.2">
      <c r="A56" s="282"/>
      <c r="B56" s="277" t="s">
        <v>249</v>
      </c>
      <c r="C56" s="283"/>
      <c r="D56" s="283"/>
      <c r="E56" s="283"/>
      <c r="F56" s="283"/>
      <c r="G56" s="290" t="s">
        <v>252</v>
      </c>
      <c r="H56" s="271"/>
      <c r="I56" s="271"/>
      <c r="J56" s="272">
        <f t="shared" si="3"/>
        <v>0</v>
      </c>
      <c r="K56" s="273" t="e">
        <f t="shared" si="0"/>
        <v>#DIV/0!</v>
      </c>
      <c r="L56" s="271"/>
      <c r="M56" s="271"/>
      <c r="N56" s="271"/>
      <c r="O56" s="285">
        <f t="shared" si="14"/>
        <v>0</v>
      </c>
      <c r="P56" s="275">
        <f t="shared" si="1"/>
        <v>0</v>
      </c>
      <c r="Q56" s="273" t="e">
        <f t="shared" si="2"/>
        <v>#DIV/0!</v>
      </c>
      <c r="R56" s="260"/>
    </row>
    <row r="57" spans="1:22" ht="52.5" x14ac:dyDescent="0.2">
      <c r="A57" s="276">
        <v>4904</v>
      </c>
      <c r="B57" s="277"/>
      <c r="C57" s="283"/>
      <c r="D57" s="283"/>
      <c r="E57" s="283"/>
      <c r="F57" s="283"/>
      <c r="G57" s="290" t="s">
        <v>254</v>
      </c>
      <c r="H57" s="271">
        <f>+H58</f>
        <v>0</v>
      </c>
      <c r="I57" s="271">
        <f>+I58</f>
        <v>0</v>
      </c>
      <c r="J57" s="271">
        <f>+J58</f>
        <v>0</v>
      </c>
      <c r="K57" s="273" t="e">
        <f t="shared" si="0"/>
        <v>#DIV/0!</v>
      </c>
      <c r="L57" s="271">
        <f>+L58</f>
        <v>0</v>
      </c>
      <c r="M57" s="271">
        <f>+M58</f>
        <v>0</v>
      </c>
      <c r="N57" s="271">
        <f>+N58</f>
        <v>0</v>
      </c>
      <c r="O57" s="271">
        <f>+O58</f>
        <v>0</v>
      </c>
      <c r="P57" s="275">
        <f t="shared" si="1"/>
        <v>0</v>
      </c>
      <c r="Q57" s="273" t="e">
        <f t="shared" si="2"/>
        <v>#DIV/0!</v>
      </c>
      <c r="R57" s="260"/>
    </row>
    <row r="58" spans="1:22" ht="26.25" x14ac:dyDescent="0.2">
      <c r="A58" s="282"/>
      <c r="B58" s="277" t="s">
        <v>55</v>
      </c>
      <c r="C58" s="283"/>
      <c r="D58" s="283"/>
      <c r="E58" s="283"/>
      <c r="F58" s="283"/>
      <c r="G58" s="290" t="s">
        <v>255</v>
      </c>
      <c r="H58" s="271"/>
      <c r="I58" s="271"/>
      <c r="J58" s="272">
        <f t="shared" si="3"/>
        <v>0</v>
      </c>
      <c r="K58" s="273" t="e">
        <f t="shared" si="0"/>
        <v>#DIV/0!</v>
      </c>
      <c r="L58" s="271"/>
      <c r="M58" s="271"/>
      <c r="N58" s="271"/>
      <c r="O58" s="285">
        <f t="shared" ref="O58" si="15">M58+N58</f>
        <v>0</v>
      </c>
      <c r="P58" s="275">
        <f t="shared" si="1"/>
        <v>0</v>
      </c>
      <c r="Q58" s="273" t="e">
        <f t="shared" si="2"/>
        <v>#DIV/0!</v>
      </c>
      <c r="R58" s="260"/>
    </row>
    <row r="59" spans="1:22" ht="26.25" x14ac:dyDescent="0.2">
      <c r="A59" s="288" t="s">
        <v>473</v>
      </c>
      <c r="B59" s="289" t="s">
        <v>54</v>
      </c>
      <c r="C59" s="269"/>
      <c r="D59" s="269"/>
      <c r="E59" s="269"/>
      <c r="F59" s="269"/>
      <c r="G59" s="286" t="s">
        <v>56</v>
      </c>
      <c r="H59" s="271">
        <f>+H15+H17+H20+H28+H33+H53+H51+H24+H39+H57+H40</f>
        <v>38012000</v>
      </c>
      <c r="I59" s="271">
        <f>+I15+I17+I20+I28+I33+I53+I51+I24+I39+I57+I40</f>
        <v>7831564.3499999996</v>
      </c>
      <c r="J59" s="271">
        <f>+J15+J17+J20+J28+J33+J53+J51+J24+J39+J57+J40</f>
        <v>30180435.649999999</v>
      </c>
      <c r="K59" s="273">
        <f t="shared" si="0"/>
        <v>20.602873697779646</v>
      </c>
      <c r="L59" s="271">
        <f>+L15+L17+L20+L28+L33+L53+L51+L24+L39+L57+L40</f>
        <v>27009000</v>
      </c>
      <c r="M59" s="271">
        <f>+M15+M17+M20+M28+M33+M53+M51+M24+M39+M57+M40</f>
        <v>6584076.5999999996</v>
      </c>
      <c r="N59" s="271">
        <f>+N15+N17+N20+N28+N33+N53+N51+N24+N39+N57+N40</f>
        <v>1247487.75</v>
      </c>
      <c r="O59" s="271">
        <f>+O15+O17+O20+O28+O33+O53+O51+O24+O39+O57+O40</f>
        <v>7831564.3499999996</v>
      </c>
      <c r="P59" s="275">
        <f t="shared" si="1"/>
        <v>19177435.649999999</v>
      </c>
      <c r="Q59" s="273">
        <f t="shared" si="2"/>
        <v>29</v>
      </c>
      <c r="R59" s="260"/>
    </row>
    <row r="60" spans="1:22" ht="51" x14ac:dyDescent="0.2">
      <c r="A60" s="288"/>
      <c r="B60" s="289" t="s">
        <v>55</v>
      </c>
      <c r="C60" s="269"/>
      <c r="D60" s="269"/>
      <c r="E60" s="269"/>
      <c r="F60" s="269"/>
      <c r="G60" s="286" t="s">
        <v>474</v>
      </c>
      <c r="H60" s="271">
        <f>+H16+H18+H29+H32+H50</f>
        <v>2000000</v>
      </c>
      <c r="I60" s="271">
        <f>+I16+I18+I29+I32+I50</f>
        <v>2778378.56</v>
      </c>
      <c r="J60" s="271">
        <f>+J16+J18+J29+J32+J50</f>
        <v>-778378.56</v>
      </c>
      <c r="K60" s="273">
        <f t="shared" si="0"/>
        <v>138.91892799999999</v>
      </c>
      <c r="L60" s="271">
        <f>+L16+L18+L29+L32+L50</f>
        <v>2000000</v>
      </c>
      <c r="M60" s="271">
        <f>+M16+M18+M29+M32+M50</f>
        <v>2715219.97</v>
      </c>
      <c r="N60" s="271">
        <f>+N16+N18+N29+N32+N50</f>
        <v>63158.59</v>
      </c>
      <c r="O60" s="271">
        <f>+O16+O18+O29+O32+O50</f>
        <v>2778378.56</v>
      </c>
      <c r="P60" s="275">
        <f t="shared" si="1"/>
        <v>-778378.56</v>
      </c>
      <c r="Q60" s="273">
        <f t="shared" si="2"/>
        <v>138.91999999999999</v>
      </c>
      <c r="R60" s="260"/>
    </row>
    <row r="61" spans="1:22" ht="26.25" thickBot="1" x14ac:dyDescent="0.25">
      <c r="A61" s="295"/>
      <c r="B61" s="296"/>
      <c r="C61" s="297"/>
      <c r="D61" s="297"/>
      <c r="E61" s="297"/>
      <c r="F61" s="297"/>
      <c r="G61" s="298"/>
      <c r="H61" s="299"/>
      <c r="I61" s="300"/>
      <c r="J61" s="301"/>
      <c r="K61" s="302"/>
      <c r="L61" s="303"/>
      <c r="M61" s="303"/>
      <c r="N61" s="301"/>
      <c r="O61" s="304"/>
      <c r="P61" s="305"/>
      <c r="Q61" s="306"/>
      <c r="R61" s="260"/>
    </row>
    <row r="62" spans="1:22" ht="26.25" x14ac:dyDescent="0.35">
      <c r="A62" s="458" t="s">
        <v>60</v>
      </c>
      <c r="B62" s="445"/>
      <c r="C62" s="445"/>
      <c r="D62" s="445"/>
      <c r="E62" s="445"/>
      <c r="F62" s="446"/>
      <c r="G62" s="307" t="s">
        <v>61</v>
      </c>
      <c r="H62" s="308">
        <f>+H63+H74+H76</f>
        <v>46938700</v>
      </c>
      <c r="I62" s="308">
        <f>+I63+I74+I76</f>
        <v>17559998.659999996</v>
      </c>
      <c r="J62" s="308">
        <f>+J63+J74+J76</f>
        <v>29431582.34</v>
      </c>
      <c r="K62" s="309">
        <f>ROUND(I62/H62*100,2)</f>
        <v>37.409999999999997</v>
      </c>
      <c r="L62" s="308">
        <f>+L63+L74+L76</f>
        <v>31503600</v>
      </c>
      <c r="M62" s="308">
        <f>+M63+M74+M76</f>
        <v>15491777.57</v>
      </c>
      <c r="N62" s="308">
        <f>+N63+N74+N76</f>
        <v>2068221.09</v>
      </c>
      <c r="O62" s="308">
        <f>+O63+O74+O76</f>
        <v>17559998.659999996</v>
      </c>
      <c r="P62" s="308">
        <f t="shared" ref="P62:P125" si="16">L62-O62</f>
        <v>13943601.340000004</v>
      </c>
      <c r="Q62" s="309">
        <f>ROUND(O62/L62*100,2)</f>
        <v>55.74</v>
      </c>
      <c r="R62" s="310"/>
      <c r="V62" s="311"/>
    </row>
    <row r="63" spans="1:22" ht="26.25" x14ac:dyDescent="0.2">
      <c r="A63" s="276"/>
      <c r="B63" s="268"/>
      <c r="C63" s="269"/>
      <c r="D63" s="312" t="s">
        <v>54</v>
      </c>
      <c r="E63" s="269"/>
      <c r="F63" s="269"/>
      <c r="G63" s="313" t="s">
        <v>62</v>
      </c>
      <c r="H63" s="314">
        <f>+H64+H65+H66+H67+H68+H69+H70+H71+H72+H73</f>
        <v>46938700</v>
      </c>
      <c r="I63" s="314">
        <f>+I64+I65+I66+I67+I68+I69+I70+I71+I72+I73</f>
        <v>17620562.259999998</v>
      </c>
      <c r="J63" s="314">
        <f>+J64+J65+J66+J67+J68+J69+J70+J71+J72+J73</f>
        <v>29371018.739999998</v>
      </c>
      <c r="K63" s="273">
        <f>ROUND(I63/H63*100,2)</f>
        <v>37.54</v>
      </c>
      <c r="L63" s="314">
        <f>+L64+L65+L66+L67+L68+L69+L70+L71+L72+L73</f>
        <v>31503600</v>
      </c>
      <c r="M63" s="314">
        <f>+M64+M65+M66+M67+M68+M69+M70+M71+M72+M73</f>
        <v>15546487.18</v>
      </c>
      <c r="N63" s="314">
        <f>+N64+N65+N66+N67+N68+N69+N70+N71+N72+N73</f>
        <v>2074075.08</v>
      </c>
      <c r="O63" s="314">
        <f>+O64+O65+O66+O67+O68+O69+O70+O71+O72+O73</f>
        <v>17620562.259999998</v>
      </c>
      <c r="P63" s="314">
        <f t="shared" si="16"/>
        <v>13883037.740000002</v>
      </c>
      <c r="Q63" s="273">
        <f>ROUND(O63/L63*100,2)</f>
        <v>55.93</v>
      </c>
      <c r="R63" s="310"/>
    </row>
    <row r="64" spans="1:22" ht="26.25" x14ac:dyDescent="0.2">
      <c r="A64" s="276"/>
      <c r="B64" s="268"/>
      <c r="C64" s="269"/>
      <c r="D64" s="312" t="s">
        <v>63</v>
      </c>
      <c r="E64" s="269"/>
      <c r="F64" s="269"/>
      <c r="G64" s="313" t="s">
        <v>64</v>
      </c>
      <c r="H64" s="314">
        <f t="shared" ref="H64:J68" si="17">+H79</f>
        <v>4418600</v>
      </c>
      <c r="I64" s="314">
        <f t="shared" si="17"/>
        <v>2568665</v>
      </c>
      <c r="J64" s="314">
        <f t="shared" si="17"/>
        <v>1902816</v>
      </c>
      <c r="K64" s="273">
        <f>ROUND(I64/H64*100,2)</f>
        <v>58.13</v>
      </c>
      <c r="L64" s="314">
        <f t="shared" ref="L64:O68" si="18">+L79</f>
        <v>3330600</v>
      </c>
      <c r="M64" s="314">
        <f t="shared" si="18"/>
        <v>2203301</v>
      </c>
      <c r="N64" s="314">
        <f t="shared" si="18"/>
        <v>365364</v>
      </c>
      <c r="O64" s="314">
        <f t="shared" si="18"/>
        <v>2568665</v>
      </c>
      <c r="P64" s="314">
        <f t="shared" si="16"/>
        <v>761935</v>
      </c>
      <c r="Q64" s="273">
        <f>ROUND(O64/L64*100,2)</f>
        <v>77.12</v>
      </c>
      <c r="R64" s="310"/>
    </row>
    <row r="65" spans="1:18" ht="26.25" x14ac:dyDescent="0.2">
      <c r="A65" s="276"/>
      <c r="B65" s="268"/>
      <c r="C65" s="269"/>
      <c r="D65" s="312" t="s">
        <v>65</v>
      </c>
      <c r="E65" s="269"/>
      <c r="F65" s="269"/>
      <c r="G65" s="313" t="s">
        <v>66</v>
      </c>
      <c r="H65" s="314">
        <f t="shared" si="17"/>
        <v>423900</v>
      </c>
      <c r="I65" s="314">
        <f t="shared" si="17"/>
        <v>275989.21000000002</v>
      </c>
      <c r="J65" s="314">
        <f t="shared" si="17"/>
        <v>147910.79</v>
      </c>
      <c r="K65" s="273">
        <f>ROUND(I65/H65*100,2)</f>
        <v>65.11</v>
      </c>
      <c r="L65" s="314">
        <f t="shared" si="18"/>
        <v>373500</v>
      </c>
      <c r="M65" s="314">
        <f t="shared" si="18"/>
        <v>241439.12999999998</v>
      </c>
      <c r="N65" s="314">
        <f t="shared" si="18"/>
        <v>34550.080000000002</v>
      </c>
      <c r="O65" s="314">
        <f t="shared" si="18"/>
        <v>275989.21000000002</v>
      </c>
      <c r="P65" s="314">
        <f t="shared" si="16"/>
        <v>97510.789999999979</v>
      </c>
      <c r="Q65" s="273">
        <f>ROUND(O65/L65*100,2)</f>
        <v>73.89</v>
      </c>
      <c r="R65" s="310"/>
    </row>
    <row r="66" spans="1:18" ht="26.25" x14ac:dyDescent="0.2">
      <c r="A66" s="276"/>
      <c r="B66" s="268"/>
      <c r="C66" s="269"/>
      <c r="D66" s="312" t="s">
        <v>67</v>
      </c>
      <c r="E66" s="269"/>
      <c r="F66" s="269"/>
      <c r="G66" s="313" t="s">
        <v>68</v>
      </c>
      <c r="H66" s="314">
        <f t="shared" si="17"/>
        <v>0</v>
      </c>
      <c r="I66" s="314">
        <f t="shared" si="17"/>
        <v>0</v>
      </c>
      <c r="J66" s="314">
        <f t="shared" si="17"/>
        <v>0</v>
      </c>
      <c r="K66" s="273"/>
      <c r="L66" s="314">
        <f t="shared" si="18"/>
        <v>0</v>
      </c>
      <c r="M66" s="314">
        <f t="shared" si="18"/>
        <v>0</v>
      </c>
      <c r="N66" s="314">
        <f t="shared" si="18"/>
        <v>0</v>
      </c>
      <c r="O66" s="314">
        <f t="shared" si="18"/>
        <v>0</v>
      </c>
      <c r="P66" s="314">
        <f t="shared" si="16"/>
        <v>0</v>
      </c>
      <c r="Q66" s="273"/>
      <c r="R66" s="310"/>
    </row>
    <row r="67" spans="1:18" ht="26.25" x14ac:dyDescent="0.2">
      <c r="A67" s="276"/>
      <c r="B67" s="268"/>
      <c r="C67" s="269"/>
      <c r="D67" s="312" t="s">
        <v>69</v>
      </c>
      <c r="E67" s="269"/>
      <c r="F67" s="269"/>
      <c r="G67" s="313" t="s">
        <v>70</v>
      </c>
      <c r="H67" s="314">
        <f t="shared" si="17"/>
        <v>0</v>
      </c>
      <c r="I67" s="314">
        <f t="shared" si="17"/>
        <v>0</v>
      </c>
      <c r="J67" s="314">
        <f t="shared" si="17"/>
        <v>0</v>
      </c>
      <c r="K67" s="273" t="e">
        <f>ROUND(I67/H67*100,2)</f>
        <v>#DIV/0!</v>
      </c>
      <c r="L67" s="314">
        <f t="shared" si="18"/>
        <v>0</v>
      </c>
      <c r="M67" s="314">
        <f t="shared" si="18"/>
        <v>0</v>
      </c>
      <c r="N67" s="314">
        <f t="shared" si="18"/>
        <v>0</v>
      </c>
      <c r="O67" s="314">
        <f t="shared" si="18"/>
        <v>0</v>
      </c>
      <c r="P67" s="314">
        <f t="shared" si="16"/>
        <v>0</v>
      </c>
      <c r="Q67" s="273"/>
      <c r="R67" s="310"/>
    </row>
    <row r="68" spans="1:18" ht="51" x14ac:dyDescent="0.2">
      <c r="A68" s="276"/>
      <c r="B68" s="268"/>
      <c r="C68" s="269"/>
      <c r="D68" s="312" t="s">
        <v>71</v>
      </c>
      <c r="E68" s="269"/>
      <c r="F68" s="269"/>
      <c r="G68" s="313" t="s">
        <v>72</v>
      </c>
      <c r="H68" s="314">
        <f t="shared" si="17"/>
        <v>5407000</v>
      </c>
      <c r="I68" s="314">
        <f t="shared" si="17"/>
        <v>2444148</v>
      </c>
      <c r="J68" s="314">
        <f t="shared" si="17"/>
        <v>2962852</v>
      </c>
      <c r="K68" s="273">
        <f>ROUND(I68/H68*100,2)</f>
        <v>45.2</v>
      </c>
      <c r="L68" s="314">
        <f t="shared" si="18"/>
        <v>3313000</v>
      </c>
      <c r="M68" s="314">
        <f t="shared" si="18"/>
        <v>2148794</v>
      </c>
      <c r="N68" s="314">
        <f t="shared" si="18"/>
        <v>295354</v>
      </c>
      <c r="O68" s="314">
        <f t="shared" si="18"/>
        <v>2444148</v>
      </c>
      <c r="P68" s="314">
        <f t="shared" si="16"/>
        <v>868852</v>
      </c>
      <c r="Q68" s="273">
        <f>ROUND(O68/L68*100,2)</f>
        <v>73.77</v>
      </c>
      <c r="R68" s="310"/>
    </row>
    <row r="69" spans="1:18" ht="26.25" x14ac:dyDescent="0.2">
      <c r="A69" s="276"/>
      <c r="B69" s="268"/>
      <c r="C69" s="269"/>
      <c r="D69" s="312" t="s">
        <v>73</v>
      </c>
      <c r="E69" s="269"/>
      <c r="F69" s="269"/>
      <c r="G69" s="313" t="s">
        <v>74</v>
      </c>
      <c r="H69" s="314">
        <f t="shared" ref="H69:J71" si="19">+H90</f>
        <v>0</v>
      </c>
      <c r="I69" s="314">
        <f t="shared" si="19"/>
        <v>0</v>
      </c>
      <c r="J69" s="314">
        <f t="shared" si="19"/>
        <v>0</v>
      </c>
      <c r="K69" s="273"/>
      <c r="L69" s="314">
        <f t="shared" ref="L69:O71" si="20">+L90</f>
        <v>0</v>
      </c>
      <c r="M69" s="314">
        <f t="shared" si="20"/>
        <v>0</v>
      </c>
      <c r="N69" s="314">
        <f t="shared" si="20"/>
        <v>0</v>
      </c>
      <c r="O69" s="314">
        <f t="shared" si="20"/>
        <v>0</v>
      </c>
      <c r="P69" s="314">
        <f t="shared" si="16"/>
        <v>0</v>
      </c>
      <c r="Q69" s="273"/>
      <c r="R69" s="310"/>
    </row>
    <row r="70" spans="1:18" ht="51" x14ac:dyDescent="0.2">
      <c r="A70" s="276"/>
      <c r="B70" s="268"/>
      <c r="C70" s="269"/>
      <c r="D70" s="312" t="s">
        <v>75</v>
      </c>
      <c r="E70" s="269"/>
      <c r="F70" s="269"/>
      <c r="G70" s="313" t="s">
        <v>76</v>
      </c>
      <c r="H70" s="314">
        <f t="shared" si="19"/>
        <v>11158000</v>
      </c>
      <c r="I70" s="314">
        <f t="shared" si="19"/>
        <v>974021.05</v>
      </c>
      <c r="J70" s="314">
        <f t="shared" si="19"/>
        <v>10183978.949999999</v>
      </c>
      <c r="K70" s="273">
        <f>ROUND(I70/H70*100,2)</f>
        <v>8.73</v>
      </c>
      <c r="L70" s="314">
        <f t="shared" si="20"/>
        <v>7076000</v>
      </c>
      <c r="M70" s="314">
        <f t="shared" si="20"/>
        <v>829627.04999999993</v>
      </c>
      <c r="N70" s="314">
        <f t="shared" si="20"/>
        <v>144394</v>
      </c>
      <c r="O70" s="314">
        <f t="shared" si="20"/>
        <v>974021.05</v>
      </c>
      <c r="P70" s="314">
        <f t="shared" si="16"/>
        <v>6101978.9500000002</v>
      </c>
      <c r="Q70" s="273">
        <f>ROUND(O70/L70*100,2)</f>
        <v>13.77</v>
      </c>
      <c r="R70" s="310"/>
    </row>
    <row r="71" spans="1:18" ht="26.25" x14ac:dyDescent="0.2">
      <c r="A71" s="276"/>
      <c r="B71" s="268"/>
      <c r="C71" s="269"/>
      <c r="D71" s="312" t="s">
        <v>77</v>
      </c>
      <c r="E71" s="269"/>
      <c r="F71" s="269"/>
      <c r="G71" s="313" t="s">
        <v>78</v>
      </c>
      <c r="H71" s="314">
        <f t="shared" si="19"/>
        <v>24313000</v>
      </c>
      <c r="I71" s="314">
        <f t="shared" si="19"/>
        <v>10146177</v>
      </c>
      <c r="J71" s="314">
        <f t="shared" si="19"/>
        <v>14166823</v>
      </c>
      <c r="K71" s="273">
        <f>ROUND(I71/H71*100,2)</f>
        <v>41.73</v>
      </c>
      <c r="L71" s="314">
        <f t="shared" si="20"/>
        <v>16192300</v>
      </c>
      <c r="M71" s="314">
        <f t="shared" si="20"/>
        <v>8911764</v>
      </c>
      <c r="N71" s="314">
        <f t="shared" si="20"/>
        <v>1234413</v>
      </c>
      <c r="O71" s="314">
        <f t="shared" si="20"/>
        <v>10146177</v>
      </c>
      <c r="P71" s="314">
        <f t="shared" si="16"/>
        <v>6046123</v>
      </c>
      <c r="Q71" s="273">
        <f>ROUND(O71/L71*100,2)</f>
        <v>62.66</v>
      </c>
      <c r="R71" s="310"/>
    </row>
    <row r="72" spans="1:18" ht="26.25" x14ac:dyDescent="0.2">
      <c r="A72" s="276"/>
      <c r="B72" s="268"/>
      <c r="C72" s="269"/>
      <c r="D72" s="312" t="s">
        <v>79</v>
      </c>
      <c r="E72" s="269"/>
      <c r="F72" s="269"/>
      <c r="G72" s="313" t="s">
        <v>80</v>
      </c>
      <c r="H72" s="314">
        <f>+H97</f>
        <v>1218200</v>
      </c>
      <c r="I72" s="314">
        <f>+I97</f>
        <v>1211562</v>
      </c>
      <c r="J72" s="314">
        <f>+J97</f>
        <v>6638</v>
      </c>
      <c r="K72" s="273"/>
      <c r="L72" s="314">
        <f>+L97</f>
        <v>1218200</v>
      </c>
      <c r="M72" s="314">
        <f>+M97</f>
        <v>1211562</v>
      </c>
      <c r="N72" s="314">
        <f>+N97</f>
        <v>0</v>
      </c>
      <c r="O72" s="314">
        <f>+O97</f>
        <v>1211562</v>
      </c>
      <c r="P72" s="314">
        <f t="shared" si="16"/>
        <v>6638</v>
      </c>
      <c r="Q72" s="273">
        <f>ROUND(O72/L72*100,2)</f>
        <v>99.46</v>
      </c>
      <c r="R72" s="310"/>
    </row>
    <row r="73" spans="1:18" ht="76.5" x14ac:dyDescent="0.2">
      <c r="A73" s="276"/>
      <c r="B73" s="268"/>
      <c r="C73" s="269"/>
      <c r="D73" s="312" t="s">
        <v>81</v>
      </c>
      <c r="E73" s="269"/>
      <c r="F73" s="269"/>
      <c r="G73" s="315" t="s">
        <v>203</v>
      </c>
      <c r="H73" s="314">
        <f>H98</f>
        <v>0</v>
      </c>
      <c r="I73" s="314">
        <f>I98</f>
        <v>0</v>
      </c>
      <c r="J73" s="314">
        <v>0</v>
      </c>
      <c r="K73" s="273"/>
      <c r="L73" s="314">
        <f>L98</f>
        <v>0</v>
      </c>
      <c r="M73" s="314">
        <f>M98</f>
        <v>0</v>
      </c>
      <c r="N73" s="314">
        <f>N98</f>
        <v>0</v>
      </c>
      <c r="O73" s="314">
        <f>O98</f>
        <v>0</v>
      </c>
      <c r="P73" s="314">
        <f t="shared" si="16"/>
        <v>0</v>
      </c>
      <c r="Q73" s="273"/>
      <c r="R73" s="310"/>
    </row>
    <row r="74" spans="1:18" ht="26.25" x14ac:dyDescent="0.2">
      <c r="A74" s="276"/>
      <c r="B74" s="268"/>
      <c r="C74" s="269"/>
      <c r="D74" s="312" t="s">
        <v>82</v>
      </c>
      <c r="E74" s="269"/>
      <c r="F74" s="269"/>
      <c r="G74" s="313" t="s">
        <v>83</v>
      </c>
      <c r="H74" s="314">
        <f>+H75</f>
        <v>0</v>
      </c>
      <c r="I74" s="314">
        <f>+I75</f>
        <v>0</v>
      </c>
      <c r="J74" s="314">
        <f>+J75</f>
        <v>0</v>
      </c>
      <c r="K74" s="273"/>
      <c r="L74" s="314">
        <f>+L75</f>
        <v>0</v>
      </c>
      <c r="M74" s="314">
        <f>+M75</f>
        <v>0</v>
      </c>
      <c r="N74" s="314">
        <f>+N75</f>
        <v>0</v>
      </c>
      <c r="O74" s="314">
        <f>+O75</f>
        <v>0</v>
      </c>
      <c r="P74" s="314">
        <f t="shared" si="16"/>
        <v>0</v>
      </c>
      <c r="Q74" s="273" t="e">
        <f t="shared" ref="Q74:Q76" si="21">ROUND(O74/L74*100,2)</f>
        <v>#DIV/0!</v>
      </c>
      <c r="R74" s="310"/>
    </row>
    <row r="75" spans="1:18" ht="26.25" x14ac:dyDescent="0.2">
      <c r="A75" s="276"/>
      <c r="B75" s="268"/>
      <c r="C75" s="269"/>
      <c r="D75" s="312" t="s">
        <v>84</v>
      </c>
      <c r="E75" s="269"/>
      <c r="F75" s="269"/>
      <c r="G75" s="313" t="s">
        <v>85</v>
      </c>
      <c r="H75" s="314">
        <f>H100</f>
        <v>0</v>
      </c>
      <c r="I75" s="314">
        <f>I100</f>
        <v>0</v>
      </c>
      <c r="J75" s="314">
        <f>J170</f>
        <v>0</v>
      </c>
      <c r="K75" s="273"/>
      <c r="L75" s="314">
        <f>L100</f>
        <v>0</v>
      </c>
      <c r="M75" s="314">
        <f>M100</f>
        <v>0</v>
      </c>
      <c r="N75" s="314">
        <f>N100</f>
        <v>0</v>
      </c>
      <c r="O75" s="314">
        <f>O100</f>
        <v>0</v>
      </c>
      <c r="P75" s="314">
        <f t="shared" si="16"/>
        <v>0</v>
      </c>
      <c r="Q75" s="273" t="e">
        <f t="shared" si="21"/>
        <v>#DIV/0!</v>
      </c>
      <c r="R75" s="310"/>
    </row>
    <row r="76" spans="1:18" ht="26.25" x14ac:dyDescent="0.2">
      <c r="A76" s="276"/>
      <c r="B76" s="268"/>
      <c r="C76" s="269"/>
      <c r="D76" s="269">
        <v>85</v>
      </c>
      <c r="E76" s="269"/>
      <c r="F76" s="269"/>
      <c r="G76" s="313" t="s">
        <v>86</v>
      </c>
      <c r="H76" s="314">
        <f>+H104</f>
        <v>0</v>
      </c>
      <c r="I76" s="314">
        <f>+I104</f>
        <v>-60563.600000000006</v>
      </c>
      <c r="J76" s="314">
        <f>+J104</f>
        <v>60563.600000000006</v>
      </c>
      <c r="K76" s="273"/>
      <c r="L76" s="314">
        <f>+L104</f>
        <v>0</v>
      </c>
      <c r="M76" s="314">
        <f>+M104</f>
        <v>-54709.61</v>
      </c>
      <c r="N76" s="314">
        <f>+N104</f>
        <v>-5853.99</v>
      </c>
      <c r="O76" s="314">
        <f>+O104</f>
        <v>-60563.600000000006</v>
      </c>
      <c r="P76" s="314">
        <f t="shared" si="16"/>
        <v>60563.600000000006</v>
      </c>
      <c r="Q76" s="273" t="e">
        <f t="shared" si="21"/>
        <v>#DIV/0!</v>
      </c>
      <c r="R76" s="310"/>
    </row>
    <row r="77" spans="1:18" ht="26.25" x14ac:dyDescent="0.35">
      <c r="A77" s="444">
        <v>5004</v>
      </c>
      <c r="B77" s="445"/>
      <c r="C77" s="445"/>
      <c r="D77" s="445"/>
      <c r="E77" s="445"/>
      <c r="F77" s="446"/>
      <c r="G77" s="317" t="s">
        <v>87</v>
      </c>
      <c r="H77" s="318">
        <f>+H78+H99+H104</f>
        <v>46938700</v>
      </c>
      <c r="I77" s="318">
        <f>+I78+I99+I104</f>
        <v>17559998.659999996</v>
      </c>
      <c r="J77" s="318">
        <f>+J78+J99+J101+J104</f>
        <v>29431582.34</v>
      </c>
      <c r="K77" s="309">
        <f>ROUND(I77/H77*100,2)</f>
        <v>37.409999999999997</v>
      </c>
      <c r="L77" s="318">
        <f>+L78+L99+L104</f>
        <v>31503600</v>
      </c>
      <c r="M77" s="318">
        <f>+M78+M99+M104</f>
        <v>15491777.57</v>
      </c>
      <c r="N77" s="318">
        <f>+N78+N99+N104</f>
        <v>2068221.09</v>
      </c>
      <c r="O77" s="318">
        <f>+O78+O99+O104</f>
        <v>17559998.659999996</v>
      </c>
      <c r="P77" s="318">
        <f t="shared" si="16"/>
        <v>13943601.340000004</v>
      </c>
      <c r="Q77" s="309">
        <f>ROUND(O77/L77*100,2)</f>
        <v>55.74</v>
      </c>
      <c r="R77" s="260"/>
    </row>
    <row r="78" spans="1:18" ht="26.25" x14ac:dyDescent="0.2">
      <c r="A78" s="316"/>
      <c r="B78" s="319"/>
      <c r="C78" s="320"/>
      <c r="D78" s="320" t="s">
        <v>32</v>
      </c>
      <c r="E78" s="320"/>
      <c r="F78" s="320"/>
      <c r="G78" s="313" t="s">
        <v>62</v>
      </c>
      <c r="H78" s="314">
        <f>H79+H80+H81+H82+H83+H90+H91+H92+H97+H98</f>
        <v>46938700</v>
      </c>
      <c r="I78" s="314">
        <f>I79+I80+I81+I82+I83+I90+I91+I92+I97+I98</f>
        <v>17620562.259999998</v>
      </c>
      <c r="J78" s="314">
        <f>J79+J80+J81+J82+J83+J90+J91+J92+J97+J98</f>
        <v>29371018.739999998</v>
      </c>
      <c r="K78" s="273">
        <f>ROUND(I78/H78*100,2)</f>
        <v>37.54</v>
      </c>
      <c r="L78" s="314">
        <f>L79+L80+L81+L82+L83+L90+L91+L92+L97+L98</f>
        <v>31503600</v>
      </c>
      <c r="M78" s="314">
        <f>M79+M80+M81+M82+M83+M90+M91+M92+M97+M98</f>
        <v>15546487.18</v>
      </c>
      <c r="N78" s="314">
        <f>N79+N80+N81+N82+N83+N90+N91+N92+N97+N98</f>
        <v>2074075.08</v>
      </c>
      <c r="O78" s="314">
        <f>O79+O80+O81+O82+O83+O90+O91+O92+O97+O98</f>
        <v>17620562.259999998</v>
      </c>
      <c r="P78" s="314">
        <f t="shared" si="16"/>
        <v>13883037.740000002</v>
      </c>
      <c r="Q78" s="273">
        <f>ROUND(O78/L78*100,2)</f>
        <v>55.93</v>
      </c>
      <c r="R78" s="260"/>
    </row>
    <row r="79" spans="1:18" ht="26.25" x14ac:dyDescent="0.2">
      <c r="A79" s="276"/>
      <c r="B79" s="268"/>
      <c r="C79" s="269"/>
      <c r="D79" s="269" t="s">
        <v>88</v>
      </c>
      <c r="E79" s="269"/>
      <c r="F79" s="269"/>
      <c r="G79" s="313" t="s">
        <v>64</v>
      </c>
      <c r="H79" s="314">
        <f>H107+H174+H259</f>
        <v>4418600</v>
      </c>
      <c r="I79" s="314">
        <f>I107+I174+I259</f>
        <v>2568665</v>
      </c>
      <c r="J79" s="314">
        <f>J107+J174+J259</f>
        <v>1902816</v>
      </c>
      <c r="K79" s="273">
        <f>ROUND(I79/H79*100,2)</f>
        <v>58.13</v>
      </c>
      <c r="L79" s="314">
        <f>L107+L174+L259</f>
        <v>3330600</v>
      </c>
      <c r="M79" s="314">
        <f>M107+M174+M259</f>
        <v>2203301</v>
      </c>
      <c r="N79" s="314">
        <f>N107+N174+N259</f>
        <v>365364</v>
      </c>
      <c r="O79" s="314">
        <f>O107+O174+O259</f>
        <v>2568665</v>
      </c>
      <c r="P79" s="314">
        <f t="shared" si="16"/>
        <v>761935</v>
      </c>
      <c r="Q79" s="273">
        <f>ROUND(O79/L79*100,2)</f>
        <v>77.12</v>
      </c>
      <c r="R79" s="260"/>
    </row>
    <row r="80" spans="1:18" ht="26.25" x14ac:dyDescent="0.2">
      <c r="A80" s="276"/>
      <c r="B80" s="268"/>
      <c r="C80" s="269"/>
      <c r="D80" s="269" t="s">
        <v>89</v>
      </c>
      <c r="E80" s="269"/>
      <c r="F80" s="269"/>
      <c r="G80" s="313" t="s">
        <v>66</v>
      </c>
      <c r="H80" s="314">
        <f>H134+H201+H291+H384</f>
        <v>423900</v>
      </c>
      <c r="I80" s="314">
        <f>I134+I201+I291+I384</f>
        <v>275989.21000000002</v>
      </c>
      <c r="J80" s="314">
        <f>J134+J201+J291+J384</f>
        <v>147910.79</v>
      </c>
      <c r="K80" s="273">
        <f>ROUND(I80/H80*100,2)</f>
        <v>65.11</v>
      </c>
      <c r="L80" s="314">
        <f>L134+L201+L291+L384</f>
        <v>373500</v>
      </c>
      <c r="M80" s="314">
        <f>M134+M201+M291+M384</f>
        <v>241439.12999999998</v>
      </c>
      <c r="N80" s="314">
        <f>N134+N201+N291+N384</f>
        <v>34550.080000000002</v>
      </c>
      <c r="O80" s="314">
        <f>O134+O201+O291+O384</f>
        <v>275989.21000000002</v>
      </c>
      <c r="P80" s="314">
        <f t="shared" si="16"/>
        <v>97510.789999999979</v>
      </c>
      <c r="Q80" s="273">
        <f>ROUND(O80/L80*100,2)</f>
        <v>73.89</v>
      </c>
      <c r="R80" s="260"/>
    </row>
    <row r="81" spans="1:18" ht="26.25" x14ac:dyDescent="0.2">
      <c r="A81" s="276"/>
      <c r="B81" s="268"/>
      <c r="C81" s="269"/>
      <c r="D81" s="269" t="s">
        <v>90</v>
      </c>
      <c r="E81" s="269"/>
      <c r="F81" s="269"/>
      <c r="G81" s="313" t="s">
        <v>68</v>
      </c>
      <c r="H81" s="314">
        <f>H324</f>
        <v>0</v>
      </c>
      <c r="I81" s="314">
        <f>I324</f>
        <v>0</v>
      </c>
      <c r="J81" s="314">
        <f>J326</f>
        <v>0</v>
      </c>
      <c r="K81" s="273"/>
      <c r="L81" s="314">
        <f>L324</f>
        <v>0</v>
      </c>
      <c r="M81" s="314">
        <f>M324</f>
        <v>0</v>
      </c>
      <c r="N81" s="314">
        <f>N324</f>
        <v>0</v>
      </c>
      <c r="O81" s="314">
        <f>O324</f>
        <v>0</v>
      </c>
      <c r="P81" s="314">
        <f t="shared" si="16"/>
        <v>0</v>
      </c>
      <c r="Q81" s="273"/>
      <c r="R81" s="260"/>
    </row>
    <row r="82" spans="1:18" ht="26.25" x14ac:dyDescent="0.2">
      <c r="A82" s="276"/>
      <c r="B82" s="268"/>
      <c r="C82" s="269"/>
      <c r="D82" s="269" t="s">
        <v>91</v>
      </c>
      <c r="E82" s="269"/>
      <c r="F82" s="269"/>
      <c r="G82" s="313" t="s">
        <v>70</v>
      </c>
      <c r="H82" s="314">
        <f>H230+H387</f>
        <v>0</v>
      </c>
      <c r="I82" s="314">
        <f>I230+I387</f>
        <v>0</v>
      </c>
      <c r="J82" s="314">
        <f>J230+J387</f>
        <v>0</v>
      </c>
      <c r="K82" s="273" t="e">
        <f>ROUND(I82/H82*100,2)</f>
        <v>#DIV/0!</v>
      </c>
      <c r="L82" s="314">
        <f>L230+L387</f>
        <v>0</v>
      </c>
      <c r="M82" s="314">
        <f>M230+M387</f>
        <v>0</v>
      </c>
      <c r="N82" s="314">
        <f>N230+N387</f>
        <v>0</v>
      </c>
      <c r="O82" s="314">
        <f>O230+O387</f>
        <v>0</v>
      </c>
      <c r="P82" s="314">
        <f t="shared" si="16"/>
        <v>0</v>
      </c>
      <c r="Q82" s="273" t="e">
        <f>ROUND(O82/L82*100,2)</f>
        <v>#DIV/0!</v>
      </c>
      <c r="R82" s="260"/>
    </row>
    <row r="83" spans="1:18" ht="51" x14ac:dyDescent="0.2">
      <c r="A83" s="276"/>
      <c r="B83" s="268"/>
      <c r="C83" s="269"/>
      <c r="D83" s="269">
        <v>51</v>
      </c>
      <c r="E83" s="269"/>
      <c r="F83" s="269"/>
      <c r="G83" s="313" t="s">
        <v>72</v>
      </c>
      <c r="H83" s="314">
        <f>H232+H327+H390</f>
        <v>5407000</v>
      </c>
      <c r="I83" s="314">
        <f>I232+I327+I390</f>
        <v>2444148</v>
      </c>
      <c r="J83" s="314">
        <f>J232+J327+J390</f>
        <v>2962852</v>
      </c>
      <c r="K83" s="273">
        <f>ROUND(I83/H83*100,2)</f>
        <v>45.2</v>
      </c>
      <c r="L83" s="314">
        <f>L232+L327+L390</f>
        <v>3313000</v>
      </c>
      <c r="M83" s="314">
        <f>M232+M327+M390</f>
        <v>2148794</v>
      </c>
      <c r="N83" s="314">
        <f>N232+N327+N390</f>
        <v>295354</v>
      </c>
      <c r="O83" s="314">
        <f>O232+O327+O390</f>
        <v>2444148</v>
      </c>
      <c r="P83" s="314">
        <f t="shared" si="16"/>
        <v>868852</v>
      </c>
      <c r="Q83" s="273">
        <f>ROUND(O83/L83*100,2)</f>
        <v>73.77</v>
      </c>
      <c r="R83" s="260"/>
    </row>
    <row r="84" spans="1:18" ht="26.25" x14ac:dyDescent="0.2">
      <c r="A84" s="276"/>
      <c r="B84" s="268"/>
      <c r="C84" s="269"/>
      <c r="D84" s="269"/>
      <c r="E84" s="269" t="s">
        <v>32</v>
      </c>
      <c r="F84" s="269"/>
      <c r="G84" s="313" t="s">
        <v>92</v>
      </c>
      <c r="H84" s="314">
        <f>H85+H86+H87+H88+H89</f>
        <v>5407000</v>
      </c>
      <c r="I84" s="314">
        <f>I85+I86+I87+I88+I89</f>
        <v>2444148</v>
      </c>
      <c r="J84" s="314">
        <f>J85+J86+J87+J88+J89</f>
        <v>2962852</v>
      </c>
      <c r="K84" s="273">
        <f>ROUND(I84/H84*100,2)</f>
        <v>45.2</v>
      </c>
      <c r="L84" s="314">
        <f>L85+L86+L87+L88+L89</f>
        <v>3313000</v>
      </c>
      <c r="M84" s="314">
        <f>M85+M86+M87+M88+M89</f>
        <v>2148794</v>
      </c>
      <c r="N84" s="314">
        <f>N85+N86+N87+N88+N89</f>
        <v>295354</v>
      </c>
      <c r="O84" s="314">
        <f>O85+O86+O87+O88+O89</f>
        <v>2444148</v>
      </c>
      <c r="P84" s="314">
        <f t="shared" si="16"/>
        <v>868852</v>
      </c>
      <c r="Q84" s="273">
        <f>ROUND(O84/L84*100,2)</f>
        <v>73.77</v>
      </c>
      <c r="R84" s="260"/>
    </row>
    <row r="85" spans="1:18" ht="26.25" x14ac:dyDescent="0.2">
      <c r="A85" s="276"/>
      <c r="B85" s="268"/>
      <c r="C85" s="269"/>
      <c r="D85" s="269"/>
      <c r="E85" s="269"/>
      <c r="F85" s="269" t="s">
        <v>32</v>
      </c>
      <c r="G85" s="313" t="s">
        <v>93</v>
      </c>
      <c r="H85" s="314">
        <f>H232</f>
        <v>0</v>
      </c>
      <c r="I85" s="314">
        <f>I232</f>
        <v>0</v>
      </c>
      <c r="J85" s="314">
        <f>J232</f>
        <v>0</v>
      </c>
      <c r="K85" s="273"/>
      <c r="L85" s="314">
        <f>L232</f>
        <v>0</v>
      </c>
      <c r="M85" s="314">
        <f>M232</f>
        <v>0</v>
      </c>
      <c r="N85" s="314">
        <f>N232</f>
        <v>0</v>
      </c>
      <c r="O85" s="314">
        <f>O232</f>
        <v>0</v>
      </c>
      <c r="P85" s="314">
        <f t="shared" si="16"/>
        <v>0</v>
      </c>
      <c r="Q85" s="273"/>
      <c r="R85" s="260"/>
    </row>
    <row r="86" spans="1:18" ht="51" x14ac:dyDescent="0.2">
      <c r="A86" s="276"/>
      <c r="B86" s="268"/>
      <c r="C86" s="269"/>
      <c r="D86" s="269"/>
      <c r="E86" s="269"/>
      <c r="F86" s="269">
        <v>17</v>
      </c>
      <c r="G86" s="313" t="s">
        <v>94</v>
      </c>
      <c r="H86" s="314">
        <f>H329</f>
        <v>5407000</v>
      </c>
      <c r="I86" s="314">
        <f>I329</f>
        <v>2444148</v>
      </c>
      <c r="J86" s="314">
        <f>J329</f>
        <v>2962852</v>
      </c>
      <c r="K86" s="273">
        <f>ROUND(I86/H86*100,2)</f>
        <v>45.2</v>
      </c>
      <c r="L86" s="314">
        <f>L329</f>
        <v>3313000</v>
      </c>
      <c r="M86" s="314">
        <f>M329</f>
        <v>2148794</v>
      </c>
      <c r="N86" s="314">
        <f>N329</f>
        <v>295354</v>
      </c>
      <c r="O86" s="314">
        <f>O329</f>
        <v>2444148</v>
      </c>
      <c r="P86" s="314">
        <f t="shared" si="16"/>
        <v>868852</v>
      </c>
      <c r="Q86" s="273">
        <f>ROUND(O86/L86*100,2)</f>
        <v>73.77</v>
      </c>
      <c r="R86" s="260"/>
    </row>
    <row r="87" spans="1:18" ht="76.5" x14ac:dyDescent="0.2">
      <c r="A87" s="276"/>
      <c r="B87" s="268"/>
      <c r="C87" s="269"/>
      <c r="D87" s="269"/>
      <c r="E87" s="269"/>
      <c r="F87" s="269">
        <v>18</v>
      </c>
      <c r="G87" s="313" t="s">
        <v>95</v>
      </c>
      <c r="H87" s="314">
        <f>H392</f>
        <v>0</v>
      </c>
      <c r="I87" s="314">
        <f>I392</f>
        <v>0</v>
      </c>
      <c r="J87" s="314">
        <f>J392</f>
        <v>0</v>
      </c>
      <c r="K87" s="273"/>
      <c r="L87" s="314">
        <f>L392</f>
        <v>0</v>
      </c>
      <c r="M87" s="314">
        <f>M392</f>
        <v>0</v>
      </c>
      <c r="N87" s="314">
        <f>N392</f>
        <v>0</v>
      </c>
      <c r="O87" s="314">
        <f>O392</f>
        <v>0</v>
      </c>
      <c r="P87" s="314">
        <f t="shared" si="16"/>
        <v>0</v>
      </c>
      <c r="Q87" s="273"/>
      <c r="R87" s="260"/>
    </row>
    <row r="88" spans="1:18" ht="76.5" x14ac:dyDescent="0.2">
      <c r="A88" s="276"/>
      <c r="B88" s="268"/>
      <c r="C88" s="269"/>
      <c r="D88" s="269"/>
      <c r="E88" s="269"/>
      <c r="F88" s="269">
        <v>19</v>
      </c>
      <c r="G88" s="313" t="s">
        <v>96</v>
      </c>
      <c r="H88" s="314">
        <f t="shared" ref="H88:J89" si="22">H330</f>
        <v>0</v>
      </c>
      <c r="I88" s="314">
        <f t="shared" si="22"/>
        <v>0</v>
      </c>
      <c r="J88" s="314">
        <f t="shared" si="22"/>
        <v>0</v>
      </c>
      <c r="K88" s="273"/>
      <c r="L88" s="314">
        <f t="shared" ref="L88:O89" si="23">L330</f>
        <v>0</v>
      </c>
      <c r="M88" s="314">
        <f t="shared" si="23"/>
        <v>0</v>
      </c>
      <c r="N88" s="314">
        <f t="shared" si="23"/>
        <v>0</v>
      </c>
      <c r="O88" s="314">
        <f t="shared" si="23"/>
        <v>0</v>
      </c>
      <c r="P88" s="314">
        <f t="shared" si="16"/>
        <v>0</v>
      </c>
      <c r="Q88" s="273"/>
      <c r="R88" s="260"/>
    </row>
    <row r="89" spans="1:18" ht="102" x14ac:dyDescent="0.2">
      <c r="A89" s="276"/>
      <c r="B89" s="268"/>
      <c r="C89" s="269"/>
      <c r="D89" s="269"/>
      <c r="E89" s="269"/>
      <c r="F89" s="269" t="s">
        <v>89</v>
      </c>
      <c r="G89" s="313" t="s">
        <v>97</v>
      </c>
      <c r="H89" s="314">
        <f t="shared" si="22"/>
        <v>0</v>
      </c>
      <c r="I89" s="314">
        <f t="shared" si="22"/>
        <v>0</v>
      </c>
      <c r="J89" s="314">
        <f t="shared" si="22"/>
        <v>0</v>
      </c>
      <c r="K89" s="273"/>
      <c r="L89" s="314">
        <f t="shared" si="23"/>
        <v>0</v>
      </c>
      <c r="M89" s="314">
        <f t="shared" si="23"/>
        <v>0</v>
      </c>
      <c r="N89" s="314">
        <f t="shared" si="23"/>
        <v>0</v>
      </c>
      <c r="O89" s="314">
        <f t="shared" si="23"/>
        <v>0</v>
      </c>
      <c r="P89" s="314">
        <f t="shared" si="16"/>
        <v>0</v>
      </c>
      <c r="Q89" s="273"/>
      <c r="R89" s="260"/>
    </row>
    <row r="90" spans="1:18" ht="26.25" x14ac:dyDescent="0.2">
      <c r="A90" s="276"/>
      <c r="B90" s="268"/>
      <c r="C90" s="269"/>
      <c r="D90" s="269">
        <v>55</v>
      </c>
      <c r="E90" s="269"/>
      <c r="F90" s="269"/>
      <c r="G90" s="313" t="s">
        <v>74</v>
      </c>
      <c r="H90" s="314">
        <f>H393</f>
        <v>0</v>
      </c>
      <c r="I90" s="314">
        <f>I393</f>
        <v>0</v>
      </c>
      <c r="J90" s="314"/>
      <c r="K90" s="273"/>
      <c r="L90" s="314">
        <f>L393</f>
        <v>0</v>
      </c>
      <c r="M90" s="314">
        <f>M393</f>
        <v>0</v>
      </c>
      <c r="N90" s="314">
        <f>N393</f>
        <v>0</v>
      </c>
      <c r="O90" s="314">
        <f>O393</f>
        <v>0</v>
      </c>
      <c r="P90" s="314">
        <f t="shared" si="16"/>
        <v>0</v>
      </c>
      <c r="Q90" s="273"/>
      <c r="R90" s="260"/>
    </row>
    <row r="91" spans="1:18" ht="51" x14ac:dyDescent="0.2">
      <c r="A91" s="276"/>
      <c r="B91" s="268"/>
      <c r="C91" s="269"/>
      <c r="D91" s="269">
        <v>56</v>
      </c>
      <c r="E91" s="269"/>
      <c r="F91" s="269"/>
      <c r="G91" s="313" t="s">
        <v>98</v>
      </c>
      <c r="H91" s="314">
        <f>H235+H399</f>
        <v>11158000</v>
      </c>
      <c r="I91" s="314">
        <f>I235+I399</f>
        <v>974021.05</v>
      </c>
      <c r="J91" s="314">
        <f>+J399</f>
        <v>10183978.949999999</v>
      </c>
      <c r="K91" s="273">
        <f t="shared" ref="K91:K97" si="24">ROUND(I91/H91*100,2)</f>
        <v>8.73</v>
      </c>
      <c r="L91" s="314">
        <f>L235+L399</f>
        <v>7076000</v>
      </c>
      <c r="M91" s="314">
        <f>M235+M399</f>
        <v>829627.04999999993</v>
      </c>
      <c r="N91" s="314">
        <f>N235+N399</f>
        <v>144394</v>
      </c>
      <c r="O91" s="314">
        <f>O235+O399</f>
        <v>974021.05</v>
      </c>
      <c r="P91" s="314">
        <f t="shared" si="16"/>
        <v>6101978.9500000002</v>
      </c>
      <c r="Q91" s="273">
        <f t="shared" ref="Q91:Q97" si="25">ROUND(O91/L91*100,2)</f>
        <v>13.77</v>
      </c>
      <c r="R91" s="260"/>
    </row>
    <row r="92" spans="1:18" ht="26.25" x14ac:dyDescent="0.2">
      <c r="A92" s="276"/>
      <c r="B92" s="268"/>
      <c r="C92" s="269"/>
      <c r="D92" s="269">
        <v>57</v>
      </c>
      <c r="E92" s="269"/>
      <c r="F92" s="269"/>
      <c r="G92" s="313" t="s">
        <v>78</v>
      </c>
      <c r="H92" s="314">
        <f>H239+H332+H413</f>
        <v>24313000</v>
      </c>
      <c r="I92" s="314">
        <f>I239+I332+I413</f>
        <v>10146177</v>
      </c>
      <c r="J92" s="314">
        <f>J239+J332+J413</f>
        <v>14166823</v>
      </c>
      <c r="K92" s="273">
        <f t="shared" si="24"/>
        <v>41.73</v>
      </c>
      <c r="L92" s="314">
        <f>L239+L332+L413</f>
        <v>16192300</v>
      </c>
      <c r="M92" s="314">
        <f>M239+M332+M413</f>
        <v>8911764</v>
      </c>
      <c r="N92" s="314">
        <f>N239+N332+N413</f>
        <v>1234413</v>
      </c>
      <c r="O92" s="314">
        <f>O239+O332+O413</f>
        <v>10146177</v>
      </c>
      <c r="P92" s="314">
        <f t="shared" si="16"/>
        <v>6046123</v>
      </c>
      <c r="Q92" s="273">
        <f t="shared" si="25"/>
        <v>62.66</v>
      </c>
      <c r="R92" s="260"/>
    </row>
    <row r="93" spans="1:18" ht="26.25" x14ac:dyDescent="0.2">
      <c r="A93" s="276"/>
      <c r="B93" s="268"/>
      <c r="C93" s="269"/>
      <c r="D93" s="269"/>
      <c r="E93" s="269" t="s">
        <v>32</v>
      </c>
      <c r="F93" s="269"/>
      <c r="G93" s="313" t="s">
        <v>99</v>
      </c>
      <c r="H93" s="314">
        <f>H240+H333</f>
        <v>22435000</v>
      </c>
      <c r="I93" s="314">
        <f>I240+I333</f>
        <v>9807117</v>
      </c>
      <c r="J93" s="314">
        <f>J240+J333</f>
        <v>12627883</v>
      </c>
      <c r="K93" s="273">
        <f t="shared" si="24"/>
        <v>43.71</v>
      </c>
      <c r="L93" s="314">
        <f>L240+L333</f>
        <v>15307000</v>
      </c>
      <c r="M93" s="314">
        <f>M240+M333</f>
        <v>8612627</v>
      </c>
      <c r="N93" s="314">
        <f>N240+N333</f>
        <v>1194490</v>
      </c>
      <c r="O93" s="314">
        <f>O240+O333</f>
        <v>9807117</v>
      </c>
      <c r="P93" s="314">
        <f t="shared" si="16"/>
        <v>5499883</v>
      </c>
      <c r="Q93" s="273">
        <f t="shared" si="25"/>
        <v>64.069999999999993</v>
      </c>
      <c r="R93" s="260"/>
    </row>
    <row r="94" spans="1:18" ht="26.25" x14ac:dyDescent="0.2">
      <c r="A94" s="276"/>
      <c r="B94" s="268"/>
      <c r="C94" s="269"/>
      <c r="D94" s="269"/>
      <c r="E94" s="269" t="s">
        <v>30</v>
      </c>
      <c r="F94" s="269"/>
      <c r="G94" s="313" t="s">
        <v>100</v>
      </c>
      <c r="H94" s="314">
        <f>H95+H96</f>
        <v>1878000</v>
      </c>
      <c r="I94" s="314">
        <f>I95+I96</f>
        <v>339060</v>
      </c>
      <c r="J94" s="314">
        <f>J95+J96</f>
        <v>1538940</v>
      </c>
      <c r="K94" s="273">
        <f t="shared" si="24"/>
        <v>18.05</v>
      </c>
      <c r="L94" s="314">
        <f>L95+L96</f>
        <v>885300</v>
      </c>
      <c r="M94" s="314">
        <f>M95+M96</f>
        <v>299137</v>
      </c>
      <c r="N94" s="314">
        <f>N95+N96</f>
        <v>39923</v>
      </c>
      <c r="O94" s="314">
        <f>O95+O96</f>
        <v>339060</v>
      </c>
      <c r="P94" s="314">
        <f t="shared" si="16"/>
        <v>546240</v>
      </c>
      <c r="Q94" s="273">
        <f t="shared" si="25"/>
        <v>38.299999999999997</v>
      </c>
      <c r="R94" s="260"/>
    </row>
    <row r="95" spans="1:18" ht="26.25" x14ac:dyDescent="0.2">
      <c r="A95" s="276"/>
      <c r="B95" s="268"/>
      <c r="C95" s="269"/>
      <c r="D95" s="269"/>
      <c r="E95" s="269"/>
      <c r="F95" s="269" t="s">
        <v>32</v>
      </c>
      <c r="G95" s="313" t="s">
        <v>101</v>
      </c>
      <c r="H95" s="314">
        <f>H242+H353+H415</f>
        <v>1846000</v>
      </c>
      <c r="I95" s="314">
        <f>I242+I353+I415</f>
        <v>334860</v>
      </c>
      <c r="J95" s="314">
        <f>J242+J352+J415</f>
        <v>1511140</v>
      </c>
      <c r="K95" s="273">
        <f t="shared" si="24"/>
        <v>18.14</v>
      </c>
      <c r="L95" s="314">
        <f>L242+L353+L415</f>
        <v>857300</v>
      </c>
      <c r="M95" s="314">
        <f>M242+M353+M415</f>
        <v>294937</v>
      </c>
      <c r="N95" s="314">
        <f>N242+N353+N415</f>
        <v>39923</v>
      </c>
      <c r="O95" s="314">
        <f>O242+O353+O415</f>
        <v>334860</v>
      </c>
      <c r="P95" s="314">
        <f t="shared" si="16"/>
        <v>522440</v>
      </c>
      <c r="Q95" s="273">
        <f t="shared" si="25"/>
        <v>39.06</v>
      </c>
      <c r="R95" s="260"/>
    </row>
    <row r="96" spans="1:18" ht="26.25" x14ac:dyDescent="0.2">
      <c r="A96" s="276"/>
      <c r="B96" s="268"/>
      <c r="C96" s="269"/>
      <c r="D96" s="269"/>
      <c r="E96" s="269"/>
      <c r="F96" s="269" t="s">
        <v>30</v>
      </c>
      <c r="G96" s="313" t="s">
        <v>102</v>
      </c>
      <c r="H96" s="314">
        <f>H243</f>
        <v>32000</v>
      </c>
      <c r="I96" s="314">
        <f>I243</f>
        <v>4200</v>
      </c>
      <c r="J96" s="314">
        <f>J243</f>
        <v>27800</v>
      </c>
      <c r="K96" s="273">
        <f t="shared" si="24"/>
        <v>13.13</v>
      </c>
      <c r="L96" s="314">
        <f>L243</f>
        <v>28000</v>
      </c>
      <c r="M96" s="314">
        <f>M243</f>
        <v>4200</v>
      </c>
      <c r="N96" s="314">
        <f>N243</f>
        <v>0</v>
      </c>
      <c r="O96" s="314">
        <f>O243</f>
        <v>4200</v>
      </c>
      <c r="P96" s="314">
        <f t="shared" si="16"/>
        <v>23800</v>
      </c>
      <c r="Q96" s="273">
        <f t="shared" si="25"/>
        <v>15</v>
      </c>
      <c r="R96" s="260"/>
    </row>
    <row r="97" spans="1:18" ht="26.25" x14ac:dyDescent="0.2">
      <c r="A97" s="276"/>
      <c r="B97" s="268"/>
      <c r="C97" s="269"/>
      <c r="D97" s="269">
        <v>59</v>
      </c>
      <c r="E97" s="269"/>
      <c r="F97" s="269"/>
      <c r="G97" s="313" t="s">
        <v>80</v>
      </c>
      <c r="H97" s="314">
        <f>H152+H357</f>
        <v>1218200</v>
      </c>
      <c r="I97" s="314">
        <f>I152+I357</f>
        <v>1211562</v>
      </c>
      <c r="J97" s="314">
        <f>J152+J357</f>
        <v>6638</v>
      </c>
      <c r="K97" s="273">
        <f t="shared" si="24"/>
        <v>99.46</v>
      </c>
      <c r="L97" s="314">
        <f>L152+L357</f>
        <v>1218200</v>
      </c>
      <c r="M97" s="314">
        <f>M152+M357</f>
        <v>1211562</v>
      </c>
      <c r="N97" s="314">
        <f>N152+N357</f>
        <v>0</v>
      </c>
      <c r="O97" s="314">
        <f>O152+O357</f>
        <v>1211562</v>
      </c>
      <c r="P97" s="314">
        <f t="shared" si="16"/>
        <v>6638</v>
      </c>
      <c r="Q97" s="273">
        <f t="shared" si="25"/>
        <v>99.46</v>
      </c>
      <c r="R97" s="260"/>
    </row>
    <row r="98" spans="1:18" ht="76.5" x14ac:dyDescent="0.2">
      <c r="A98" s="276"/>
      <c r="B98" s="268"/>
      <c r="C98" s="269"/>
      <c r="D98" s="269">
        <v>60</v>
      </c>
      <c r="E98" s="269"/>
      <c r="F98" s="269"/>
      <c r="G98" s="315" t="s">
        <v>203</v>
      </c>
      <c r="H98" s="314">
        <f>H444</f>
        <v>0</v>
      </c>
      <c r="I98" s="314">
        <f>I444</f>
        <v>0</v>
      </c>
      <c r="J98" s="314">
        <v>0</v>
      </c>
      <c r="K98" s="273"/>
      <c r="L98" s="314">
        <f>L444</f>
        <v>0</v>
      </c>
      <c r="M98" s="314">
        <f>M444</f>
        <v>0</v>
      </c>
      <c r="N98" s="314">
        <f>N444</f>
        <v>0</v>
      </c>
      <c r="O98" s="314">
        <f>O444</f>
        <v>0</v>
      </c>
      <c r="P98" s="314">
        <f t="shared" si="16"/>
        <v>0</v>
      </c>
      <c r="Q98" s="273"/>
      <c r="R98" s="260"/>
    </row>
    <row r="99" spans="1:18" ht="26.25" x14ac:dyDescent="0.2">
      <c r="A99" s="276"/>
      <c r="B99" s="268"/>
      <c r="C99" s="269"/>
      <c r="D99" s="269" t="s">
        <v>105</v>
      </c>
      <c r="E99" s="269"/>
      <c r="F99" s="269"/>
      <c r="G99" s="313" t="s">
        <v>83</v>
      </c>
      <c r="H99" s="314">
        <f>H244+H360</f>
        <v>0</v>
      </c>
      <c r="I99" s="314">
        <f>I244+I360</f>
        <v>0</v>
      </c>
      <c r="J99" s="314">
        <f>J100</f>
        <v>0</v>
      </c>
      <c r="K99" s="273"/>
      <c r="L99" s="314">
        <f>L244+L360</f>
        <v>0</v>
      </c>
      <c r="M99" s="314">
        <f t="shared" ref="M99:O100" si="26">M244+M360</f>
        <v>0</v>
      </c>
      <c r="N99" s="314">
        <f t="shared" si="26"/>
        <v>0</v>
      </c>
      <c r="O99" s="314">
        <f t="shared" si="26"/>
        <v>0</v>
      </c>
      <c r="P99" s="314">
        <f t="shared" si="16"/>
        <v>0</v>
      </c>
      <c r="Q99" s="273"/>
      <c r="R99" s="260"/>
    </row>
    <row r="100" spans="1:18" ht="26.25" x14ac:dyDescent="0.2">
      <c r="A100" s="276"/>
      <c r="B100" s="268"/>
      <c r="C100" s="269"/>
      <c r="D100" s="269">
        <v>71</v>
      </c>
      <c r="E100" s="269"/>
      <c r="F100" s="269"/>
      <c r="G100" s="313" t="s">
        <v>85</v>
      </c>
      <c r="H100" s="314">
        <f>H245+H361</f>
        <v>0</v>
      </c>
      <c r="I100" s="314">
        <f>I245+I361</f>
        <v>0</v>
      </c>
      <c r="J100" s="314">
        <f>J245+J361</f>
        <v>0</v>
      </c>
      <c r="K100" s="273"/>
      <c r="L100" s="314">
        <f>L245+L361</f>
        <v>0</v>
      </c>
      <c r="M100" s="314">
        <f t="shared" si="26"/>
        <v>0</v>
      </c>
      <c r="N100" s="314">
        <f t="shared" si="26"/>
        <v>0</v>
      </c>
      <c r="O100" s="314">
        <f t="shared" si="26"/>
        <v>0</v>
      </c>
      <c r="P100" s="314">
        <f t="shared" si="16"/>
        <v>0</v>
      </c>
      <c r="Q100" s="273"/>
      <c r="R100" s="260"/>
    </row>
    <row r="101" spans="1:18" ht="26.25" x14ac:dyDescent="0.2">
      <c r="A101" s="276"/>
      <c r="B101" s="268"/>
      <c r="C101" s="269"/>
      <c r="D101" s="269">
        <v>79</v>
      </c>
      <c r="E101" s="269"/>
      <c r="F101" s="269"/>
      <c r="G101" s="313" t="s">
        <v>106</v>
      </c>
      <c r="H101" s="314">
        <f>H102+H103</f>
        <v>0</v>
      </c>
      <c r="I101" s="314">
        <f>I102+I103</f>
        <v>0</v>
      </c>
      <c r="J101" s="314">
        <f>J102+J103</f>
        <v>0</v>
      </c>
      <c r="K101" s="273"/>
      <c r="L101" s="314">
        <f>L102+L103</f>
        <v>0</v>
      </c>
      <c r="M101" s="314">
        <f>M102+M103</f>
        <v>0</v>
      </c>
      <c r="N101" s="314">
        <f>N102+N103</f>
        <v>0</v>
      </c>
      <c r="O101" s="314">
        <f>O368</f>
        <v>0</v>
      </c>
      <c r="P101" s="314">
        <f t="shared" si="16"/>
        <v>0</v>
      </c>
      <c r="Q101" s="273"/>
      <c r="R101" s="260"/>
    </row>
    <row r="102" spans="1:18" ht="26.25" x14ac:dyDescent="0.2">
      <c r="A102" s="276"/>
      <c r="B102" s="268"/>
      <c r="C102" s="269"/>
      <c r="D102" s="269" t="s">
        <v>107</v>
      </c>
      <c r="E102" s="269"/>
      <c r="F102" s="269"/>
      <c r="G102" s="313" t="s">
        <v>108</v>
      </c>
      <c r="H102" s="314">
        <v>0</v>
      </c>
      <c r="I102" s="314">
        <v>0</v>
      </c>
      <c r="J102" s="314">
        <v>0</v>
      </c>
      <c r="K102" s="273"/>
      <c r="L102" s="314">
        <v>0</v>
      </c>
      <c r="M102" s="314">
        <v>0</v>
      </c>
      <c r="N102" s="314">
        <v>0</v>
      </c>
      <c r="O102" s="314">
        <v>0</v>
      </c>
      <c r="P102" s="314">
        <f t="shared" si="16"/>
        <v>0</v>
      </c>
      <c r="Q102" s="273"/>
      <c r="R102" s="260"/>
    </row>
    <row r="103" spans="1:18" ht="26.25" x14ac:dyDescent="0.2">
      <c r="A103" s="276"/>
      <c r="B103" s="268"/>
      <c r="C103" s="269"/>
      <c r="D103" s="269">
        <v>81</v>
      </c>
      <c r="E103" s="269"/>
      <c r="F103" s="269"/>
      <c r="G103" s="313" t="s">
        <v>109</v>
      </c>
      <c r="H103" s="314">
        <f>H371</f>
        <v>0</v>
      </c>
      <c r="I103" s="314">
        <f>I371</f>
        <v>0</v>
      </c>
      <c r="J103" s="314">
        <f>J371</f>
        <v>0</v>
      </c>
      <c r="K103" s="273"/>
      <c r="L103" s="314">
        <f>L371</f>
        <v>0</v>
      </c>
      <c r="M103" s="314">
        <f>M371</f>
        <v>0</v>
      </c>
      <c r="N103" s="314">
        <f>N371</f>
        <v>0</v>
      </c>
      <c r="O103" s="314">
        <f>O371</f>
        <v>0</v>
      </c>
      <c r="P103" s="314">
        <f t="shared" si="16"/>
        <v>0</v>
      </c>
      <c r="Q103" s="273"/>
      <c r="R103" s="260"/>
    </row>
    <row r="104" spans="1:18" ht="27" thickBot="1" x14ac:dyDescent="0.25">
      <c r="A104" s="321"/>
      <c r="B104" s="322"/>
      <c r="C104" s="323"/>
      <c r="D104" s="323">
        <v>85</v>
      </c>
      <c r="E104" s="323"/>
      <c r="F104" s="323"/>
      <c r="G104" s="324" t="s">
        <v>86</v>
      </c>
      <c r="H104" s="325">
        <f>+H252+H372+H447+H154</f>
        <v>0</v>
      </c>
      <c r="I104" s="325">
        <f>+I252+I372+I447+I154</f>
        <v>-60563.600000000006</v>
      </c>
      <c r="J104" s="325">
        <f>+J252+J372+J447</f>
        <v>60563.600000000006</v>
      </c>
      <c r="K104" s="326"/>
      <c r="L104" s="325">
        <f>+L252+L372+L447+L154</f>
        <v>0</v>
      </c>
      <c r="M104" s="325">
        <f>+M252+M372+M447+M154</f>
        <v>-54709.61</v>
      </c>
      <c r="N104" s="325">
        <f>+N252+N372+N447+N154</f>
        <v>-5853.99</v>
      </c>
      <c r="O104" s="325">
        <f>+O252+O372+O447+O154</f>
        <v>-60563.600000000006</v>
      </c>
      <c r="P104" s="325">
        <f t="shared" si="16"/>
        <v>60563.600000000006</v>
      </c>
      <c r="Q104" s="326"/>
      <c r="R104" s="260"/>
    </row>
    <row r="105" spans="1:18" ht="51" x14ac:dyDescent="0.35">
      <c r="A105" s="441" t="s">
        <v>110</v>
      </c>
      <c r="B105" s="442"/>
      <c r="C105" s="442"/>
      <c r="D105" s="442"/>
      <c r="E105" s="442"/>
      <c r="F105" s="443"/>
      <c r="G105" s="327" t="s">
        <v>111</v>
      </c>
      <c r="H105" s="328">
        <f>H106+H154</f>
        <v>1218200</v>
      </c>
      <c r="I105" s="329"/>
      <c r="J105" s="328">
        <f>J106+J154</f>
        <v>6638</v>
      </c>
      <c r="K105" s="330">
        <f>ROUND(I105/H105*100,2)</f>
        <v>0</v>
      </c>
      <c r="L105" s="328">
        <f>L106+L154</f>
        <v>1218200</v>
      </c>
      <c r="M105" s="331">
        <f>M106+M154</f>
        <v>1211562</v>
      </c>
      <c r="N105" s="328">
        <f>N106+N154</f>
        <v>0</v>
      </c>
      <c r="O105" s="332">
        <f>O106+O154</f>
        <v>1211562</v>
      </c>
      <c r="P105" s="333">
        <f t="shared" si="16"/>
        <v>6638</v>
      </c>
      <c r="Q105" s="309">
        <f>ROUND(O105/L105*100,2)</f>
        <v>99.46</v>
      </c>
      <c r="R105" s="260"/>
    </row>
    <row r="106" spans="1:18" ht="26.25" x14ac:dyDescent="0.2">
      <c r="A106" s="276"/>
      <c r="B106" s="268"/>
      <c r="C106" s="269"/>
      <c r="D106" s="269" t="s">
        <v>32</v>
      </c>
      <c r="E106" s="269"/>
      <c r="F106" s="269"/>
      <c r="G106" s="334" t="s">
        <v>62</v>
      </c>
      <c r="H106" s="335">
        <f>H107+H134+H152</f>
        <v>1218200</v>
      </c>
      <c r="I106" s="336"/>
      <c r="J106" s="335">
        <f>J107+J134+J152</f>
        <v>6638</v>
      </c>
      <c r="K106" s="337">
        <f>ROUND(I106/H106*100,2)</f>
        <v>0</v>
      </c>
      <c r="L106" s="335">
        <f>L107+L134+L152</f>
        <v>1218200</v>
      </c>
      <c r="M106" s="314">
        <f>M107+M134+M152</f>
        <v>1211562</v>
      </c>
      <c r="N106" s="335">
        <f>N107+N134+N152</f>
        <v>0</v>
      </c>
      <c r="O106" s="338">
        <f>O107+O134+O152</f>
        <v>1211562</v>
      </c>
      <c r="P106" s="338">
        <f t="shared" si="16"/>
        <v>6638</v>
      </c>
      <c r="Q106" s="339">
        <f>ROUND(O106/L106*100,2)</f>
        <v>99.46</v>
      </c>
      <c r="R106" s="260"/>
    </row>
    <row r="107" spans="1:18" ht="26.25" x14ac:dyDescent="0.2">
      <c r="A107" s="276"/>
      <c r="B107" s="268"/>
      <c r="C107" s="269"/>
      <c r="D107" s="269" t="s">
        <v>88</v>
      </c>
      <c r="E107" s="269"/>
      <c r="F107" s="269"/>
      <c r="G107" s="334" t="s">
        <v>64</v>
      </c>
      <c r="H107" s="335">
        <f>H108+H127+H125</f>
        <v>0</v>
      </c>
      <c r="I107" s="336"/>
      <c r="J107" s="335">
        <f>J108+J127+J125</f>
        <v>0</v>
      </c>
      <c r="K107" s="337"/>
      <c r="L107" s="335">
        <f>L108+L127+L125</f>
        <v>0</v>
      </c>
      <c r="M107" s="314">
        <f>M108+M127+M125</f>
        <v>0</v>
      </c>
      <c r="N107" s="335">
        <f>N108+N127+N125</f>
        <v>0</v>
      </c>
      <c r="O107" s="338">
        <f>O108+O127+O125</f>
        <v>0</v>
      </c>
      <c r="P107" s="338">
        <f t="shared" si="16"/>
        <v>0</v>
      </c>
      <c r="Q107" s="339" t="e">
        <f>ROUND(O107/L107*100,2)</f>
        <v>#DIV/0!</v>
      </c>
      <c r="R107" s="260"/>
    </row>
    <row r="108" spans="1:18" ht="26.25" x14ac:dyDescent="0.2">
      <c r="A108" s="276"/>
      <c r="B108" s="268"/>
      <c r="C108" s="269"/>
      <c r="D108" s="269"/>
      <c r="E108" s="269" t="s">
        <v>32</v>
      </c>
      <c r="F108" s="269"/>
      <c r="G108" s="313" t="s">
        <v>112</v>
      </c>
      <c r="H108" s="335">
        <f>SUM(H109:H124)</f>
        <v>0</v>
      </c>
      <c r="I108" s="336"/>
      <c r="J108" s="335">
        <f>SUM(J109:J124)</f>
        <v>0</v>
      </c>
      <c r="K108" s="337"/>
      <c r="L108" s="335">
        <f>SUM(L109:L124)</f>
        <v>0</v>
      </c>
      <c r="M108" s="314">
        <f>SUM(M109:M124)</f>
        <v>0</v>
      </c>
      <c r="N108" s="335">
        <f>SUM(N109:N124)</f>
        <v>0</v>
      </c>
      <c r="O108" s="338">
        <f>SUM(O109:O124)</f>
        <v>0</v>
      </c>
      <c r="P108" s="338">
        <f t="shared" si="16"/>
        <v>0</v>
      </c>
      <c r="Q108" s="339"/>
      <c r="R108" s="260"/>
    </row>
    <row r="109" spans="1:18" ht="26.25" x14ac:dyDescent="0.2">
      <c r="A109" s="282"/>
      <c r="B109" s="340"/>
      <c r="C109" s="283"/>
      <c r="D109" s="283"/>
      <c r="E109" s="283"/>
      <c r="F109" s="283" t="s">
        <v>32</v>
      </c>
      <c r="G109" s="341" t="s">
        <v>113</v>
      </c>
      <c r="H109" s="342"/>
      <c r="I109" s="343"/>
      <c r="J109" s="342">
        <f t="shared" ref="J109:J151" si="27">H109-I109</f>
        <v>0</v>
      </c>
      <c r="K109" s="337"/>
      <c r="L109" s="342"/>
      <c r="M109" s="344"/>
      <c r="N109" s="342"/>
      <c r="O109" s="285">
        <f t="shared" ref="O109:O124" si="28">M109+N109</f>
        <v>0</v>
      </c>
      <c r="P109" s="285">
        <f t="shared" si="16"/>
        <v>0</v>
      </c>
      <c r="Q109" s="339"/>
      <c r="R109" s="260"/>
    </row>
    <row r="110" spans="1:18" ht="26.25" x14ac:dyDescent="0.2">
      <c r="A110" s="282"/>
      <c r="B110" s="340"/>
      <c r="C110" s="283"/>
      <c r="D110" s="283"/>
      <c r="E110" s="283"/>
      <c r="F110" s="283" t="s">
        <v>30</v>
      </c>
      <c r="G110" s="341" t="s">
        <v>293</v>
      </c>
      <c r="H110" s="342"/>
      <c r="I110" s="343"/>
      <c r="J110" s="342">
        <f t="shared" si="27"/>
        <v>0</v>
      </c>
      <c r="K110" s="337"/>
      <c r="L110" s="342"/>
      <c r="M110" s="344"/>
      <c r="N110" s="342"/>
      <c r="O110" s="285">
        <f t="shared" si="28"/>
        <v>0</v>
      </c>
      <c r="P110" s="285">
        <f t="shared" si="16"/>
        <v>0</v>
      </c>
      <c r="Q110" s="339"/>
      <c r="R110" s="260"/>
    </row>
    <row r="111" spans="1:18" ht="26.25" x14ac:dyDescent="0.2">
      <c r="A111" s="282"/>
      <c r="B111" s="340"/>
      <c r="C111" s="283"/>
      <c r="D111" s="283"/>
      <c r="E111" s="283"/>
      <c r="F111" s="283" t="s">
        <v>114</v>
      </c>
      <c r="G111" s="341" t="s">
        <v>291</v>
      </c>
      <c r="H111" s="342"/>
      <c r="I111" s="343"/>
      <c r="J111" s="342">
        <f t="shared" si="27"/>
        <v>0</v>
      </c>
      <c r="K111" s="337"/>
      <c r="L111" s="342"/>
      <c r="M111" s="344"/>
      <c r="N111" s="342"/>
      <c r="O111" s="285">
        <f t="shared" si="28"/>
        <v>0</v>
      </c>
      <c r="P111" s="285">
        <f t="shared" si="16"/>
        <v>0</v>
      </c>
      <c r="Q111" s="339"/>
      <c r="R111" s="260"/>
    </row>
    <row r="112" spans="1:18" ht="26.25" x14ac:dyDescent="0.2">
      <c r="A112" s="282"/>
      <c r="B112" s="340"/>
      <c r="C112" s="283"/>
      <c r="D112" s="283"/>
      <c r="E112" s="283"/>
      <c r="F112" s="283" t="s">
        <v>22</v>
      </c>
      <c r="G112" s="341" t="s">
        <v>292</v>
      </c>
      <c r="H112" s="342"/>
      <c r="I112" s="343"/>
      <c r="J112" s="342">
        <f t="shared" si="27"/>
        <v>0</v>
      </c>
      <c r="K112" s="337"/>
      <c r="L112" s="342"/>
      <c r="M112" s="344"/>
      <c r="N112" s="342"/>
      <c r="O112" s="285">
        <f t="shared" si="28"/>
        <v>0</v>
      </c>
      <c r="P112" s="285">
        <f t="shared" si="16"/>
        <v>0</v>
      </c>
      <c r="Q112" s="339"/>
      <c r="R112" s="260"/>
    </row>
    <row r="113" spans="1:18" ht="26.25" x14ac:dyDescent="0.2">
      <c r="A113" s="282"/>
      <c r="B113" s="340"/>
      <c r="C113" s="283"/>
      <c r="D113" s="283"/>
      <c r="E113" s="283"/>
      <c r="F113" s="283" t="s">
        <v>33</v>
      </c>
      <c r="G113" s="341" t="s">
        <v>294</v>
      </c>
      <c r="H113" s="342"/>
      <c r="I113" s="343"/>
      <c r="J113" s="342">
        <f t="shared" si="27"/>
        <v>0</v>
      </c>
      <c r="K113" s="337"/>
      <c r="L113" s="342"/>
      <c r="M113" s="344"/>
      <c r="N113" s="342"/>
      <c r="O113" s="285">
        <f t="shared" si="28"/>
        <v>0</v>
      </c>
      <c r="P113" s="285">
        <f t="shared" si="16"/>
        <v>0</v>
      </c>
      <c r="Q113" s="339"/>
      <c r="R113" s="260"/>
    </row>
    <row r="114" spans="1:18" ht="26.25" x14ac:dyDescent="0.2">
      <c r="A114" s="282"/>
      <c r="B114" s="340"/>
      <c r="C114" s="283"/>
      <c r="D114" s="283"/>
      <c r="E114" s="283"/>
      <c r="F114" s="283" t="s">
        <v>124</v>
      </c>
      <c r="G114" s="341" t="s">
        <v>282</v>
      </c>
      <c r="H114" s="342"/>
      <c r="I114" s="343"/>
      <c r="J114" s="342">
        <f t="shared" si="27"/>
        <v>0</v>
      </c>
      <c r="K114" s="337"/>
      <c r="L114" s="342"/>
      <c r="M114" s="344"/>
      <c r="N114" s="342"/>
      <c r="O114" s="285">
        <f t="shared" si="28"/>
        <v>0</v>
      </c>
      <c r="P114" s="285">
        <f t="shared" si="16"/>
        <v>0</v>
      </c>
      <c r="Q114" s="339"/>
      <c r="R114" s="260"/>
    </row>
    <row r="115" spans="1:18" ht="26.25" x14ac:dyDescent="0.2">
      <c r="A115" s="282"/>
      <c r="B115" s="340"/>
      <c r="C115" s="283"/>
      <c r="D115" s="283"/>
      <c r="E115" s="283"/>
      <c r="F115" s="283" t="s">
        <v>115</v>
      </c>
      <c r="G115" s="341" t="s">
        <v>295</v>
      </c>
      <c r="H115" s="342"/>
      <c r="I115" s="343"/>
      <c r="J115" s="342">
        <f t="shared" si="27"/>
        <v>0</v>
      </c>
      <c r="K115" s="337"/>
      <c r="L115" s="342"/>
      <c r="M115" s="344"/>
      <c r="N115" s="342"/>
      <c r="O115" s="285">
        <f t="shared" si="28"/>
        <v>0</v>
      </c>
      <c r="P115" s="285">
        <f t="shared" si="16"/>
        <v>0</v>
      </c>
      <c r="Q115" s="339"/>
      <c r="R115" s="260"/>
    </row>
    <row r="116" spans="1:18" ht="26.25" x14ac:dyDescent="0.2">
      <c r="A116" s="282"/>
      <c r="B116" s="340"/>
      <c r="C116" s="283"/>
      <c r="D116" s="283"/>
      <c r="E116" s="283"/>
      <c r="F116" s="283" t="s">
        <v>38</v>
      </c>
      <c r="G116" s="341" t="s">
        <v>296</v>
      </c>
      <c r="H116" s="342"/>
      <c r="I116" s="343"/>
      <c r="J116" s="342">
        <f t="shared" si="27"/>
        <v>0</v>
      </c>
      <c r="K116" s="337"/>
      <c r="L116" s="342"/>
      <c r="M116" s="344"/>
      <c r="N116" s="342"/>
      <c r="O116" s="285">
        <f t="shared" si="28"/>
        <v>0</v>
      </c>
      <c r="P116" s="285">
        <f t="shared" si="16"/>
        <v>0</v>
      </c>
      <c r="Q116" s="339"/>
      <c r="R116" s="260"/>
    </row>
    <row r="117" spans="1:18" ht="26.25" x14ac:dyDescent="0.2">
      <c r="A117" s="282"/>
      <c r="B117" s="340"/>
      <c r="C117" s="283"/>
      <c r="D117" s="283"/>
      <c r="E117" s="283"/>
      <c r="F117" s="283" t="s">
        <v>88</v>
      </c>
      <c r="G117" s="341" t="s">
        <v>285</v>
      </c>
      <c r="H117" s="342"/>
      <c r="I117" s="343"/>
      <c r="J117" s="342">
        <f t="shared" si="27"/>
        <v>0</v>
      </c>
      <c r="K117" s="337"/>
      <c r="L117" s="342"/>
      <c r="M117" s="344"/>
      <c r="N117" s="342"/>
      <c r="O117" s="285">
        <f t="shared" si="28"/>
        <v>0</v>
      </c>
      <c r="P117" s="285">
        <f t="shared" si="16"/>
        <v>0</v>
      </c>
      <c r="Q117" s="339"/>
      <c r="R117" s="260"/>
    </row>
    <row r="118" spans="1:18" ht="26.25" x14ac:dyDescent="0.2">
      <c r="A118" s="282"/>
      <c r="B118" s="340"/>
      <c r="C118" s="283"/>
      <c r="D118" s="283"/>
      <c r="E118" s="283"/>
      <c r="F118" s="283">
        <v>11</v>
      </c>
      <c r="G118" s="341" t="s">
        <v>286</v>
      </c>
      <c r="H118" s="342"/>
      <c r="I118" s="343"/>
      <c r="J118" s="342">
        <f t="shared" si="27"/>
        <v>0</v>
      </c>
      <c r="K118" s="337"/>
      <c r="L118" s="342"/>
      <c r="M118" s="344"/>
      <c r="N118" s="342"/>
      <c r="O118" s="285">
        <f t="shared" si="28"/>
        <v>0</v>
      </c>
      <c r="P118" s="285">
        <f t="shared" si="16"/>
        <v>0</v>
      </c>
      <c r="Q118" s="339"/>
      <c r="R118" s="260"/>
    </row>
    <row r="119" spans="1:18" ht="26.25" x14ac:dyDescent="0.2">
      <c r="A119" s="282"/>
      <c r="B119" s="340"/>
      <c r="C119" s="283"/>
      <c r="D119" s="283"/>
      <c r="E119" s="283"/>
      <c r="F119" s="283">
        <v>12</v>
      </c>
      <c r="G119" s="341" t="s">
        <v>297</v>
      </c>
      <c r="H119" s="342"/>
      <c r="I119" s="343"/>
      <c r="J119" s="342">
        <f t="shared" si="27"/>
        <v>0</v>
      </c>
      <c r="K119" s="337"/>
      <c r="L119" s="342"/>
      <c r="M119" s="344"/>
      <c r="N119" s="342"/>
      <c r="O119" s="285">
        <f t="shared" si="28"/>
        <v>0</v>
      </c>
      <c r="P119" s="285">
        <f t="shared" si="16"/>
        <v>0</v>
      </c>
      <c r="Q119" s="339"/>
      <c r="R119" s="260"/>
    </row>
    <row r="120" spans="1:18" ht="26.25" x14ac:dyDescent="0.2">
      <c r="A120" s="282"/>
      <c r="B120" s="340"/>
      <c r="C120" s="283"/>
      <c r="D120" s="283"/>
      <c r="E120" s="283"/>
      <c r="F120" s="283">
        <v>13</v>
      </c>
      <c r="G120" s="341" t="s">
        <v>298</v>
      </c>
      <c r="H120" s="342"/>
      <c r="I120" s="343"/>
      <c r="J120" s="342">
        <f t="shared" si="27"/>
        <v>0</v>
      </c>
      <c r="K120" s="337"/>
      <c r="L120" s="342"/>
      <c r="M120" s="344"/>
      <c r="N120" s="342"/>
      <c r="O120" s="285">
        <f t="shared" si="28"/>
        <v>0</v>
      </c>
      <c r="P120" s="285">
        <f t="shared" si="16"/>
        <v>0</v>
      </c>
      <c r="Q120" s="339"/>
      <c r="R120" s="260"/>
    </row>
    <row r="121" spans="1:18" ht="26.25" x14ac:dyDescent="0.2">
      <c r="A121" s="282"/>
      <c r="B121" s="340"/>
      <c r="C121" s="283"/>
      <c r="D121" s="283"/>
      <c r="E121" s="283"/>
      <c r="F121" s="283">
        <v>14</v>
      </c>
      <c r="G121" s="341" t="s">
        <v>272</v>
      </c>
      <c r="H121" s="342"/>
      <c r="I121" s="343"/>
      <c r="J121" s="342">
        <f t="shared" si="27"/>
        <v>0</v>
      </c>
      <c r="K121" s="337"/>
      <c r="L121" s="342"/>
      <c r="M121" s="344"/>
      <c r="N121" s="342"/>
      <c r="O121" s="285">
        <f t="shared" si="28"/>
        <v>0</v>
      </c>
      <c r="P121" s="285">
        <f t="shared" si="16"/>
        <v>0</v>
      </c>
      <c r="Q121" s="339"/>
      <c r="R121" s="260"/>
    </row>
    <row r="122" spans="1:18" ht="26.25" x14ac:dyDescent="0.2">
      <c r="A122" s="282"/>
      <c r="B122" s="340"/>
      <c r="C122" s="283"/>
      <c r="D122" s="283"/>
      <c r="E122" s="283"/>
      <c r="F122" s="283">
        <v>15</v>
      </c>
      <c r="G122" s="341" t="s">
        <v>299</v>
      </c>
      <c r="H122" s="342"/>
      <c r="I122" s="343"/>
      <c r="J122" s="342">
        <f t="shared" si="27"/>
        <v>0</v>
      </c>
      <c r="K122" s="337"/>
      <c r="L122" s="342"/>
      <c r="M122" s="344"/>
      <c r="N122" s="342"/>
      <c r="O122" s="285">
        <f t="shared" si="28"/>
        <v>0</v>
      </c>
      <c r="P122" s="285">
        <f t="shared" si="16"/>
        <v>0</v>
      </c>
      <c r="Q122" s="339"/>
      <c r="R122" s="260"/>
    </row>
    <row r="123" spans="1:18" ht="26.25" x14ac:dyDescent="0.2">
      <c r="A123" s="282"/>
      <c r="B123" s="340"/>
      <c r="C123" s="283"/>
      <c r="D123" s="283"/>
      <c r="E123" s="283"/>
      <c r="F123" s="283">
        <v>17</v>
      </c>
      <c r="G123" s="341" t="s">
        <v>274</v>
      </c>
      <c r="H123" s="342"/>
      <c r="I123" s="343"/>
      <c r="J123" s="342">
        <f t="shared" si="27"/>
        <v>0</v>
      </c>
      <c r="K123" s="337"/>
      <c r="L123" s="342"/>
      <c r="M123" s="344"/>
      <c r="N123" s="342"/>
      <c r="O123" s="285">
        <f t="shared" si="28"/>
        <v>0</v>
      </c>
      <c r="P123" s="285">
        <f t="shared" si="16"/>
        <v>0</v>
      </c>
      <c r="Q123" s="339"/>
      <c r="R123" s="260"/>
    </row>
    <row r="124" spans="1:18" ht="26.25" x14ac:dyDescent="0.2">
      <c r="A124" s="282"/>
      <c r="B124" s="340"/>
      <c r="C124" s="283"/>
      <c r="D124" s="283"/>
      <c r="E124" s="283"/>
      <c r="F124" s="283" t="s">
        <v>90</v>
      </c>
      <c r="G124" s="341" t="s">
        <v>273</v>
      </c>
      <c r="H124" s="342"/>
      <c r="I124" s="343"/>
      <c r="J124" s="342">
        <f t="shared" si="27"/>
        <v>0</v>
      </c>
      <c r="K124" s="337"/>
      <c r="L124" s="342"/>
      <c r="M124" s="344"/>
      <c r="N124" s="342"/>
      <c r="O124" s="285">
        <f t="shared" si="28"/>
        <v>0</v>
      </c>
      <c r="P124" s="285">
        <f t="shared" si="16"/>
        <v>0</v>
      </c>
      <c r="Q124" s="339"/>
      <c r="R124" s="260"/>
    </row>
    <row r="125" spans="1:18" ht="26.25" x14ac:dyDescent="0.2">
      <c r="A125" s="282"/>
      <c r="B125" s="340"/>
      <c r="C125" s="283"/>
      <c r="D125" s="283"/>
      <c r="E125" s="345" t="s">
        <v>55</v>
      </c>
      <c r="F125" s="269"/>
      <c r="G125" s="313" t="s">
        <v>116</v>
      </c>
      <c r="H125" s="335">
        <f>H126</f>
        <v>0</v>
      </c>
      <c r="I125" s="336"/>
      <c r="J125" s="342">
        <f t="shared" si="27"/>
        <v>0</v>
      </c>
      <c r="K125" s="337"/>
      <c r="L125" s="335">
        <f>L126</f>
        <v>0</v>
      </c>
      <c r="M125" s="314">
        <f>M126</f>
        <v>0</v>
      </c>
      <c r="N125" s="335">
        <f>N126</f>
        <v>0</v>
      </c>
      <c r="O125" s="338">
        <f>O126</f>
        <v>0</v>
      </c>
      <c r="P125" s="338">
        <f t="shared" si="16"/>
        <v>0</v>
      </c>
      <c r="Q125" s="339"/>
      <c r="R125" s="260"/>
    </row>
    <row r="126" spans="1:18" ht="26.25" x14ac:dyDescent="0.2">
      <c r="A126" s="282"/>
      <c r="B126" s="340"/>
      <c r="C126" s="283"/>
      <c r="D126" s="283"/>
      <c r="E126" s="283"/>
      <c r="F126" s="346" t="s">
        <v>104</v>
      </c>
      <c r="G126" s="341" t="s">
        <v>117</v>
      </c>
      <c r="H126" s="342">
        <v>0</v>
      </c>
      <c r="I126" s="343"/>
      <c r="J126" s="342">
        <f t="shared" si="27"/>
        <v>0</v>
      </c>
      <c r="K126" s="337"/>
      <c r="L126" s="342">
        <v>0</v>
      </c>
      <c r="M126" s="344"/>
      <c r="N126" s="342"/>
      <c r="O126" s="285">
        <f>M126+N126</f>
        <v>0</v>
      </c>
      <c r="P126" s="285">
        <f t="shared" ref="P126:P178" si="29">L126-O126</f>
        <v>0</v>
      </c>
      <c r="Q126" s="339"/>
      <c r="R126" s="260"/>
    </row>
    <row r="127" spans="1:18" ht="26.25" x14ac:dyDescent="0.2">
      <c r="A127" s="276"/>
      <c r="B127" s="268"/>
      <c r="C127" s="269"/>
      <c r="D127" s="269"/>
      <c r="E127" s="269" t="s">
        <v>43</v>
      </c>
      <c r="F127" s="269"/>
      <c r="G127" s="313" t="s">
        <v>118</v>
      </c>
      <c r="H127" s="335">
        <f>H128+H129+H130+H131+H132+H133</f>
        <v>0</v>
      </c>
      <c r="I127" s="336"/>
      <c r="J127" s="342">
        <f t="shared" si="27"/>
        <v>0</v>
      </c>
      <c r="K127" s="337"/>
      <c r="L127" s="335">
        <f>L128+L129+L130+L131+L132+L133</f>
        <v>0</v>
      </c>
      <c r="M127" s="314">
        <f>M128+M129+M130+M131+M132+M133</f>
        <v>0</v>
      </c>
      <c r="N127" s="335">
        <f>N128+N129+N130+N131+N132+N133</f>
        <v>0</v>
      </c>
      <c r="O127" s="338">
        <f>O128+O129+O130+O131+O132+O133</f>
        <v>0</v>
      </c>
      <c r="P127" s="338">
        <f t="shared" si="29"/>
        <v>0</v>
      </c>
      <c r="Q127" s="339"/>
      <c r="R127" s="260"/>
    </row>
    <row r="128" spans="1:18" ht="26.25" x14ac:dyDescent="0.2">
      <c r="A128" s="282"/>
      <c r="B128" s="340"/>
      <c r="C128" s="283"/>
      <c r="D128" s="283"/>
      <c r="E128" s="283"/>
      <c r="F128" s="283" t="s">
        <v>32</v>
      </c>
      <c r="G128" s="341" t="s">
        <v>119</v>
      </c>
      <c r="H128" s="342"/>
      <c r="I128" s="343"/>
      <c r="J128" s="342">
        <f t="shared" si="27"/>
        <v>0</v>
      </c>
      <c r="K128" s="337"/>
      <c r="L128" s="342"/>
      <c r="M128" s="344"/>
      <c r="N128" s="342"/>
      <c r="O128" s="285">
        <f t="shared" ref="O128:O133" si="30">M128+N128</f>
        <v>0</v>
      </c>
      <c r="P128" s="285">
        <f t="shared" si="29"/>
        <v>0</v>
      </c>
      <c r="Q128" s="339"/>
      <c r="R128" s="260"/>
    </row>
    <row r="129" spans="1:18" ht="26.25" x14ac:dyDescent="0.2">
      <c r="A129" s="282"/>
      <c r="B129" s="340"/>
      <c r="C129" s="283"/>
      <c r="D129" s="283"/>
      <c r="E129" s="283"/>
      <c r="F129" s="283" t="s">
        <v>30</v>
      </c>
      <c r="G129" s="341" t="s">
        <v>120</v>
      </c>
      <c r="H129" s="342"/>
      <c r="I129" s="343"/>
      <c r="J129" s="342">
        <f t="shared" si="27"/>
        <v>0</v>
      </c>
      <c r="K129" s="337"/>
      <c r="L129" s="342"/>
      <c r="M129" s="344"/>
      <c r="N129" s="342"/>
      <c r="O129" s="285">
        <f t="shared" si="30"/>
        <v>0</v>
      </c>
      <c r="P129" s="285">
        <f t="shared" si="29"/>
        <v>0</v>
      </c>
      <c r="Q129" s="339"/>
      <c r="R129" s="260"/>
    </row>
    <row r="130" spans="1:18" ht="26.25" x14ac:dyDescent="0.2">
      <c r="A130" s="282"/>
      <c r="B130" s="340"/>
      <c r="C130" s="283"/>
      <c r="D130" s="283"/>
      <c r="E130" s="283"/>
      <c r="F130" s="283" t="s">
        <v>43</v>
      </c>
      <c r="G130" s="341" t="s">
        <v>121</v>
      </c>
      <c r="H130" s="342"/>
      <c r="I130" s="343"/>
      <c r="J130" s="342">
        <f t="shared" si="27"/>
        <v>0</v>
      </c>
      <c r="K130" s="337"/>
      <c r="L130" s="342"/>
      <c r="M130" s="344"/>
      <c r="N130" s="342"/>
      <c r="O130" s="285">
        <f t="shared" si="30"/>
        <v>0</v>
      </c>
      <c r="P130" s="285">
        <f t="shared" si="29"/>
        <v>0</v>
      </c>
      <c r="Q130" s="339"/>
      <c r="R130" s="260"/>
    </row>
    <row r="131" spans="1:18" ht="51" x14ac:dyDescent="0.2">
      <c r="A131" s="282"/>
      <c r="B131" s="340"/>
      <c r="C131" s="283"/>
      <c r="D131" s="283"/>
      <c r="E131" s="283"/>
      <c r="F131" s="283" t="s">
        <v>22</v>
      </c>
      <c r="G131" s="341" t="s">
        <v>122</v>
      </c>
      <c r="H131" s="342"/>
      <c r="I131" s="343"/>
      <c r="J131" s="342">
        <f t="shared" si="27"/>
        <v>0</v>
      </c>
      <c r="K131" s="337"/>
      <c r="L131" s="342"/>
      <c r="M131" s="344"/>
      <c r="N131" s="342"/>
      <c r="O131" s="285">
        <f t="shared" si="30"/>
        <v>0</v>
      </c>
      <c r="P131" s="285">
        <f t="shared" si="29"/>
        <v>0</v>
      </c>
      <c r="Q131" s="339"/>
      <c r="R131" s="260"/>
    </row>
    <row r="132" spans="1:18" ht="26.25" x14ac:dyDescent="0.2">
      <c r="A132" s="282"/>
      <c r="B132" s="340"/>
      <c r="C132" s="283"/>
      <c r="D132" s="283"/>
      <c r="E132" s="283"/>
      <c r="F132" s="283" t="s">
        <v>33</v>
      </c>
      <c r="G132" s="341" t="s">
        <v>123</v>
      </c>
      <c r="H132" s="342"/>
      <c r="I132" s="343"/>
      <c r="J132" s="342">
        <f t="shared" si="27"/>
        <v>0</v>
      </c>
      <c r="K132" s="337"/>
      <c r="L132" s="342"/>
      <c r="M132" s="344"/>
      <c r="N132" s="342"/>
      <c r="O132" s="285">
        <f t="shared" si="30"/>
        <v>0</v>
      </c>
      <c r="P132" s="285">
        <f t="shared" si="29"/>
        <v>0</v>
      </c>
      <c r="Q132" s="339"/>
      <c r="R132" s="260"/>
    </row>
    <row r="133" spans="1:18" ht="26.25" x14ac:dyDescent="0.2">
      <c r="A133" s="282"/>
      <c r="B133" s="340"/>
      <c r="C133" s="283"/>
      <c r="D133" s="283"/>
      <c r="E133" s="283"/>
      <c r="F133" s="283" t="s">
        <v>124</v>
      </c>
      <c r="G133" s="341" t="s">
        <v>125</v>
      </c>
      <c r="H133" s="342"/>
      <c r="I133" s="343"/>
      <c r="J133" s="342">
        <f t="shared" si="27"/>
        <v>0</v>
      </c>
      <c r="K133" s="337"/>
      <c r="L133" s="342"/>
      <c r="M133" s="344"/>
      <c r="N133" s="342"/>
      <c r="O133" s="285">
        <f t="shared" si="30"/>
        <v>0</v>
      </c>
      <c r="P133" s="285">
        <f t="shared" si="29"/>
        <v>0</v>
      </c>
      <c r="Q133" s="339"/>
      <c r="R133" s="260"/>
    </row>
    <row r="134" spans="1:18" ht="26.25" x14ac:dyDescent="0.2">
      <c r="A134" s="276"/>
      <c r="B134" s="268"/>
      <c r="C134" s="269"/>
      <c r="D134" s="269" t="s">
        <v>89</v>
      </c>
      <c r="E134" s="269"/>
      <c r="F134" s="269"/>
      <c r="G134" s="334" t="s">
        <v>66</v>
      </c>
      <c r="H134" s="335">
        <f>H135+H142+H146+H147</f>
        <v>0</v>
      </c>
      <c r="I134" s="336"/>
      <c r="J134" s="342">
        <f t="shared" si="27"/>
        <v>0</v>
      </c>
      <c r="K134" s="337"/>
      <c r="L134" s="335">
        <f>L135+L142+L146+L147</f>
        <v>0</v>
      </c>
      <c r="M134" s="314">
        <f>M135+M142+M146+M147</f>
        <v>0</v>
      </c>
      <c r="N134" s="335">
        <f>N135+N142+N146+N147</f>
        <v>0</v>
      </c>
      <c r="O134" s="338">
        <f>O135+O142+O146+O147</f>
        <v>0</v>
      </c>
      <c r="P134" s="338">
        <f t="shared" si="29"/>
        <v>0</v>
      </c>
      <c r="Q134" s="339"/>
      <c r="R134" s="260"/>
    </row>
    <row r="135" spans="1:18" ht="26.25" x14ac:dyDescent="0.2">
      <c r="A135" s="276"/>
      <c r="B135" s="268"/>
      <c r="C135" s="269"/>
      <c r="D135" s="269"/>
      <c r="E135" s="269" t="s">
        <v>32</v>
      </c>
      <c r="F135" s="269"/>
      <c r="G135" s="313" t="s">
        <v>302</v>
      </c>
      <c r="H135" s="335">
        <f>SUM(H136:H141)</f>
        <v>0</v>
      </c>
      <c r="I135" s="336"/>
      <c r="J135" s="342">
        <f t="shared" si="27"/>
        <v>0</v>
      </c>
      <c r="K135" s="337"/>
      <c r="L135" s="335">
        <f>SUM(L136:L141)</f>
        <v>0</v>
      </c>
      <c r="M135" s="314">
        <f>SUM(M136:M141)</f>
        <v>0</v>
      </c>
      <c r="N135" s="335">
        <f>SUM(N136:N141)</f>
        <v>0</v>
      </c>
      <c r="O135" s="338">
        <f>SUM(O136:O141)</f>
        <v>0</v>
      </c>
      <c r="P135" s="338">
        <f t="shared" si="29"/>
        <v>0</v>
      </c>
      <c r="Q135" s="339"/>
      <c r="R135" s="260"/>
    </row>
    <row r="136" spans="1:18" ht="26.25" x14ac:dyDescent="0.2">
      <c r="A136" s="282"/>
      <c r="B136" s="340"/>
      <c r="C136" s="283"/>
      <c r="D136" s="283"/>
      <c r="E136" s="283"/>
      <c r="F136" s="283" t="s">
        <v>32</v>
      </c>
      <c r="G136" s="341" t="s">
        <v>300</v>
      </c>
      <c r="H136" s="342"/>
      <c r="I136" s="343"/>
      <c r="J136" s="342">
        <f t="shared" si="27"/>
        <v>0</v>
      </c>
      <c r="K136" s="337"/>
      <c r="L136" s="342"/>
      <c r="M136" s="344"/>
      <c r="N136" s="342"/>
      <c r="O136" s="285">
        <f t="shared" ref="O136:O141" si="31">M136+N136</f>
        <v>0</v>
      </c>
      <c r="P136" s="285">
        <f t="shared" si="29"/>
        <v>0</v>
      </c>
      <c r="Q136" s="339"/>
      <c r="R136" s="260"/>
    </row>
    <row r="137" spans="1:18" ht="26.25" x14ac:dyDescent="0.2">
      <c r="A137" s="282"/>
      <c r="B137" s="340"/>
      <c r="C137" s="283"/>
      <c r="D137" s="283"/>
      <c r="E137" s="283"/>
      <c r="F137" s="283" t="s">
        <v>30</v>
      </c>
      <c r="G137" s="341" t="s">
        <v>301</v>
      </c>
      <c r="H137" s="342"/>
      <c r="I137" s="343"/>
      <c r="J137" s="342">
        <f t="shared" si="27"/>
        <v>0</v>
      </c>
      <c r="K137" s="337"/>
      <c r="L137" s="342"/>
      <c r="M137" s="344"/>
      <c r="N137" s="342"/>
      <c r="O137" s="285">
        <f t="shared" si="31"/>
        <v>0</v>
      </c>
      <c r="P137" s="285">
        <f t="shared" si="29"/>
        <v>0</v>
      </c>
      <c r="Q137" s="339"/>
      <c r="R137" s="260"/>
    </row>
    <row r="138" spans="1:18" ht="26.25" x14ac:dyDescent="0.2">
      <c r="A138" s="282"/>
      <c r="B138" s="340"/>
      <c r="C138" s="283"/>
      <c r="D138" s="283"/>
      <c r="E138" s="283"/>
      <c r="F138" s="283" t="s">
        <v>43</v>
      </c>
      <c r="G138" s="341" t="s">
        <v>303</v>
      </c>
      <c r="H138" s="342"/>
      <c r="I138" s="343"/>
      <c r="J138" s="342">
        <f t="shared" si="27"/>
        <v>0</v>
      </c>
      <c r="K138" s="337"/>
      <c r="L138" s="342"/>
      <c r="M138" s="344"/>
      <c r="N138" s="342"/>
      <c r="O138" s="285">
        <f t="shared" si="31"/>
        <v>0</v>
      </c>
      <c r="P138" s="285">
        <f t="shared" si="29"/>
        <v>0</v>
      </c>
      <c r="Q138" s="339"/>
      <c r="R138" s="260"/>
    </row>
    <row r="139" spans="1:18" ht="26.25" x14ac:dyDescent="0.2">
      <c r="A139" s="282"/>
      <c r="B139" s="340"/>
      <c r="C139" s="283"/>
      <c r="D139" s="283"/>
      <c r="E139" s="283"/>
      <c r="F139" s="283" t="s">
        <v>22</v>
      </c>
      <c r="G139" s="341" t="s">
        <v>304</v>
      </c>
      <c r="H139" s="342"/>
      <c r="I139" s="343"/>
      <c r="J139" s="342">
        <f t="shared" si="27"/>
        <v>0</v>
      </c>
      <c r="K139" s="337"/>
      <c r="L139" s="342"/>
      <c r="M139" s="344"/>
      <c r="N139" s="342"/>
      <c r="O139" s="285">
        <f t="shared" si="31"/>
        <v>0</v>
      </c>
      <c r="P139" s="285">
        <f t="shared" si="29"/>
        <v>0</v>
      </c>
      <c r="Q139" s="339"/>
      <c r="R139" s="260"/>
    </row>
    <row r="140" spans="1:18" ht="26.25" x14ac:dyDescent="0.2">
      <c r="A140" s="282"/>
      <c r="B140" s="340"/>
      <c r="C140" s="283"/>
      <c r="D140" s="283"/>
      <c r="E140" s="283"/>
      <c r="F140" s="283" t="s">
        <v>38</v>
      </c>
      <c r="G140" s="341" t="s">
        <v>305</v>
      </c>
      <c r="H140" s="342">
        <v>0</v>
      </c>
      <c r="I140" s="343"/>
      <c r="J140" s="342">
        <f t="shared" si="27"/>
        <v>0</v>
      </c>
      <c r="K140" s="337"/>
      <c r="L140" s="342">
        <v>0</v>
      </c>
      <c r="M140" s="344"/>
      <c r="N140" s="342"/>
      <c r="O140" s="285">
        <f t="shared" si="31"/>
        <v>0</v>
      </c>
      <c r="P140" s="285">
        <f t="shared" si="29"/>
        <v>0</v>
      </c>
      <c r="Q140" s="339"/>
      <c r="R140" s="260"/>
    </row>
    <row r="141" spans="1:18" ht="26.25" x14ac:dyDescent="0.2">
      <c r="A141" s="282"/>
      <c r="B141" s="340"/>
      <c r="C141" s="283"/>
      <c r="D141" s="283"/>
      <c r="E141" s="283"/>
      <c r="F141" s="283" t="s">
        <v>90</v>
      </c>
      <c r="G141" s="341" t="s">
        <v>306</v>
      </c>
      <c r="H141" s="342"/>
      <c r="I141" s="343"/>
      <c r="J141" s="342">
        <f t="shared" si="27"/>
        <v>0</v>
      </c>
      <c r="K141" s="337"/>
      <c r="L141" s="342"/>
      <c r="M141" s="344"/>
      <c r="N141" s="342"/>
      <c r="O141" s="285">
        <f t="shared" si="31"/>
        <v>0</v>
      </c>
      <c r="P141" s="285">
        <f t="shared" si="29"/>
        <v>0</v>
      </c>
      <c r="Q141" s="339"/>
      <c r="R141" s="260"/>
    </row>
    <row r="142" spans="1:18" ht="26.25" x14ac:dyDescent="0.2">
      <c r="A142" s="276"/>
      <c r="B142" s="268"/>
      <c r="C142" s="269"/>
      <c r="D142" s="269"/>
      <c r="E142" s="269" t="s">
        <v>114</v>
      </c>
      <c r="F142" s="269"/>
      <c r="G142" s="334" t="s">
        <v>150</v>
      </c>
      <c r="H142" s="335">
        <v>0</v>
      </c>
      <c r="I142" s="336"/>
      <c r="J142" s="342">
        <f t="shared" si="27"/>
        <v>0</v>
      </c>
      <c r="K142" s="337"/>
      <c r="L142" s="335">
        <v>0</v>
      </c>
      <c r="M142" s="314">
        <f>M143+M144+M145</f>
        <v>0</v>
      </c>
      <c r="N142" s="335">
        <f>N143+N144+N145</f>
        <v>0</v>
      </c>
      <c r="O142" s="338">
        <f>O143+O144+O145</f>
        <v>0</v>
      </c>
      <c r="P142" s="338">
        <f t="shared" si="29"/>
        <v>0</v>
      </c>
      <c r="Q142" s="339"/>
      <c r="R142" s="260"/>
    </row>
    <row r="143" spans="1:18" ht="26.25" x14ac:dyDescent="0.2">
      <c r="A143" s="282"/>
      <c r="B143" s="340"/>
      <c r="C143" s="283"/>
      <c r="D143" s="283"/>
      <c r="E143" s="283"/>
      <c r="F143" s="283" t="s">
        <v>32</v>
      </c>
      <c r="G143" s="341" t="s">
        <v>307</v>
      </c>
      <c r="H143" s="342"/>
      <c r="I143" s="343"/>
      <c r="J143" s="342">
        <f t="shared" si="27"/>
        <v>0</v>
      </c>
      <c r="K143" s="337"/>
      <c r="L143" s="342"/>
      <c r="M143" s="344"/>
      <c r="N143" s="342"/>
      <c r="O143" s="285">
        <f>M143+N143</f>
        <v>0</v>
      </c>
      <c r="P143" s="285">
        <f t="shared" si="29"/>
        <v>0</v>
      </c>
      <c r="Q143" s="339"/>
      <c r="R143" s="260"/>
    </row>
    <row r="144" spans="1:18" ht="26.25" x14ac:dyDescent="0.2">
      <c r="A144" s="282"/>
      <c r="B144" s="340"/>
      <c r="C144" s="283"/>
      <c r="D144" s="283"/>
      <c r="E144" s="283"/>
      <c r="F144" s="283" t="s">
        <v>43</v>
      </c>
      <c r="G144" s="341" t="s">
        <v>308</v>
      </c>
      <c r="H144" s="342"/>
      <c r="I144" s="343"/>
      <c r="J144" s="342">
        <f t="shared" si="27"/>
        <v>0</v>
      </c>
      <c r="K144" s="337"/>
      <c r="L144" s="342"/>
      <c r="M144" s="344"/>
      <c r="N144" s="342"/>
      <c r="O144" s="285">
        <f>M144+N144</f>
        <v>0</v>
      </c>
      <c r="P144" s="285">
        <f t="shared" si="29"/>
        <v>0</v>
      </c>
      <c r="Q144" s="339"/>
      <c r="R144" s="260"/>
    </row>
    <row r="145" spans="1:18" ht="26.25" x14ac:dyDescent="0.2">
      <c r="A145" s="282"/>
      <c r="B145" s="340"/>
      <c r="C145" s="283"/>
      <c r="D145" s="283"/>
      <c r="E145" s="283"/>
      <c r="F145" s="283" t="s">
        <v>90</v>
      </c>
      <c r="G145" s="341" t="s">
        <v>151</v>
      </c>
      <c r="H145" s="342"/>
      <c r="I145" s="343"/>
      <c r="J145" s="342">
        <f t="shared" si="27"/>
        <v>0</v>
      </c>
      <c r="K145" s="337"/>
      <c r="L145" s="342"/>
      <c r="M145" s="344"/>
      <c r="N145" s="342"/>
      <c r="O145" s="285">
        <f>M145+N145</f>
        <v>0</v>
      </c>
      <c r="P145" s="285">
        <f t="shared" si="29"/>
        <v>0</v>
      </c>
      <c r="Q145" s="339"/>
      <c r="R145" s="260"/>
    </row>
    <row r="146" spans="1:18" ht="26.25" x14ac:dyDescent="0.2">
      <c r="A146" s="282"/>
      <c r="B146" s="340"/>
      <c r="C146" s="283"/>
      <c r="D146" s="283"/>
      <c r="E146" s="283">
        <v>13</v>
      </c>
      <c r="F146" s="283"/>
      <c r="G146" s="341" t="s">
        <v>309</v>
      </c>
      <c r="H146" s="342"/>
      <c r="I146" s="343"/>
      <c r="J146" s="342">
        <f t="shared" si="27"/>
        <v>0</v>
      </c>
      <c r="K146" s="337"/>
      <c r="L146" s="342"/>
      <c r="M146" s="344"/>
      <c r="N146" s="342"/>
      <c r="O146" s="285">
        <f>M146+N146</f>
        <v>0</v>
      </c>
      <c r="P146" s="285">
        <f t="shared" si="29"/>
        <v>0</v>
      </c>
      <c r="Q146" s="339"/>
      <c r="R146" s="260"/>
    </row>
    <row r="147" spans="1:18" ht="26.25" x14ac:dyDescent="0.2">
      <c r="A147" s="276"/>
      <c r="B147" s="268"/>
      <c r="C147" s="269"/>
      <c r="D147" s="269"/>
      <c r="E147" s="269" t="s">
        <v>90</v>
      </c>
      <c r="F147" s="269"/>
      <c r="G147" s="334" t="s">
        <v>314</v>
      </c>
      <c r="H147" s="335">
        <f>H148+H149+H150+H151</f>
        <v>0</v>
      </c>
      <c r="I147" s="336"/>
      <c r="J147" s="342">
        <f t="shared" si="27"/>
        <v>0</v>
      </c>
      <c r="K147" s="337"/>
      <c r="L147" s="335">
        <f>L148+L149+L150+L151</f>
        <v>0</v>
      </c>
      <c r="M147" s="314">
        <f>M148+M149+M150+M151</f>
        <v>0</v>
      </c>
      <c r="N147" s="335">
        <f>N148+N149+N150+N151</f>
        <v>0</v>
      </c>
      <c r="O147" s="338">
        <f>O148+O149+O150+O151</f>
        <v>0</v>
      </c>
      <c r="P147" s="338">
        <f t="shared" si="29"/>
        <v>0</v>
      </c>
      <c r="Q147" s="339"/>
      <c r="R147" s="260"/>
    </row>
    <row r="148" spans="1:18" ht="26.25" x14ac:dyDescent="0.2">
      <c r="A148" s="282"/>
      <c r="B148" s="340"/>
      <c r="C148" s="283"/>
      <c r="D148" s="283"/>
      <c r="E148" s="283"/>
      <c r="F148" s="283" t="s">
        <v>30</v>
      </c>
      <c r="G148" s="341" t="s">
        <v>290</v>
      </c>
      <c r="H148" s="342"/>
      <c r="I148" s="343"/>
      <c r="J148" s="342">
        <f t="shared" si="27"/>
        <v>0</v>
      </c>
      <c r="K148" s="337"/>
      <c r="L148" s="342"/>
      <c r="M148" s="344"/>
      <c r="N148" s="342"/>
      <c r="O148" s="285">
        <f>M148+N148</f>
        <v>0</v>
      </c>
      <c r="P148" s="285">
        <f t="shared" si="29"/>
        <v>0</v>
      </c>
      <c r="Q148" s="339"/>
      <c r="R148" s="260"/>
    </row>
    <row r="149" spans="1:18" ht="26.25" x14ac:dyDescent="0.2">
      <c r="A149" s="282"/>
      <c r="B149" s="340"/>
      <c r="C149" s="283"/>
      <c r="D149" s="283"/>
      <c r="E149" s="283"/>
      <c r="F149" s="283" t="s">
        <v>22</v>
      </c>
      <c r="G149" s="341" t="s">
        <v>310</v>
      </c>
      <c r="H149" s="342"/>
      <c r="I149" s="343"/>
      <c r="J149" s="342">
        <f t="shared" si="27"/>
        <v>0</v>
      </c>
      <c r="K149" s="337"/>
      <c r="L149" s="342"/>
      <c r="M149" s="344"/>
      <c r="N149" s="342"/>
      <c r="O149" s="285">
        <f>M149+N149</f>
        <v>0</v>
      </c>
      <c r="P149" s="285">
        <f t="shared" si="29"/>
        <v>0</v>
      </c>
      <c r="Q149" s="339"/>
      <c r="R149" s="260"/>
    </row>
    <row r="150" spans="1:18" ht="26.25" x14ac:dyDescent="0.2">
      <c r="A150" s="282"/>
      <c r="B150" s="340"/>
      <c r="C150" s="283"/>
      <c r="D150" s="283"/>
      <c r="E150" s="283"/>
      <c r="F150" s="283" t="s">
        <v>33</v>
      </c>
      <c r="G150" s="341" t="s">
        <v>289</v>
      </c>
      <c r="H150" s="342"/>
      <c r="I150" s="343"/>
      <c r="J150" s="342">
        <f t="shared" si="27"/>
        <v>0</v>
      </c>
      <c r="K150" s="337"/>
      <c r="L150" s="342"/>
      <c r="M150" s="344"/>
      <c r="N150" s="342"/>
      <c r="O150" s="285">
        <f>M150+N150</f>
        <v>0</v>
      </c>
      <c r="P150" s="285">
        <f t="shared" si="29"/>
        <v>0</v>
      </c>
      <c r="Q150" s="339"/>
      <c r="R150" s="260"/>
    </row>
    <row r="151" spans="1:18" ht="26.25" x14ac:dyDescent="0.2">
      <c r="A151" s="282"/>
      <c r="B151" s="340"/>
      <c r="C151" s="283"/>
      <c r="D151" s="283"/>
      <c r="E151" s="283"/>
      <c r="F151" s="283" t="s">
        <v>90</v>
      </c>
      <c r="G151" s="341" t="s">
        <v>311</v>
      </c>
      <c r="H151" s="342"/>
      <c r="I151" s="343"/>
      <c r="J151" s="342">
        <f t="shared" si="27"/>
        <v>0</v>
      </c>
      <c r="K151" s="337"/>
      <c r="L151" s="342"/>
      <c r="M151" s="344"/>
      <c r="N151" s="342"/>
      <c r="O151" s="285">
        <f>M151+N151</f>
        <v>0</v>
      </c>
      <c r="P151" s="285">
        <f t="shared" si="29"/>
        <v>0</v>
      </c>
      <c r="Q151" s="339"/>
      <c r="R151" s="260"/>
    </row>
    <row r="152" spans="1:18" ht="26.25" x14ac:dyDescent="0.2">
      <c r="A152" s="276"/>
      <c r="B152" s="268"/>
      <c r="C152" s="269"/>
      <c r="D152" s="269">
        <v>59</v>
      </c>
      <c r="E152" s="269"/>
      <c r="F152" s="269"/>
      <c r="G152" s="334" t="s">
        <v>313</v>
      </c>
      <c r="H152" s="335">
        <f>+H153</f>
        <v>1218200</v>
      </c>
      <c r="I152" s="336">
        <f>I153</f>
        <v>1211562</v>
      </c>
      <c r="J152" s="335">
        <f>+J153</f>
        <v>6638</v>
      </c>
      <c r="K152" s="337">
        <f>ROUND(I152/H152*100,2)</f>
        <v>99.46</v>
      </c>
      <c r="L152" s="335">
        <f>+L153</f>
        <v>1218200</v>
      </c>
      <c r="M152" s="335">
        <f>+M153</f>
        <v>1211562</v>
      </c>
      <c r="N152" s="335">
        <f>+N153</f>
        <v>0</v>
      </c>
      <c r="O152" s="335">
        <f>+O153</f>
        <v>1211562</v>
      </c>
      <c r="P152" s="338">
        <f t="shared" si="29"/>
        <v>6638</v>
      </c>
      <c r="Q152" s="339">
        <f>ROUND(O152/L152*100,2)</f>
        <v>99.46</v>
      </c>
      <c r="R152" s="260"/>
    </row>
    <row r="153" spans="1:18" ht="26.25" x14ac:dyDescent="0.2">
      <c r="A153" s="282"/>
      <c r="B153" s="340"/>
      <c r="C153" s="283"/>
      <c r="D153" s="283"/>
      <c r="E153" s="283">
        <v>25</v>
      </c>
      <c r="F153" s="283"/>
      <c r="G153" s="341" t="s">
        <v>312</v>
      </c>
      <c r="H153" s="342">
        <v>1218200</v>
      </c>
      <c r="I153" s="343">
        <f>O153</f>
        <v>1211562</v>
      </c>
      <c r="J153" s="342">
        <f t="shared" ref="J153:J159" si="32">H153-I153</f>
        <v>6638</v>
      </c>
      <c r="K153" s="337">
        <f>ROUND(I153/H153*100,2)</f>
        <v>99.46</v>
      </c>
      <c r="L153" s="342">
        <v>1218200</v>
      </c>
      <c r="M153" s="344">
        <v>1211562</v>
      </c>
      <c r="N153" s="342">
        <v>0</v>
      </c>
      <c r="O153" s="285">
        <f>M153+N153</f>
        <v>1211562</v>
      </c>
      <c r="P153" s="285">
        <f t="shared" si="29"/>
        <v>6638</v>
      </c>
      <c r="Q153" s="339">
        <f>ROUND(O153/L153*100,2)</f>
        <v>99.46</v>
      </c>
      <c r="R153" s="260"/>
    </row>
    <row r="154" spans="1:18" ht="26.25" x14ac:dyDescent="0.2">
      <c r="A154" s="347" t="s">
        <v>126</v>
      </c>
      <c r="B154" s="348"/>
      <c r="C154" s="349"/>
      <c r="D154" s="350">
        <v>85</v>
      </c>
      <c r="E154" s="349"/>
      <c r="F154" s="349"/>
      <c r="G154" s="351" t="s">
        <v>127</v>
      </c>
      <c r="H154" s="352"/>
      <c r="I154" s="353"/>
      <c r="J154" s="352">
        <f t="shared" si="32"/>
        <v>0</v>
      </c>
      <c r="K154" s="354"/>
      <c r="L154" s="352"/>
      <c r="M154" s="355"/>
      <c r="N154" s="352"/>
      <c r="O154" s="356">
        <f>M154+N154</f>
        <v>0</v>
      </c>
      <c r="P154" s="356">
        <f t="shared" si="29"/>
        <v>0</v>
      </c>
      <c r="Q154" s="357"/>
      <c r="R154" s="260"/>
    </row>
    <row r="155" spans="1:18" ht="26.25" x14ac:dyDescent="0.2">
      <c r="A155" s="276" t="s">
        <v>110</v>
      </c>
      <c r="B155" s="268" t="s">
        <v>32</v>
      </c>
      <c r="C155" s="269"/>
      <c r="D155" s="269"/>
      <c r="E155" s="269"/>
      <c r="F155" s="269"/>
      <c r="G155" s="313" t="s">
        <v>128</v>
      </c>
      <c r="H155" s="335">
        <f>H152</f>
        <v>1218200</v>
      </c>
      <c r="I155" s="335"/>
      <c r="J155" s="342">
        <f t="shared" si="32"/>
        <v>1218200</v>
      </c>
      <c r="K155" s="337">
        <f t="shared" ref="K155:K170" si="33">ROUND(I155/H155*100,2)</f>
        <v>0</v>
      </c>
      <c r="L155" s="335">
        <f>L152</f>
        <v>1218200</v>
      </c>
      <c r="M155" s="358">
        <f>M152</f>
        <v>1211562</v>
      </c>
      <c r="N155" s="335">
        <f>N152</f>
        <v>0</v>
      </c>
      <c r="O155" s="358">
        <f>O152</f>
        <v>1211562</v>
      </c>
      <c r="P155" s="338">
        <f t="shared" si="29"/>
        <v>6638</v>
      </c>
      <c r="Q155" s="339">
        <f t="shared" ref="Q155:Q170" si="34">ROUND(O155/L155*100,2)</f>
        <v>99.46</v>
      </c>
      <c r="R155" s="260"/>
    </row>
    <row r="156" spans="1:18" ht="51" x14ac:dyDescent="0.2">
      <c r="A156" s="276"/>
      <c r="B156" s="268" t="s">
        <v>30</v>
      </c>
      <c r="C156" s="269"/>
      <c r="D156" s="269"/>
      <c r="E156" s="269"/>
      <c r="F156" s="269"/>
      <c r="G156" s="313" t="s">
        <v>129</v>
      </c>
      <c r="H156" s="335">
        <f>H157+H158</f>
        <v>0</v>
      </c>
      <c r="I156" s="335"/>
      <c r="J156" s="342">
        <f t="shared" si="32"/>
        <v>0</v>
      </c>
      <c r="K156" s="337" t="e">
        <f t="shared" si="33"/>
        <v>#DIV/0!</v>
      </c>
      <c r="L156" s="335">
        <f>L157+L158</f>
        <v>0</v>
      </c>
      <c r="M156" s="335">
        <f>M157+M158</f>
        <v>0</v>
      </c>
      <c r="N156" s="335">
        <f>N157+N158</f>
        <v>0</v>
      </c>
      <c r="O156" s="335">
        <f>O157+O158</f>
        <v>0</v>
      </c>
      <c r="P156" s="338">
        <f t="shared" si="29"/>
        <v>0</v>
      </c>
      <c r="Q156" s="339" t="e">
        <f t="shared" si="34"/>
        <v>#DIV/0!</v>
      </c>
      <c r="R156" s="260"/>
    </row>
    <row r="157" spans="1:18" ht="26.25" x14ac:dyDescent="0.2">
      <c r="A157" s="276"/>
      <c r="B157" s="268"/>
      <c r="C157" s="269" t="s">
        <v>32</v>
      </c>
      <c r="D157" s="269"/>
      <c r="E157" s="269"/>
      <c r="F157" s="269"/>
      <c r="G157" s="313" t="s">
        <v>130</v>
      </c>
      <c r="H157" s="335">
        <f>H150</f>
        <v>0</v>
      </c>
      <c r="I157" s="335"/>
      <c r="J157" s="342">
        <f t="shared" si="32"/>
        <v>0</v>
      </c>
      <c r="K157" s="337" t="e">
        <f t="shared" si="33"/>
        <v>#DIV/0!</v>
      </c>
      <c r="L157" s="335">
        <f>L150</f>
        <v>0</v>
      </c>
      <c r="M157" s="335">
        <f>M150</f>
        <v>0</v>
      </c>
      <c r="N157" s="335">
        <f>N150</f>
        <v>0</v>
      </c>
      <c r="O157" s="335">
        <f>O150</f>
        <v>0</v>
      </c>
      <c r="P157" s="338">
        <f t="shared" si="29"/>
        <v>0</v>
      </c>
      <c r="Q157" s="339" t="e">
        <f t="shared" si="34"/>
        <v>#DIV/0!</v>
      </c>
      <c r="R157" s="260"/>
    </row>
    <row r="158" spans="1:18" ht="26.25" x14ac:dyDescent="0.2">
      <c r="A158" s="276"/>
      <c r="B158" s="268"/>
      <c r="C158" s="269" t="s">
        <v>30</v>
      </c>
      <c r="D158" s="269"/>
      <c r="E158" s="269"/>
      <c r="F158" s="269"/>
      <c r="G158" s="313" t="s">
        <v>131</v>
      </c>
      <c r="H158" s="335">
        <f>H105-H150-H152</f>
        <v>0</v>
      </c>
      <c r="I158" s="335"/>
      <c r="J158" s="342">
        <f t="shared" si="32"/>
        <v>0</v>
      </c>
      <c r="K158" s="337" t="e">
        <f t="shared" si="33"/>
        <v>#DIV/0!</v>
      </c>
      <c r="L158" s="335">
        <f>L105-L150-L152</f>
        <v>0</v>
      </c>
      <c r="M158" s="335">
        <f>M105-M150-M152</f>
        <v>0</v>
      </c>
      <c r="N158" s="335">
        <f>N105-N150-N152</f>
        <v>0</v>
      </c>
      <c r="O158" s="335">
        <f>O105-O150-O152</f>
        <v>0</v>
      </c>
      <c r="P158" s="338">
        <f t="shared" si="29"/>
        <v>0</v>
      </c>
      <c r="Q158" s="339" t="e">
        <f t="shared" si="34"/>
        <v>#DIV/0!</v>
      </c>
      <c r="R158" s="260"/>
    </row>
    <row r="159" spans="1:18" ht="26.25" x14ac:dyDescent="0.2">
      <c r="A159" s="276" t="s">
        <v>132</v>
      </c>
      <c r="B159" s="268" t="s">
        <v>22</v>
      </c>
      <c r="C159" s="269"/>
      <c r="D159" s="269"/>
      <c r="E159" s="269"/>
      <c r="F159" s="269"/>
      <c r="G159" s="313" t="s">
        <v>133</v>
      </c>
      <c r="H159" s="335">
        <f>+H160+H169</f>
        <v>45089700</v>
      </c>
      <c r="I159" s="335"/>
      <c r="J159" s="342">
        <f t="shared" si="32"/>
        <v>45089700</v>
      </c>
      <c r="K159" s="337">
        <f t="shared" si="33"/>
        <v>0</v>
      </c>
      <c r="L159" s="335">
        <f>+L160+L169</f>
        <v>30643300</v>
      </c>
      <c r="M159" s="335">
        <f>+M160+M169</f>
        <v>15251550.18</v>
      </c>
      <c r="N159" s="335">
        <f>+N160+N169</f>
        <v>2034152.08</v>
      </c>
      <c r="O159" s="335">
        <f>+O160+O169</f>
        <v>17285702.259999998</v>
      </c>
      <c r="P159" s="338">
        <f t="shared" si="29"/>
        <v>13357597.740000002</v>
      </c>
      <c r="Q159" s="339">
        <f t="shared" si="34"/>
        <v>56.41</v>
      </c>
      <c r="R159" s="260"/>
    </row>
    <row r="160" spans="1:18" ht="26.25" x14ac:dyDescent="0.2">
      <c r="A160" s="276"/>
      <c r="B160" s="268"/>
      <c r="C160" s="269"/>
      <c r="D160" s="269" t="s">
        <v>32</v>
      </c>
      <c r="E160" s="269"/>
      <c r="F160" s="269"/>
      <c r="G160" s="313" t="s">
        <v>62</v>
      </c>
      <c r="H160" s="335">
        <f>+H161+H162+H163+H164+H165+H166+H167+H168</f>
        <v>45089700</v>
      </c>
      <c r="I160" s="335"/>
      <c r="J160" s="335">
        <f>+J161+J162+J163+J164+J165+J166+J167+J168</f>
        <v>45089700</v>
      </c>
      <c r="K160" s="337">
        <f t="shared" si="33"/>
        <v>0</v>
      </c>
      <c r="L160" s="335">
        <f>+L161+L162+L163+L164+L165+L166+L167+L168</f>
        <v>30643300</v>
      </c>
      <c r="M160" s="335">
        <f>+M161+M162+M163+M164+M165+M166+M167+M168</f>
        <v>15251550.18</v>
      </c>
      <c r="N160" s="335">
        <f>+N161+N162+N163+N164+N165+N166+N167+N168</f>
        <v>2034152.08</v>
      </c>
      <c r="O160" s="335">
        <f>+O161+O162+O163+O164+O165+O166+O167+O168</f>
        <v>17285702.259999998</v>
      </c>
      <c r="P160" s="338">
        <f t="shared" si="29"/>
        <v>13357597.740000002</v>
      </c>
      <c r="Q160" s="339">
        <f t="shared" si="34"/>
        <v>56.41</v>
      </c>
      <c r="R160" s="260"/>
    </row>
    <row r="161" spans="1:18" ht="26.25" x14ac:dyDescent="0.2">
      <c r="A161" s="276"/>
      <c r="B161" s="268"/>
      <c r="C161" s="269"/>
      <c r="D161" s="269" t="s">
        <v>88</v>
      </c>
      <c r="E161" s="269"/>
      <c r="F161" s="269"/>
      <c r="G161" s="313" t="s">
        <v>134</v>
      </c>
      <c r="H161" s="335">
        <f>+H174+H259+H107</f>
        <v>4418600</v>
      </c>
      <c r="I161" s="335"/>
      <c r="J161" s="342">
        <f t="shared" ref="J161:J171" si="35">H161-I161</f>
        <v>4418600</v>
      </c>
      <c r="K161" s="337">
        <f t="shared" si="33"/>
        <v>0</v>
      </c>
      <c r="L161" s="335">
        <f>+L174+L259+L107</f>
        <v>3330600</v>
      </c>
      <c r="M161" s="335">
        <f>+M174+M259+M107</f>
        <v>2203301</v>
      </c>
      <c r="N161" s="335">
        <f>+N174+N259+N107</f>
        <v>365364</v>
      </c>
      <c r="O161" s="335">
        <f>+O174+O259+O107</f>
        <v>2568665</v>
      </c>
      <c r="P161" s="338">
        <f t="shared" si="29"/>
        <v>761935</v>
      </c>
      <c r="Q161" s="339">
        <f t="shared" si="34"/>
        <v>77.12</v>
      </c>
      <c r="R161" s="260"/>
    </row>
    <row r="162" spans="1:18" ht="26.25" x14ac:dyDescent="0.2">
      <c r="A162" s="276"/>
      <c r="B162" s="268"/>
      <c r="C162" s="269"/>
      <c r="D162" s="269" t="s">
        <v>89</v>
      </c>
      <c r="E162" s="269"/>
      <c r="F162" s="269"/>
      <c r="G162" s="313" t="s">
        <v>135</v>
      </c>
      <c r="H162" s="335">
        <f>+H201+H291+H134</f>
        <v>420900</v>
      </c>
      <c r="I162" s="335"/>
      <c r="J162" s="342">
        <f t="shared" si="35"/>
        <v>420900</v>
      </c>
      <c r="K162" s="337">
        <f t="shared" si="33"/>
        <v>0</v>
      </c>
      <c r="L162" s="335">
        <f>+L201+L291+L134</f>
        <v>370500</v>
      </c>
      <c r="M162" s="335">
        <f>+M201+M291+M134</f>
        <v>241439.12999999998</v>
      </c>
      <c r="N162" s="335">
        <f>+N201+N291+N134</f>
        <v>34550.080000000002</v>
      </c>
      <c r="O162" s="335">
        <f>+O201+O291+O134</f>
        <v>275989.21000000002</v>
      </c>
      <c r="P162" s="338">
        <f t="shared" si="29"/>
        <v>94510.789999999979</v>
      </c>
      <c r="Q162" s="339">
        <f t="shared" si="34"/>
        <v>74.489999999999995</v>
      </c>
      <c r="R162" s="260"/>
    </row>
    <row r="163" spans="1:18" ht="26.25" x14ac:dyDescent="0.2">
      <c r="A163" s="276"/>
      <c r="B163" s="268"/>
      <c r="C163" s="269"/>
      <c r="D163" s="269" t="s">
        <v>90</v>
      </c>
      <c r="E163" s="269"/>
      <c r="F163" s="269"/>
      <c r="G163" s="313" t="s">
        <v>136</v>
      </c>
      <c r="H163" s="335">
        <f>+H324</f>
        <v>0</v>
      </c>
      <c r="I163" s="335"/>
      <c r="J163" s="342">
        <f t="shared" si="35"/>
        <v>0</v>
      </c>
      <c r="K163" s="337" t="e">
        <f t="shared" si="33"/>
        <v>#DIV/0!</v>
      </c>
      <c r="L163" s="335">
        <f>+L324</f>
        <v>0</v>
      </c>
      <c r="M163" s="335">
        <f>+M324</f>
        <v>0</v>
      </c>
      <c r="N163" s="335">
        <f>+N324</f>
        <v>0</v>
      </c>
      <c r="O163" s="335">
        <f>+O324</f>
        <v>0</v>
      </c>
      <c r="P163" s="338">
        <f t="shared" si="29"/>
        <v>0</v>
      </c>
      <c r="Q163" s="339" t="e">
        <f t="shared" si="34"/>
        <v>#DIV/0!</v>
      </c>
      <c r="R163" s="260"/>
    </row>
    <row r="164" spans="1:18" ht="26.25" x14ac:dyDescent="0.2">
      <c r="A164" s="276"/>
      <c r="B164" s="268"/>
      <c r="C164" s="269"/>
      <c r="D164" s="269" t="s">
        <v>91</v>
      </c>
      <c r="E164" s="269"/>
      <c r="F164" s="269"/>
      <c r="G164" s="313" t="s">
        <v>137</v>
      </c>
      <c r="H164" s="335">
        <f>+H230</f>
        <v>0</v>
      </c>
      <c r="I164" s="335"/>
      <c r="J164" s="342">
        <f t="shared" si="35"/>
        <v>0</v>
      </c>
      <c r="K164" s="337" t="e">
        <f t="shared" si="33"/>
        <v>#DIV/0!</v>
      </c>
      <c r="L164" s="335">
        <f>+L230</f>
        <v>0</v>
      </c>
      <c r="M164" s="335">
        <f>+M230</f>
        <v>0</v>
      </c>
      <c r="N164" s="335">
        <f>+N230</f>
        <v>0</v>
      </c>
      <c r="O164" s="335">
        <f>+O230</f>
        <v>0</v>
      </c>
      <c r="P164" s="338">
        <f t="shared" si="29"/>
        <v>0</v>
      </c>
      <c r="Q164" s="339" t="e">
        <f t="shared" si="34"/>
        <v>#DIV/0!</v>
      </c>
      <c r="R164" s="260"/>
    </row>
    <row r="165" spans="1:18" ht="51" x14ac:dyDescent="0.2">
      <c r="A165" s="276"/>
      <c r="B165" s="268"/>
      <c r="C165" s="269"/>
      <c r="D165" s="269">
        <v>51</v>
      </c>
      <c r="E165" s="269"/>
      <c r="F165" s="269"/>
      <c r="G165" s="313" t="s">
        <v>138</v>
      </c>
      <c r="H165" s="335">
        <f>+H232+H327</f>
        <v>5407000</v>
      </c>
      <c r="I165" s="335"/>
      <c r="J165" s="342">
        <f t="shared" si="35"/>
        <v>5407000</v>
      </c>
      <c r="K165" s="337">
        <f t="shared" si="33"/>
        <v>0</v>
      </c>
      <c r="L165" s="335">
        <f>+L232+L327</f>
        <v>3313000</v>
      </c>
      <c r="M165" s="335">
        <f>+M232+M327</f>
        <v>2148794</v>
      </c>
      <c r="N165" s="335">
        <f>+N232+N327</f>
        <v>295354</v>
      </c>
      <c r="O165" s="335">
        <f>+O232+O327</f>
        <v>2444148</v>
      </c>
      <c r="P165" s="338">
        <f t="shared" si="29"/>
        <v>868852</v>
      </c>
      <c r="Q165" s="339">
        <f t="shared" si="34"/>
        <v>73.77</v>
      </c>
      <c r="R165" s="260"/>
    </row>
    <row r="166" spans="1:18" ht="51" x14ac:dyDescent="0.2">
      <c r="A166" s="276"/>
      <c r="B166" s="268"/>
      <c r="C166" s="269"/>
      <c r="D166" s="269">
        <v>56</v>
      </c>
      <c r="E166" s="269"/>
      <c r="F166" s="269"/>
      <c r="G166" s="313" t="s">
        <v>139</v>
      </c>
      <c r="H166" s="335">
        <f>H235+H399</f>
        <v>11158000</v>
      </c>
      <c r="I166" s="335"/>
      <c r="J166" s="342">
        <f t="shared" si="35"/>
        <v>11158000</v>
      </c>
      <c r="K166" s="337">
        <f t="shared" si="33"/>
        <v>0</v>
      </c>
      <c r="L166" s="335">
        <f>L235+L399</f>
        <v>7076000</v>
      </c>
      <c r="M166" s="335">
        <f>M235+M399</f>
        <v>829627.04999999993</v>
      </c>
      <c r="N166" s="335">
        <f>N235+N399</f>
        <v>144394</v>
      </c>
      <c r="O166" s="335">
        <f>O235+O399</f>
        <v>974021.05</v>
      </c>
      <c r="P166" s="338">
        <f t="shared" si="29"/>
        <v>6101978.9500000002</v>
      </c>
      <c r="Q166" s="339">
        <f t="shared" si="34"/>
        <v>13.77</v>
      </c>
      <c r="R166" s="260"/>
    </row>
    <row r="167" spans="1:18" ht="26.25" x14ac:dyDescent="0.2">
      <c r="A167" s="276"/>
      <c r="B167" s="268"/>
      <c r="C167" s="269"/>
      <c r="D167" s="269">
        <v>57</v>
      </c>
      <c r="E167" s="269"/>
      <c r="F167" s="269"/>
      <c r="G167" s="313" t="s">
        <v>140</v>
      </c>
      <c r="H167" s="335">
        <f>+H239+H332</f>
        <v>22467000</v>
      </c>
      <c r="I167" s="335"/>
      <c r="J167" s="342">
        <f t="shared" si="35"/>
        <v>22467000</v>
      </c>
      <c r="K167" s="337">
        <f t="shared" si="33"/>
        <v>0</v>
      </c>
      <c r="L167" s="335">
        <f>+L239+L332</f>
        <v>15335000</v>
      </c>
      <c r="M167" s="335">
        <f>+M239+M332</f>
        <v>8616827</v>
      </c>
      <c r="N167" s="335">
        <f>+N239+N332</f>
        <v>1194490</v>
      </c>
      <c r="O167" s="335">
        <f>+O239+O332</f>
        <v>9811317</v>
      </c>
      <c r="P167" s="338">
        <f t="shared" si="29"/>
        <v>5523683</v>
      </c>
      <c r="Q167" s="339">
        <f t="shared" si="34"/>
        <v>63.98</v>
      </c>
      <c r="R167" s="260"/>
    </row>
    <row r="168" spans="1:18" ht="26.25" x14ac:dyDescent="0.2">
      <c r="A168" s="276"/>
      <c r="B168" s="268"/>
      <c r="C168" s="269"/>
      <c r="D168" s="269">
        <v>59</v>
      </c>
      <c r="E168" s="269"/>
      <c r="F168" s="269"/>
      <c r="G168" s="313" t="s">
        <v>80</v>
      </c>
      <c r="H168" s="335">
        <f>+H357+H152</f>
        <v>1218200</v>
      </c>
      <c r="I168" s="335"/>
      <c r="J168" s="342">
        <f t="shared" si="35"/>
        <v>1218200</v>
      </c>
      <c r="K168" s="337">
        <f t="shared" si="33"/>
        <v>0</v>
      </c>
      <c r="L168" s="335">
        <f>+L357+L152</f>
        <v>1218200</v>
      </c>
      <c r="M168" s="335">
        <f>+M357+M152</f>
        <v>1211562</v>
      </c>
      <c r="N168" s="335">
        <f>+N357+N152</f>
        <v>0</v>
      </c>
      <c r="O168" s="335">
        <f>+O357+O152</f>
        <v>1211562</v>
      </c>
      <c r="P168" s="338">
        <f t="shared" si="29"/>
        <v>6638</v>
      </c>
      <c r="Q168" s="339">
        <f t="shared" si="34"/>
        <v>99.46</v>
      </c>
      <c r="R168" s="260"/>
    </row>
    <row r="169" spans="1:18" ht="26.25" x14ac:dyDescent="0.2">
      <c r="A169" s="276"/>
      <c r="B169" s="268"/>
      <c r="C169" s="269"/>
      <c r="D169" s="269" t="s">
        <v>105</v>
      </c>
      <c r="E169" s="269"/>
      <c r="F169" s="269"/>
      <c r="G169" s="313" t="s">
        <v>83</v>
      </c>
      <c r="H169" s="335">
        <f>+H170</f>
        <v>0</v>
      </c>
      <c r="I169" s="335"/>
      <c r="J169" s="342">
        <f t="shared" si="35"/>
        <v>0</v>
      </c>
      <c r="K169" s="337" t="e">
        <f t="shared" si="33"/>
        <v>#DIV/0!</v>
      </c>
      <c r="L169" s="335">
        <f>+L170</f>
        <v>0</v>
      </c>
      <c r="M169" s="335">
        <f>+M170</f>
        <v>0</v>
      </c>
      <c r="N169" s="335">
        <f>+N170</f>
        <v>0</v>
      </c>
      <c r="O169" s="335">
        <f>+O170</f>
        <v>0</v>
      </c>
      <c r="P169" s="338">
        <f t="shared" si="29"/>
        <v>0</v>
      </c>
      <c r="Q169" s="339" t="e">
        <f t="shared" si="34"/>
        <v>#DIV/0!</v>
      </c>
      <c r="R169" s="260"/>
    </row>
    <row r="170" spans="1:18" ht="26.25" x14ac:dyDescent="0.2">
      <c r="A170" s="276"/>
      <c r="B170" s="268"/>
      <c r="C170" s="269"/>
      <c r="D170" s="269">
        <v>71</v>
      </c>
      <c r="E170" s="269"/>
      <c r="F170" s="269"/>
      <c r="G170" s="313" t="s">
        <v>141</v>
      </c>
      <c r="H170" s="335">
        <f>+H244+H361</f>
        <v>0</v>
      </c>
      <c r="I170" s="335"/>
      <c r="J170" s="342">
        <f t="shared" si="35"/>
        <v>0</v>
      </c>
      <c r="K170" s="337" t="e">
        <f t="shared" si="33"/>
        <v>#DIV/0!</v>
      </c>
      <c r="L170" s="335">
        <f>+L244+L361</f>
        <v>0</v>
      </c>
      <c r="M170" s="335">
        <f>+M244+M361</f>
        <v>0</v>
      </c>
      <c r="N170" s="335">
        <f>+N244+N361</f>
        <v>0</v>
      </c>
      <c r="O170" s="335">
        <f>+O244+O361</f>
        <v>0</v>
      </c>
      <c r="P170" s="338">
        <f t="shared" si="29"/>
        <v>0</v>
      </c>
      <c r="Q170" s="339" t="e">
        <f t="shared" si="34"/>
        <v>#DIV/0!</v>
      </c>
      <c r="R170" s="260"/>
    </row>
    <row r="171" spans="1:18" ht="26.25" x14ac:dyDescent="0.2">
      <c r="A171" s="276"/>
      <c r="B171" s="268"/>
      <c r="C171" s="269"/>
      <c r="D171" s="269">
        <v>79</v>
      </c>
      <c r="E171" s="269"/>
      <c r="F171" s="269"/>
      <c r="G171" s="313" t="s">
        <v>106</v>
      </c>
      <c r="H171" s="335"/>
      <c r="I171" s="335"/>
      <c r="J171" s="342">
        <f t="shared" si="35"/>
        <v>0</v>
      </c>
      <c r="K171" s="337"/>
      <c r="L171" s="335"/>
      <c r="M171" s="335"/>
      <c r="N171" s="335"/>
      <c r="O171" s="335"/>
      <c r="P171" s="338">
        <f t="shared" si="29"/>
        <v>0</v>
      </c>
      <c r="Q171" s="339"/>
      <c r="R171" s="260"/>
    </row>
    <row r="172" spans="1:18" ht="26.25" x14ac:dyDescent="0.35">
      <c r="A172" s="444" t="s">
        <v>142</v>
      </c>
      <c r="B172" s="445"/>
      <c r="C172" s="445"/>
      <c r="D172" s="445"/>
      <c r="E172" s="445"/>
      <c r="F172" s="446"/>
      <c r="G172" s="359" t="s">
        <v>143</v>
      </c>
      <c r="H172" s="360">
        <f>H173+H244+H252</f>
        <v>56000</v>
      </c>
      <c r="I172" s="361"/>
      <c r="J172" s="360">
        <f>J173+J244+J252</f>
        <v>47989.45</v>
      </c>
      <c r="K172" s="362">
        <f>ROUND(I172/H172*100,2)</f>
        <v>0</v>
      </c>
      <c r="L172" s="360">
        <f>L173+L244+L252</f>
        <v>47800</v>
      </c>
      <c r="M172" s="363">
        <f>M173+M244+M252</f>
        <v>7712.74</v>
      </c>
      <c r="N172" s="360">
        <f>N173+N244+N252</f>
        <v>297.81</v>
      </c>
      <c r="O172" s="364">
        <f>O173+O244+O252</f>
        <v>8010.55</v>
      </c>
      <c r="P172" s="364">
        <f t="shared" si="29"/>
        <v>39789.449999999997</v>
      </c>
      <c r="Q172" s="365">
        <f>ROUND(O172/L172*100,2)</f>
        <v>16.760000000000002</v>
      </c>
      <c r="R172" s="366"/>
    </row>
    <row r="173" spans="1:18" ht="26.25" x14ac:dyDescent="0.2">
      <c r="A173" s="276"/>
      <c r="B173" s="268"/>
      <c r="C173" s="269"/>
      <c r="D173" s="269" t="s">
        <v>32</v>
      </c>
      <c r="E173" s="269"/>
      <c r="F173" s="269"/>
      <c r="G173" s="334" t="s">
        <v>62</v>
      </c>
      <c r="H173" s="335">
        <f>H174+H201+H230+H232+H239+H235</f>
        <v>56000</v>
      </c>
      <c r="I173" s="336"/>
      <c r="J173" s="335">
        <f>J174+J201+J230+J232+J239+J235</f>
        <v>47989.45</v>
      </c>
      <c r="K173" s="337">
        <f>ROUND(I173/H173*100,2)</f>
        <v>0</v>
      </c>
      <c r="L173" s="335">
        <f>L174+L201+L230+L232+L239+L235</f>
        <v>47800</v>
      </c>
      <c r="M173" s="335">
        <f>M174+M201+M230+M232+M239+M235</f>
        <v>7712.74</v>
      </c>
      <c r="N173" s="335">
        <f>N174+N201+N230+N232+N239+N235</f>
        <v>297.81</v>
      </c>
      <c r="O173" s="335">
        <f>O174+O201+O230+O232+O239+O235</f>
        <v>8010.55</v>
      </c>
      <c r="P173" s="338">
        <f t="shared" si="29"/>
        <v>39789.449999999997</v>
      </c>
      <c r="Q173" s="339">
        <f>ROUND(O173/L173*100,2)</f>
        <v>16.760000000000002</v>
      </c>
      <c r="R173" s="260"/>
    </row>
    <row r="174" spans="1:18" ht="26.25" x14ac:dyDescent="0.2">
      <c r="A174" s="276"/>
      <c r="B174" s="268"/>
      <c r="C174" s="269"/>
      <c r="D174" s="269" t="s">
        <v>88</v>
      </c>
      <c r="E174" s="269"/>
      <c r="F174" s="269"/>
      <c r="G174" s="334" t="s">
        <v>368</v>
      </c>
      <c r="H174" s="335">
        <v>0</v>
      </c>
      <c r="I174" s="336"/>
      <c r="J174" s="335">
        <f>J175+J194+J192</f>
        <v>0</v>
      </c>
      <c r="K174" s="337"/>
      <c r="L174" s="335">
        <v>0</v>
      </c>
      <c r="M174" s="367">
        <f>M175+M194+M192</f>
        <v>0</v>
      </c>
      <c r="N174" s="335">
        <f>N175+N194+N192</f>
        <v>0</v>
      </c>
      <c r="O174" s="367">
        <f>O175+O194+O192</f>
        <v>0</v>
      </c>
      <c r="P174" s="367">
        <f t="shared" si="29"/>
        <v>0</v>
      </c>
      <c r="Q174" s="339"/>
      <c r="R174" s="260"/>
    </row>
    <row r="175" spans="1:18" ht="26.25" x14ac:dyDescent="0.2">
      <c r="A175" s="276"/>
      <c r="B175" s="268"/>
      <c r="C175" s="269"/>
      <c r="D175" s="269"/>
      <c r="E175" s="269" t="s">
        <v>32</v>
      </c>
      <c r="F175" s="269"/>
      <c r="G175" s="313" t="s">
        <v>112</v>
      </c>
      <c r="H175" s="335">
        <v>0</v>
      </c>
      <c r="I175" s="336"/>
      <c r="J175" s="335">
        <f>SUM(J176:J191)</f>
        <v>0</v>
      </c>
      <c r="K175" s="337"/>
      <c r="L175" s="335">
        <v>0</v>
      </c>
      <c r="M175" s="314">
        <f>SUM(M176:M191)</f>
        <v>0</v>
      </c>
      <c r="N175" s="335">
        <f>SUM(N176:N191)</f>
        <v>0</v>
      </c>
      <c r="O175" s="338">
        <f>SUM(O176:O191)</f>
        <v>0</v>
      </c>
      <c r="P175" s="338">
        <f t="shared" si="29"/>
        <v>0</v>
      </c>
      <c r="Q175" s="339"/>
      <c r="R175" s="260"/>
    </row>
    <row r="176" spans="1:18" ht="26.25" x14ac:dyDescent="0.2">
      <c r="A176" s="282"/>
      <c r="B176" s="340"/>
      <c r="C176" s="283"/>
      <c r="D176" s="283"/>
      <c r="E176" s="283"/>
      <c r="F176" s="283" t="s">
        <v>32</v>
      </c>
      <c r="G176" s="341" t="s">
        <v>347</v>
      </c>
      <c r="H176" s="342"/>
      <c r="I176" s="343"/>
      <c r="J176" s="342">
        <f>H176-I176</f>
        <v>0</v>
      </c>
      <c r="K176" s="337"/>
      <c r="L176" s="342"/>
      <c r="M176" s="344"/>
      <c r="N176" s="342"/>
      <c r="O176" s="285">
        <f>M176+N176</f>
        <v>0</v>
      </c>
      <c r="P176" s="285">
        <f t="shared" si="29"/>
        <v>0</v>
      </c>
      <c r="Q176" s="339"/>
      <c r="R176" s="260"/>
    </row>
    <row r="177" spans="1:18" ht="26.25" x14ac:dyDescent="0.2">
      <c r="A177" s="282"/>
      <c r="B177" s="340"/>
      <c r="C177" s="283"/>
      <c r="D177" s="283"/>
      <c r="E177" s="283"/>
      <c r="F177" s="283" t="s">
        <v>114</v>
      </c>
      <c r="G177" s="341" t="s">
        <v>348</v>
      </c>
      <c r="H177" s="342"/>
      <c r="I177" s="343"/>
      <c r="J177" s="342">
        <f>H177-I177</f>
        <v>0</v>
      </c>
      <c r="K177" s="337"/>
      <c r="L177" s="342"/>
      <c r="M177" s="344"/>
      <c r="N177" s="342"/>
      <c r="O177" s="285">
        <f>M177+N177</f>
        <v>0</v>
      </c>
      <c r="P177" s="285">
        <f t="shared" si="29"/>
        <v>0</v>
      </c>
      <c r="Q177" s="339"/>
      <c r="R177" s="260"/>
    </row>
    <row r="178" spans="1:18" ht="26.25" x14ac:dyDescent="0.2">
      <c r="A178" s="282"/>
      <c r="B178" s="340"/>
      <c r="C178" s="283"/>
      <c r="D178" s="283"/>
      <c r="E178" s="283"/>
      <c r="F178" s="283" t="s">
        <v>43</v>
      </c>
      <c r="G178" s="341" t="s">
        <v>279</v>
      </c>
      <c r="H178" s="342"/>
      <c r="I178" s="343"/>
      <c r="J178" s="342">
        <f>H178-I178</f>
        <v>0</v>
      </c>
      <c r="K178" s="337"/>
      <c r="L178" s="342"/>
      <c r="M178" s="344"/>
      <c r="N178" s="342"/>
      <c r="O178" s="285">
        <f>M178+N178</f>
        <v>0</v>
      </c>
      <c r="P178" s="285">
        <f t="shared" si="29"/>
        <v>0</v>
      </c>
      <c r="Q178" s="339"/>
      <c r="R178" s="260"/>
    </row>
    <row r="179" spans="1:18" ht="26.25" x14ac:dyDescent="0.2">
      <c r="A179" s="282"/>
      <c r="B179" s="340"/>
      <c r="C179" s="283"/>
      <c r="D179" s="283"/>
      <c r="E179" s="283"/>
      <c r="F179" s="283" t="s">
        <v>22</v>
      </c>
      <c r="G179" s="341" t="s">
        <v>280</v>
      </c>
      <c r="H179" s="342"/>
      <c r="I179" s="343"/>
      <c r="J179" s="342">
        <v>0</v>
      </c>
      <c r="K179" s="337"/>
      <c r="L179" s="342"/>
      <c r="M179" s="344"/>
      <c r="N179" s="342"/>
      <c r="O179" s="285">
        <v>0</v>
      </c>
      <c r="P179" s="285">
        <v>0</v>
      </c>
      <c r="Q179" s="339"/>
      <c r="R179" s="260"/>
    </row>
    <row r="180" spans="1:18" ht="26.25" x14ac:dyDescent="0.2">
      <c r="A180" s="282"/>
      <c r="B180" s="340"/>
      <c r="C180" s="283"/>
      <c r="D180" s="283"/>
      <c r="E180" s="283"/>
      <c r="F180" s="283" t="s">
        <v>33</v>
      </c>
      <c r="G180" s="341" t="s">
        <v>281</v>
      </c>
      <c r="H180" s="342"/>
      <c r="I180" s="343"/>
      <c r="J180" s="342">
        <f t="shared" ref="J180:J200" si="36">H180-I180</f>
        <v>0</v>
      </c>
      <c r="K180" s="337"/>
      <c r="L180" s="342"/>
      <c r="M180" s="344"/>
      <c r="N180" s="342"/>
      <c r="O180" s="285">
        <f t="shared" ref="O180:O191" si="37">M180+N180</f>
        <v>0</v>
      </c>
      <c r="P180" s="285">
        <f t="shared" ref="P180:P225" si="38">L180-O180</f>
        <v>0</v>
      </c>
      <c r="Q180" s="339"/>
      <c r="R180" s="260"/>
    </row>
    <row r="181" spans="1:18" ht="26.25" x14ac:dyDescent="0.2">
      <c r="A181" s="282"/>
      <c r="B181" s="340"/>
      <c r="C181" s="283"/>
      <c r="D181" s="283"/>
      <c r="E181" s="283"/>
      <c r="F181" s="283" t="s">
        <v>124</v>
      </c>
      <c r="G181" s="341" t="s">
        <v>282</v>
      </c>
      <c r="H181" s="342"/>
      <c r="I181" s="343"/>
      <c r="J181" s="342">
        <f t="shared" si="36"/>
        <v>0</v>
      </c>
      <c r="K181" s="337"/>
      <c r="L181" s="342"/>
      <c r="M181" s="344"/>
      <c r="N181" s="342"/>
      <c r="O181" s="285">
        <f t="shared" si="37"/>
        <v>0</v>
      </c>
      <c r="P181" s="285">
        <f t="shared" si="38"/>
        <v>0</v>
      </c>
      <c r="Q181" s="339"/>
      <c r="R181" s="260"/>
    </row>
    <row r="182" spans="1:18" ht="26.25" x14ac:dyDescent="0.2">
      <c r="A182" s="282"/>
      <c r="B182" s="340"/>
      <c r="C182" s="283"/>
      <c r="D182" s="283"/>
      <c r="E182" s="283"/>
      <c r="F182" s="283" t="s">
        <v>115</v>
      </c>
      <c r="G182" s="341" t="s">
        <v>283</v>
      </c>
      <c r="H182" s="342"/>
      <c r="I182" s="343"/>
      <c r="J182" s="342">
        <f t="shared" si="36"/>
        <v>0</v>
      </c>
      <c r="K182" s="337"/>
      <c r="L182" s="342"/>
      <c r="M182" s="344"/>
      <c r="N182" s="342"/>
      <c r="O182" s="285">
        <f t="shared" si="37"/>
        <v>0</v>
      </c>
      <c r="P182" s="285">
        <f t="shared" si="38"/>
        <v>0</v>
      </c>
      <c r="Q182" s="339"/>
      <c r="R182" s="260"/>
    </row>
    <row r="183" spans="1:18" ht="26.25" x14ac:dyDescent="0.2">
      <c r="A183" s="282"/>
      <c r="B183" s="340"/>
      <c r="C183" s="283"/>
      <c r="D183" s="283"/>
      <c r="E183" s="283"/>
      <c r="F183" s="283" t="s">
        <v>38</v>
      </c>
      <c r="G183" s="341" t="s">
        <v>296</v>
      </c>
      <c r="H183" s="342"/>
      <c r="I183" s="343"/>
      <c r="J183" s="342">
        <f t="shared" si="36"/>
        <v>0</v>
      </c>
      <c r="K183" s="337"/>
      <c r="L183" s="342"/>
      <c r="M183" s="344"/>
      <c r="N183" s="342"/>
      <c r="O183" s="285">
        <f t="shared" si="37"/>
        <v>0</v>
      </c>
      <c r="P183" s="285">
        <f t="shared" si="38"/>
        <v>0</v>
      </c>
      <c r="Q183" s="339"/>
      <c r="R183" s="260"/>
    </row>
    <row r="184" spans="1:18" ht="26.25" x14ac:dyDescent="0.2">
      <c r="A184" s="282"/>
      <c r="B184" s="340"/>
      <c r="C184" s="283"/>
      <c r="D184" s="283"/>
      <c r="E184" s="283"/>
      <c r="F184" s="283">
        <v>10</v>
      </c>
      <c r="G184" s="341" t="s">
        <v>349</v>
      </c>
      <c r="H184" s="342"/>
      <c r="I184" s="343"/>
      <c r="J184" s="342">
        <f t="shared" si="36"/>
        <v>0</v>
      </c>
      <c r="K184" s="337"/>
      <c r="L184" s="342"/>
      <c r="M184" s="344"/>
      <c r="N184" s="342"/>
      <c r="O184" s="285">
        <f t="shared" si="37"/>
        <v>0</v>
      </c>
      <c r="P184" s="285">
        <f t="shared" si="38"/>
        <v>0</v>
      </c>
      <c r="Q184" s="339"/>
      <c r="R184" s="260"/>
    </row>
    <row r="185" spans="1:18" ht="26.25" x14ac:dyDescent="0.2">
      <c r="A185" s="282"/>
      <c r="B185" s="340"/>
      <c r="C185" s="283"/>
      <c r="D185" s="283"/>
      <c r="E185" s="283"/>
      <c r="F185" s="283">
        <v>11</v>
      </c>
      <c r="G185" s="341" t="s">
        <v>286</v>
      </c>
      <c r="H185" s="342"/>
      <c r="I185" s="343"/>
      <c r="J185" s="342">
        <f t="shared" si="36"/>
        <v>0</v>
      </c>
      <c r="K185" s="337"/>
      <c r="L185" s="342"/>
      <c r="M185" s="344"/>
      <c r="N185" s="342"/>
      <c r="O185" s="285">
        <f t="shared" si="37"/>
        <v>0</v>
      </c>
      <c r="P185" s="285">
        <f t="shared" si="38"/>
        <v>0</v>
      </c>
      <c r="Q185" s="339"/>
      <c r="R185" s="260"/>
    </row>
    <row r="186" spans="1:18" ht="26.25" x14ac:dyDescent="0.2">
      <c r="A186" s="282"/>
      <c r="B186" s="340"/>
      <c r="C186" s="283"/>
      <c r="D186" s="283"/>
      <c r="E186" s="283"/>
      <c r="F186" s="283">
        <v>12</v>
      </c>
      <c r="G186" s="341" t="s">
        <v>297</v>
      </c>
      <c r="H186" s="342"/>
      <c r="I186" s="343"/>
      <c r="J186" s="342">
        <f t="shared" si="36"/>
        <v>0</v>
      </c>
      <c r="K186" s="337"/>
      <c r="L186" s="342"/>
      <c r="M186" s="344"/>
      <c r="N186" s="342"/>
      <c r="O186" s="285">
        <f t="shared" si="37"/>
        <v>0</v>
      </c>
      <c r="P186" s="285">
        <f t="shared" si="38"/>
        <v>0</v>
      </c>
      <c r="Q186" s="339"/>
      <c r="R186" s="260"/>
    </row>
    <row r="187" spans="1:18" ht="26.25" x14ac:dyDescent="0.2">
      <c r="A187" s="282"/>
      <c r="B187" s="340"/>
      <c r="C187" s="283"/>
      <c r="D187" s="283"/>
      <c r="E187" s="283"/>
      <c r="F187" s="283">
        <v>13</v>
      </c>
      <c r="G187" s="341" t="s">
        <v>298</v>
      </c>
      <c r="H187" s="342">
        <v>0</v>
      </c>
      <c r="I187" s="343"/>
      <c r="J187" s="342">
        <f t="shared" si="36"/>
        <v>0</v>
      </c>
      <c r="K187" s="337"/>
      <c r="L187" s="342">
        <v>0</v>
      </c>
      <c r="M187" s="344"/>
      <c r="N187" s="342"/>
      <c r="O187" s="285">
        <f t="shared" si="37"/>
        <v>0</v>
      </c>
      <c r="P187" s="285">
        <f t="shared" si="38"/>
        <v>0</v>
      </c>
      <c r="Q187" s="339"/>
      <c r="R187" s="260"/>
    </row>
    <row r="188" spans="1:18" ht="26.25" x14ac:dyDescent="0.2">
      <c r="A188" s="282"/>
      <c r="B188" s="340"/>
      <c r="C188" s="283"/>
      <c r="D188" s="283"/>
      <c r="E188" s="283"/>
      <c r="F188" s="283">
        <v>14</v>
      </c>
      <c r="G188" s="341" t="s">
        <v>272</v>
      </c>
      <c r="H188" s="342"/>
      <c r="I188" s="343"/>
      <c r="J188" s="342">
        <f t="shared" si="36"/>
        <v>0</v>
      </c>
      <c r="K188" s="337"/>
      <c r="L188" s="342"/>
      <c r="M188" s="344"/>
      <c r="N188" s="342"/>
      <c r="O188" s="285">
        <f t="shared" si="37"/>
        <v>0</v>
      </c>
      <c r="P188" s="285">
        <f t="shared" si="38"/>
        <v>0</v>
      </c>
      <c r="Q188" s="339"/>
      <c r="R188" s="260"/>
    </row>
    <row r="189" spans="1:18" ht="26.25" x14ac:dyDescent="0.2">
      <c r="A189" s="282"/>
      <c r="B189" s="340"/>
      <c r="C189" s="283"/>
      <c r="D189" s="283"/>
      <c r="E189" s="283"/>
      <c r="F189" s="283">
        <v>15</v>
      </c>
      <c r="G189" s="341" t="s">
        <v>299</v>
      </c>
      <c r="H189" s="342"/>
      <c r="I189" s="343"/>
      <c r="J189" s="342">
        <f t="shared" si="36"/>
        <v>0</v>
      </c>
      <c r="K189" s="337"/>
      <c r="L189" s="342"/>
      <c r="M189" s="344"/>
      <c r="N189" s="342"/>
      <c r="O189" s="285">
        <f t="shared" si="37"/>
        <v>0</v>
      </c>
      <c r="P189" s="285">
        <f t="shared" si="38"/>
        <v>0</v>
      </c>
      <c r="Q189" s="339"/>
      <c r="R189" s="260"/>
    </row>
    <row r="190" spans="1:18" ht="26.25" x14ac:dyDescent="0.2">
      <c r="A190" s="282"/>
      <c r="B190" s="340"/>
      <c r="C190" s="283"/>
      <c r="D190" s="283"/>
      <c r="E190" s="283"/>
      <c r="F190" s="283">
        <v>17</v>
      </c>
      <c r="G190" s="341" t="s">
        <v>274</v>
      </c>
      <c r="H190" s="342"/>
      <c r="I190" s="343"/>
      <c r="J190" s="342">
        <f t="shared" si="36"/>
        <v>0</v>
      </c>
      <c r="K190" s="337"/>
      <c r="L190" s="342"/>
      <c r="M190" s="344"/>
      <c r="N190" s="342"/>
      <c r="O190" s="285">
        <f t="shared" si="37"/>
        <v>0</v>
      </c>
      <c r="P190" s="285">
        <f t="shared" si="38"/>
        <v>0</v>
      </c>
      <c r="Q190" s="339"/>
      <c r="R190" s="260"/>
    </row>
    <row r="191" spans="1:18" ht="26.25" x14ac:dyDescent="0.2">
      <c r="A191" s="282"/>
      <c r="B191" s="340"/>
      <c r="C191" s="283"/>
      <c r="D191" s="283"/>
      <c r="E191" s="283"/>
      <c r="F191" s="283" t="s">
        <v>90</v>
      </c>
      <c r="G191" s="341" t="s">
        <v>273</v>
      </c>
      <c r="H191" s="342">
        <v>0</v>
      </c>
      <c r="I191" s="343"/>
      <c r="J191" s="342">
        <f t="shared" si="36"/>
        <v>0</v>
      </c>
      <c r="K191" s="337"/>
      <c r="L191" s="342">
        <v>0</v>
      </c>
      <c r="M191" s="344"/>
      <c r="N191" s="342"/>
      <c r="O191" s="285">
        <f t="shared" si="37"/>
        <v>0</v>
      </c>
      <c r="P191" s="285">
        <f t="shared" si="38"/>
        <v>0</v>
      </c>
      <c r="Q191" s="339"/>
      <c r="R191" s="260"/>
    </row>
    <row r="192" spans="1:18" ht="26.25" x14ac:dyDescent="0.2">
      <c r="A192" s="282"/>
      <c r="B192" s="340"/>
      <c r="C192" s="283"/>
      <c r="D192" s="283"/>
      <c r="E192" s="283" t="s">
        <v>30</v>
      </c>
      <c r="F192" s="283"/>
      <c r="G192" s="313" t="s">
        <v>116</v>
      </c>
      <c r="H192" s="342">
        <v>0</v>
      </c>
      <c r="I192" s="343"/>
      <c r="J192" s="342">
        <f t="shared" si="36"/>
        <v>0</v>
      </c>
      <c r="K192" s="337"/>
      <c r="L192" s="342">
        <v>0</v>
      </c>
      <c r="M192" s="344">
        <f>M193</f>
        <v>0</v>
      </c>
      <c r="N192" s="342">
        <f>N193</f>
        <v>0</v>
      </c>
      <c r="O192" s="285">
        <f>O193</f>
        <v>0</v>
      </c>
      <c r="P192" s="285">
        <f t="shared" si="38"/>
        <v>0</v>
      </c>
      <c r="Q192" s="339"/>
      <c r="R192" s="260"/>
    </row>
    <row r="193" spans="1:18" ht="26.25" x14ac:dyDescent="0.2">
      <c r="A193" s="282"/>
      <c r="B193" s="340"/>
      <c r="C193" s="283"/>
      <c r="D193" s="283"/>
      <c r="E193" s="283"/>
      <c r="F193" s="283" t="s">
        <v>33</v>
      </c>
      <c r="G193" s="341" t="s">
        <v>117</v>
      </c>
      <c r="H193" s="342">
        <v>0</v>
      </c>
      <c r="I193" s="343"/>
      <c r="J193" s="342">
        <f t="shared" si="36"/>
        <v>0</v>
      </c>
      <c r="K193" s="337"/>
      <c r="L193" s="342">
        <v>0</v>
      </c>
      <c r="M193" s="344"/>
      <c r="N193" s="342"/>
      <c r="O193" s="285">
        <f>M193+N193</f>
        <v>0</v>
      </c>
      <c r="P193" s="285">
        <f t="shared" si="38"/>
        <v>0</v>
      </c>
      <c r="Q193" s="339"/>
      <c r="R193" s="260"/>
    </row>
    <row r="194" spans="1:18" ht="26.25" x14ac:dyDescent="0.2">
      <c r="A194" s="276"/>
      <c r="B194" s="268"/>
      <c r="C194" s="269"/>
      <c r="D194" s="269"/>
      <c r="E194" s="269" t="s">
        <v>43</v>
      </c>
      <c r="F194" s="269"/>
      <c r="G194" s="313" t="s">
        <v>350</v>
      </c>
      <c r="H194" s="335">
        <v>0</v>
      </c>
      <c r="I194" s="336"/>
      <c r="J194" s="342">
        <f t="shared" si="36"/>
        <v>0</v>
      </c>
      <c r="K194" s="337"/>
      <c r="L194" s="335">
        <v>0</v>
      </c>
      <c r="M194" s="314">
        <f>M195+M196+M197+M198+M199+M200</f>
        <v>0</v>
      </c>
      <c r="N194" s="335">
        <f>N195+N196+N197+N198+N199+N200</f>
        <v>0</v>
      </c>
      <c r="O194" s="338">
        <f>O195+O196+O197+O198+O199+O200</f>
        <v>0</v>
      </c>
      <c r="P194" s="338">
        <f t="shared" si="38"/>
        <v>0</v>
      </c>
      <c r="Q194" s="339"/>
      <c r="R194" s="260"/>
    </row>
    <row r="195" spans="1:18" ht="26.25" x14ac:dyDescent="0.2">
      <c r="A195" s="282"/>
      <c r="B195" s="340"/>
      <c r="C195" s="283"/>
      <c r="D195" s="283"/>
      <c r="E195" s="283"/>
      <c r="F195" s="283" t="s">
        <v>32</v>
      </c>
      <c r="G195" s="341" t="s">
        <v>119</v>
      </c>
      <c r="H195" s="342"/>
      <c r="I195" s="343"/>
      <c r="J195" s="342">
        <f t="shared" si="36"/>
        <v>0</v>
      </c>
      <c r="K195" s="337"/>
      <c r="L195" s="342"/>
      <c r="M195" s="344"/>
      <c r="N195" s="342"/>
      <c r="O195" s="285">
        <f t="shared" ref="O195:O200" si="39">M195+N195</f>
        <v>0</v>
      </c>
      <c r="P195" s="285">
        <f t="shared" si="38"/>
        <v>0</v>
      </c>
      <c r="Q195" s="339"/>
      <c r="R195" s="260"/>
    </row>
    <row r="196" spans="1:18" ht="26.25" x14ac:dyDescent="0.2">
      <c r="A196" s="282"/>
      <c r="B196" s="340"/>
      <c r="C196" s="283"/>
      <c r="D196" s="283"/>
      <c r="E196" s="283"/>
      <c r="F196" s="283" t="s">
        <v>30</v>
      </c>
      <c r="G196" s="341" t="s">
        <v>351</v>
      </c>
      <c r="H196" s="342"/>
      <c r="I196" s="343"/>
      <c r="J196" s="342">
        <f t="shared" si="36"/>
        <v>0</v>
      </c>
      <c r="K196" s="337"/>
      <c r="L196" s="342"/>
      <c r="M196" s="344"/>
      <c r="N196" s="342"/>
      <c r="O196" s="285">
        <f t="shared" si="39"/>
        <v>0</v>
      </c>
      <c r="P196" s="285">
        <f t="shared" si="38"/>
        <v>0</v>
      </c>
      <c r="Q196" s="339"/>
      <c r="R196" s="260"/>
    </row>
    <row r="197" spans="1:18" ht="26.25" x14ac:dyDescent="0.2">
      <c r="A197" s="282"/>
      <c r="B197" s="340"/>
      <c r="C197" s="283"/>
      <c r="D197" s="283"/>
      <c r="E197" s="283"/>
      <c r="F197" s="283" t="s">
        <v>43</v>
      </c>
      <c r="G197" s="341" t="s">
        <v>352</v>
      </c>
      <c r="H197" s="342"/>
      <c r="I197" s="343"/>
      <c r="J197" s="342">
        <f t="shared" si="36"/>
        <v>0</v>
      </c>
      <c r="K197" s="337"/>
      <c r="L197" s="342"/>
      <c r="M197" s="344"/>
      <c r="N197" s="342"/>
      <c r="O197" s="285">
        <f t="shared" si="39"/>
        <v>0</v>
      </c>
      <c r="P197" s="285">
        <f t="shared" si="38"/>
        <v>0</v>
      </c>
      <c r="Q197" s="339"/>
      <c r="R197" s="260"/>
    </row>
    <row r="198" spans="1:18" ht="51" x14ac:dyDescent="0.2">
      <c r="A198" s="282"/>
      <c r="B198" s="340"/>
      <c r="C198" s="283"/>
      <c r="D198" s="283"/>
      <c r="E198" s="283"/>
      <c r="F198" s="283" t="s">
        <v>22</v>
      </c>
      <c r="G198" s="341" t="s">
        <v>122</v>
      </c>
      <c r="H198" s="342"/>
      <c r="I198" s="343"/>
      <c r="J198" s="342">
        <f t="shared" si="36"/>
        <v>0</v>
      </c>
      <c r="K198" s="337"/>
      <c r="L198" s="342"/>
      <c r="M198" s="344"/>
      <c r="N198" s="342"/>
      <c r="O198" s="285">
        <f t="shared" si="39"/>
        <v>0</v>
      </c>
      <c r="P198" s="285">
        <f t="shared" si="38"/>
        <v>0</v>
      </c>
      <c r="Q198" s="339"/>
      <c r="R198" s="260"/>
    </row>
    <row r="199" spans="1:18" ht="26.25" x14ac:dyDescent="0.2">
      <c r="A199" s="282"/>
      <c r="B199" s="340"/>
      <c r="C199" s="283"/>
      <c r="D199" s="283"/>
      <c r="E199" s="283"/>
      <c r="F199" s="283" t="s">
        <v>33</v>
      </c>
      <c r="G199" s="341" t="s">
        <v>123</v>
      </c>
      <c r="H199" s="342"/>
      <c r="I199" s="343"/>
      <c r="J199" s="342">
        <f t="shared" si="36"/>
        <v>0</v>
      </c>
      <c r="K199" s="337"/>
      <c r="L199" s="342"/>
      <c r="M199" s="344"/>
      <c r="N199" s="342"/>
      <c r="O199" s="285">
        <f t="shared" si="39"/>
        <v>0</v>
      </c>
      <c r="P199" s="285">
        <f t="shared" si="38"/>
        <v>0</v>
      </c>
      <c r="Q199" s="339"/>
      <c r="R199" s="260"/>
    </row>
    <row r="200" spans="1:18" ht="26.25" x14ac:dyDescent="0.2">
      <c r="A200" s="282"/>
      <c r="B200" s="340"/>
      <c r="C200" s="283"/>
      <c r="D200" s="283"/>
      <c r="E200" s="283"/>
      <c r="F200" s="283" t="s">
        <v>124</v>
      </c>
      <c r="G200" s="341" t="s">
        <v>125</v>
      </c>
      <c r="H200" s="342"/>
      <c r="I200" s="343"/>
      <c r="J200" s="342">
        <f t="shared" si="36"/>
        <v>0</v>
      </c>
      <c r="K200" s="337"/>
      <c r="L200" s="342"/>
      <c r="M200" s="344"/>
      <c r="N200" s="342"/>
      <c r="O200" s="285">
        <f t="shared" si="39"/>
        <v>0</v>
      </c>
      <c r="P200" s="285">
        <f t="shared" si="38"/>
        <v>0</v>
      </c>
      <c r="Q200" s="339"/>
      <c r="R200" s="260"/>
    </row>
    <row r="201" spans="1:18" ht="26.25" x14ac:dyDescent="0.2">
      <c r="A201" s="276"/>
      <c r="B201" s="268"/>
      <c r="C201" s="269"/>
      <c r="D201" s="269" t="s">
        <v>89</v>
      </c>
      <c r="E201" s="269"/>
      <c r="F201" s="269"/>
      <c r="G201" s="334" t="s">
        <v>66</v>
      </c>
      <c r="H201" s="335">
        <f>H202+H213+H214+H218+H221+H222+H223+H224</f>
        <v>24000</v>
      </c>
      <c r="I201" s="336">
        <f>I202</f>
        <v>3810.55</v>
      </c>
      <c r="J201" s="335">
        <f>J202+J213+J214+J218+J221+J222+J223+J224</f>
        <v>20189.45</v>
      </c>
      <c r="K201" s="337">
        <f>ROUND(I201/H201*100,2)</f>
        <v>15.88</v>
      </c>
      <c r="L201" s="335">
        <f>L202+L213+L214+L218+L221+L222+L223+L224</f>
        <v>19800</v>
      </c>
      <c r="M201" s="358">
        <f>M202+M213+M214+M218+M221+M222+M223+M224</f>
        <v>3512.7400000000002</v>
      </c>
      <c r="N201" s="335">
        <f>N202+N213+N214+N218+N221+N222+N223+N224</f>
        <v>297.81</v>
      </c>
      <c r="O201" s="358">
        <f>O202+O213+O214+O218+O221+O222+O223+O224</f>
        <v>3810.55</v>
      </c>
      <c r="P201" s="338">
        <f t="shared" si="38"/>
        <v>15989.45</v>
      </c>
      <c r="Q201" s="339">
        <f>ROUND(O201/L201*100,2)</f>
        <v>19.25</v>
      </c>
      <c r="R201" s="260"/>
    </row>
    <row r="202" spans="1:18" ht="26.25" x14ac:dyDescent="0.2">
      <c r="A202" s="276"/>
      <c r="B202" s="268"/>
      <c r="C202" s="269"/>
      <c r="D202" s="269"/>
      <c r="E202" s="269" t="s">
        <v>32</v>
      </c>
      <c r="F202" s="269"/>
      <c r="G202" s="313" t="s">
        <v>144</v>
      </c>
      <c r="H202" s="335">
        <f>SUM(H203:H212)</f>
        <v>24000</v>
      </c>
      <c r="I202" s="336">
        <f>I203+I204+I205+I206+I207+I208+I209+I210+I211+I212</f>
        <v>3810.55</v>
      </c>
      <c r="J202" s="335">
        <f>SUM(J203:J212)</f>
        <v>20189.45</v>
      </c>
      <c r="K202" s="337">
        <f>ROUND(I202/H202*100,2)</f>
        <v>15.88</v>
      </c>
      <c r="L202" s="335">
        <f>SUM(L203:L212)</f>
        <v>19800</v>
      </c>
      <c r="M202" s="314">
        <f>SUM(M203:M212)</f>
        <v>3512.7400000000002</v>
      </c>
      <c r="N202" s="335">
        <f>SUM(N203:N212)</f>
        <v>297.81</v>
      </c>
      <c r="O202" s="338">
        <f>SUM(O203:O212)</f>
        <v>3810.55</v>
      </c>
      <c r="P202" s="338">
        <f t="shared" si="38"/>
        <v>15989.45</v>
      </c>
      <c r="Q202" s="339">
        <f>ROUND(O202/L202*100,2)</f>
        <v>19.25</v>
      </c>
      <c r="R202" s="260"/>
    </row>
    <row r="203" spans="1:18" ht="26.25" x14ac:dyDescent="0.2">
      <c r="A203" s="282"/>
      <c r="B203" s="340"/>
      <c r="C203" s="283"/>
      <c r="D203" s="283"/>
      <c r="E203" s="283"/>
      <c r="F203" s="283" t="s">
        <v>32</v>
      </c>
      <c r="G203" s="341" t="s">
        <v>169</v>
      </c>
      <c r="H203" s="342">
        <v>0</v>
      </c>
      <c r="I203" s="343"/>
      <c r="J203" s="342">
        <f t="shared" ref="J203:J225" si="40">H203-I203</f>
        <v>0</v>
      </c>
      <c r="K203" s="337"/>
      <c r="L203" s="342">
        <v>0</v>
      </c>
      <c r="M203" s="344"/>
      <c r="N203" s="342"/>
      <c r="O203" s="285">
        <f t="shared" ref="O203:O213" si="41">M203+N203</f>
        <v>0</v>
      </c>
      <c r="P203" s="285">
        <f t="shared" si="38"/>
        <v>0</v>
      </c>
      <c r="Q203" s="339"/>
      <c r="R203" s="260"/>
    </row>
    <row r="204" spans="1:18" ht="26.25" x14ac:dyDescent="0.2">
      <c r="A204" s="282"/>
      <c r="B204" s="340"/>
      <c r="C204" s="283"/>
      <c r="D204" s="283"/>
      <c r="E204" s="283"/>
      <c r="F204" s="283" t="s">
        <v>30</v>
      </c>
      <c r="G204" s="341" t="s">
        <v>301</v>
      </c>
      <c r="H204" s="342">
        <v>0</v>
      </c>
      <c r="I204" s="343"/>
      <c r="J204" s="342">
        <f t="shared" si="40"/>
        <v>0</v>
      </c>
      <c r="K204" s="337"/>
      <c r="L204" s="342">
        <v>0</v>
      </c>
      <c r="M204" s="344"/>
      <c r="N204" s="342"/>
      <c r="O204" s="285">
        <f t="shared" si="41"/>
        <v>0</v>
      </c>
      <c r="P204" s="285">
        <f t="shared" si="38"/>
        <v>0</v>
      </c>
      <c r="Q204" s="339"/>
      <c r="R204" s="260"/>
    </row>
    <row r="205" spans="1:18" ht="26.25" x14ac:dyDescent="0.2">
      <c r="A205" s="282"/>
      <c r="B205" s="340"/>
      <c r="C205" s="283"/>
      <c r="D205" s="283"/>
      <c r="E205" s="283"/>
      <c r="F205" s="283" t="s">
        <v>43</v>
      </c>
      <c r="G205" s="341" t="s">
        <v>145</v>
      </c>
      <c r="H205" s="342">
        <v>3000</v>
      </c>
      <c r="I205" s="343">
        <f>O205</f>
        <v>506.35</v>
      </c>
      <c r="J205" s="342">
        <f t="shared" si="40"/>
        <v>2493.65</v>
      </c>
      <c r="K205" s="337">
        <f>ROUND(I205/H205*100,2)</f>
        <v>16.88</v>
      </c>
      <c r="L205" s="342">
        <v>1800</v>
      </c>
      <c r="M205" s="344">
        <v>490.19</v>
      </c>
      <c r="N205" s="342">
        <v>16.16</v>
      </c>
      <c r="O205" s="285">
        <f t="shared" si="41"/>
        <v>506.35</v>
      </c>
      <c r="P205" s="285">
        <f t="shared" si="38"/>
        <v>1293.6500000000001</v>
      </c>
      <c r="Q205" s="339">
        <f>ROUND(O205/L205*100,2)</f>
        <v>28.13</v>
      </c>
      <c r="R205" s="260"/>
    </row>
    <row r="206" spans="1:18" ht="26.25" x14ac:dyDescent="0.2">
      <c r="A206" s="282"/>
      <c r="B206" s="340"/>
      <c r="C206" s="283"/>
      <c r="D206" s="283"/>
      <c r="E206" s="283"/>
      <c r="F206" s="283" t="s">
        <v>22</v>
      </c>
      <c r="G206" s="341" t="s">
        <v>146</v>
      </c>
      <c r="H206" s="342">
        <v>5000</v>
      </c>
      <c r="I206" s="343">
        <f>O206</f>
        <v>2585.96</v>
      </c>
      <c r="J206" s="342">
        <f t="shared" si="40"/>
        <v>2414.04</v>
      </c>
      <c r="K206" s="337"/>
      <c r="L206" s="342">
        <v>3200</v>
      </c>
      <c r="M206" s="344">
        <v>2585.96</v>
      </c>
      <c r="N206" s="342">
        <v>0</v>
      </c>
      <c r="O206" s="285">
        <f t="shared" si="41"/>
        <v>2585.96</v>
      </c>
      <c r="P206" s="285">
        <f t="shared" si="38"/>
        <v>614.04</v>
      </c>
      <c r="Q206" s="339"/>
      <c r="R206" s="260"/>
    </row>
    <row r="207" spans="1:18" ht="26.25" x14ac:dyDescent="0.2">
      <c r="A207" s="282"/>
      <c r="B207" s="340"/>
      <c r="C207" s="283"/>
      <c r="D207" s="283"/>
      <c r="E207" s="283"/>
      <c r="F207" s="283" t="s">
        <v>114</v>
      </c>
      <c r="G207" s="341" t="s">
        <v>353</v>
      </c>
      <c r="H207" s="342"/>
      <c r="I207" s="343"/>
      <c r="J207" s="342">
        <f t="shared" si="40"/>
        <v>0</v>
      </c>
      <c r="K207" s="337"/>
      <c r="L207" s="342"/>
      <c r="M207" s="344"/>
      <c r="N207" s="342"/>
      <c r="O207" s="285">
        <f t="shared" si="41"/>
        <v>0</v>
      </c>
      <c r="P207" s="285">
        <f t="shared" si="38"/>
        <v>0</v>
      </c>
      <c r="Q207" s="339"/>
      <c r="R207" s="260"/>
    </row>
    <row r="208" spans="1:18" ht="26.25" x14ac:dyDescent="0.2">
      <c r="A208" s="282"/>
      <c r="B208" s="340"/>
      <c r="C208" s="283"/>
      <c r="D208" s="283"/>
      <c r="E208" s="283"/>
      <c r="F208" s="283" t="s">
        <v>33</v>
      </c>
      <c r="G208" s="341" t="s">
        <v>354</v>
      </c>
      <c r="H208" s="342">
        <v>0</v>
      </c>
      <c r="I208" s="343"/>
      <c r="J208" s="342">
        <f t="shared" si="40"/>
        <v>0</v>
      </c>
      <c r="K208" s="337"/>
      <c r="L208" s="342">
        <v>0</v>
      </c>
      <c r="M208" s="344"/>
      <c r="N208" s="342"/>
      <c r="O208" s="285">
        <f t="shared" si="41"/>
        <v>0</v>
      </c>
      <c r="P208" s="285">
        <f t="shared" si="38"/>
        <v>0</v>
      </c>
      <c r="Q208" s="339"/>
      <c r="R208" s="260"/>
    </row>
    <row r="209" spans="1:18" ht="26.25" x14ac:dyDescent="0.2">
      <c r="A209" s="282"/>
      <c r="B209" s="340"/>
      <c r="C209" s="283"/>
      <c r="D209" s="283"/>
      <c r="E209" s="283"/>
      <c r="F209" s="283" t="s">
        <v>124</v>
      </c>
      <c r="G209" s="341" t="s">
        <v>355</v>
      </c>
      <c r="H209" s="342"/>
      <c r="I209" s="343"/>
      <c r="J209" s="342">
        <f t="shared" si="40"/>
        <v>0</v>
      </c>
      <c r="K209" s="337"/>
      <c r="L209" s="342"/>
      <c r="M209" s="344"/>
      <c r="N209" s="342"/>
      <c r="O209" s="285">
        <f t="shared" si="41"/>
        <v>0</v>
      </c>
      <c r="P209" s="285">
        <f t="shared" si="38"/>
        <v>0</v>
      </c>
      <c r="Q209" s="339"/>
      <c r="R209" s="260"/>
    </row>
    <row r="210" spans="1:18" ht="26.25" x14ac:dyDescent="0.2">
      <c r="A210" s="282"/>
      <c r="B210" s="340"/>
      <c r="C210" s="283"/>
      <c r="D210" s="283"/>
      <c r="E210" s="283"/>
      <c r="F210" s="283" t="s">
        <v>115</v>
      </c>
      <c r="G210" s="341" t="s">
        <v>356</v>
      </c>
      <c r="H210" s="342">
        <v>1000</v>
      </c>
      <c r="I210" s="343">
        <f>O210</f>
        <v>218.24</v>
      </c>
      <c r="J210" s="342">
        <f t="shared" si="40"/>
        <v>781.76</v>
      </c>
      <c r="K210" s="337">
        <f>ROUND(I210/H210*100,2)</f>
        <v>21.82</v>
      </c>
      <c r="L210" s="342">
        <v>300</v>
      </c>
      <c r="M210" s="344">
        <v>186.59</v>
      </c>
      <c r="N210" s="342">
        <v>31.65</v>
      </c>
      <c r="O210" s="285">
        <f t="shared" si="41"/>
        <v>218.24</v>
      </c>
      <c r="P210" s="285">
        <f t="shared" si="38"/>
        <v>81.759999999999991</v>
      </c>
      <c r="Q210" s="339">
        <f>ROUND(O210/L210*100,2)</f>
        <v>72.75</v>
      </c>
      <c r="R210" s="260"/>
    </row>
    <row r="211" spans="1:18" ht="26.25" x14ac:dyDescent="0.2">
      <c r="A211" s="282"/>
      <c r="B211" s="340"/>
      <c r="C211" s="283"/>
      <c r="D211" s="283"/>
      <c r="E211" s="283"/>
      <c r="F211" s="283" t="s">
        <v>38</v>
      </c>
      <c r="G211" s="341" t="s">
        <v>147</v>
      </c>
      <c r="H211" s="342"/>
      <c r="I211" s="343"/>
      <c r="J211" s="342">
        <f t="shared" si="40"/>
        <v>0</v>
      </c>
      <c r="K211" s="337" t="e">
        <f>ROUND(I211/H211*100,2)</f>
        <v>#DIV/0!</v>
      </c>
      <c r="L211" s="342"/>
      <c r="M211" s="344"/>
      <c r="N211" s="342"/>
      <c r="O211" s="285">
        <f t="shared" si="41"/>
        <v>0</v>
      </c>
      <c r="P211" s="285">
        <f t="shared" si="38"/>
        <v>0</v>
      </c>
      <c r="Q211" s="339" t="e">
        <f>ROUND(O211/L211*100,2)</f>
        <v>#DIV/0!</v>
      </c>
      <c r="R211" s="260"/>
    </row>
    <row r="212" spans="1:18" ht="26.25" x14ac:dyDescent="0.2">
      <c r="A212" s="282"/>
      <c r="B212" s="340"/>
      <c r="C212" s="283"/>
      <c r="D212" s="283"/>
      <c r="E212" s="283"/>
      <c r="F212" s="283" t="s">
        <v>90</v>
      </c>
      <c r="G212" s="341" t="s">
        <v>148</v>
      </c>
      <c r="H212" s="342">
        <v>15000</v>
      </c>
      <c r="I212" s="343">
        <f>O212</f>
        <v>500</v>
      </c>
      <c r="J212" s="342">
        <f t="shared" si="40"/>
        <v>14500</v>
      </c>
      <c r="K212" s="337">
        <f>ROUND(I212/H212*100,2)</f>
        <v>3.33</v>
      </c>
      <c r="L212" s="342">
        <v>14500</v>
      </c>
      <c r="M212" s="344">
        <v>250</v>
      </c>
      <c r="N212" s="342">
        <v>250</v>
      </c>
      <c r="O212" s="285">
        <f t="shared" si="41"/>
        <v>500</v>
      </c>
      <c r="P212" s="285">
        <f t="shared" si="38"/>
        <v>14000</v>
      </c>
      <c r="Q212" s="339">
        <f>ROUND(O212/L212*100,2)</f>
        <v>3.45</v>
      </c>
      <c r="R212" s="260"/>
    </row>
    <row r="213" spans="1:18" ht="26.25" x14ac:dyDescent="0.2">
      <c r="A213" s="282"/>
      <c r="B213" s="340"/>
      <c r="C213" s="283"/>
      <c r="D213" s="283"/>
      <c r="E213" s="283" t="s">
        <v>30</v>
      </c>
      <c r="F213" s="283"/>
      <c r="G213" s="341" t="s">
        <v>149</v>
      </c>
      <c r="H213" s="342">
        <v>0</v>
      </c>
      <c r="I213" s="343"/>
      <c r="J213" s="342">
        <f t="shared" si="40"/>
        <v>0</v>
      </c>
      <c r="K213" s="337"/>
      <c r="L213" s="342">
        <v>0</v>
      </c>
      <c r="M213" s="344"/>
      <c r="N213" s="342"/>
      <c r="O213" s="285">
        <f t="shared" si="41"/>
        <v>0</v>
      </c>
      <c r="P213" s="285">
        <f t="shared" si="38"/>
        <v>0</v>
      </c>
      <c r="Q213" s="339"/>
      <c r="R213" s="260"/>
    </row>
    <row r="214" spans="1:18" ht="26.25" x14ac:dyDescent="0.2">
      <c r="A214" s="276"/>
      <c r="B214" s="268"/>
      <c r="C214" s="269"/>
      <c r="D214" s="269"/>
      <c r="E214" s="269" t="s">
        <v>114</v>
      </c>
      <c r="F214" s="269"/>
      <c r="G214" s="334" t="s">
        <v>150</v>
      </c>
      <c r="H214" s="335">
        <v>0</v>
      </c>
      <c r="I214" s="336"/>
      <c r="J214" s="342">
        <f t="shared" si="40"/>
        <v>0</v>
      </c>
      <c r="K214" s="337"/>
      <c r="L214" s="335">
        <v>0</v>
      </c>
      <c r="M214" s="314">
        <f>SUM(M215:M217)</f>
        <v>0</v>
      </c>
      <c r="N214" s="335">
        <f>SUM(N215:N217)</f>
        <v>0</v>
      </c>
      <c r="O214" s="338">
        <f>SUM(O215:O217)</f>
        <v>0</v>
      </c>
      <c r="P214" s="338">
        <f t="shared" si="38"/>
        <v>0</v>
      </c>
      <c r="Q214" s="339"/>
      <c r="R214" s="260"/>
    </row>
    <row r="215" spans="1:18" ht="26.25" x14ac:dyDescent="0.2">
      <c r="A215" s="282"/>
      <c r="B215" s="340"/>
      <c r="C215" s="283"/>
      <c r="D215" s="283"/>
      <c r="E215" s="283"/>
      <c r="F215" s="283" t="s">
        <v>32</v>
      </c>
      <c r="G215" s="341" t="s">
        <v>307</v>
      </c>
      <c r="H215" s="342"/>
      <c r="I215" s="343"/>
      <c r="J215" s="342">
        <f t="shared" si="40"/>
        <v>0</v>
      </c>
      <c r="K215" s="337"/>
      <c r="L215" s="342"/>
      <c r="M215" s="344"/>
      <c r="N215" s="342"/>
      <c r="O215" s="285">
        <f>M215+N215</f>
        <v>0</v>
      </c>
      <c r="P215" s="285">
        <f t="shared" si="38"/>
        <v>0</v>
      </c>
      <c r="Q215" s="339"/>
      <c r="R215" s="260"/>
    </row>
    <row r="216" spans="1:18" ht="26.25" x14ac:dyDescent="0.2">
      <c r="A216" s="282"/>
      <c r="B216" s="340"/>
      <c r="C216" s="283"/>
      <c r="D216" s="283"/>
      <c r="E216" s="283"/>
      <c r="F216" s="283" t="s">
        <v>43</v>
      </c>
      <c r="G216" s="341" t="s">
        <v>357</v>
      </c>
      <c r="H216" s="342">
        <v>0</v>
      </c>
      <c r="I216" s="343"/>
      <c r="J216" s="342">
        <f t="shared" si="40"/>
        <v>0</v>
      </c>
      <c r="K216" s="337"/>
      <c r="L216" s="342">
        <v>0</v>
      </c>
      <c r="M216" s="344"/>
      <c r="N216" s="342"/>
      <c r="O216" s="285">
        <f>M216+N216</f>
        <v>0</v>
      </c>
      <c r="P216" s="285">
        <f t="shared" si="38"/>
        <v>0</v>
      </c>
      <c r="Q216" s="339"/>
      <c r="R216" s="260"/>
    </row>
    <row r="217" spans="1:18" ht="26.25" x14ac:dyDescent="0.2">
      <c r="A217" s="282"/>
      <c r="B217" s="340"/>
      <c r="C217" s="283"/>
      <c r="D217" s="283"/>
      <c r="E217" s="283"/>
      <c r="F217" s="283" t="s">
        <v>90</v>
      </c>
      <c r="G217" s="341" t="s">
        <v>151</v>
      </c>
      <c r="H217" s="342">
        <v>0</v>
      </c>
      <c r="I217" s="343"/>
      <c r="J217" s="342">
        <f t="shared" si="40"/>
        <v>0</v>
      </c>
      <c r="K217" s="337"/>
      <c r="L217" s="342">
        <v>0</v>
      </c>
      <c r="M217" s="344"/>
      <c r="N217" s="342"/>
      <c r="O217" s="285">
        <f>M217+N217</f>
        <v>0</v>
      </c>
      <c r="P217" s="285">
        <f t="shared" si="38"/>
        <v>0</v>
      </c>
      <c r="Q217" s="339"/>
      <c r="R217" s="260"/>
    </row>
    <row r="218" spans="1:18" ht="26.25" x14ac:dyDescent="0.2">
      <c r="A218" s="276"/>
      <c r="B218" s="268"/>
      <c r="C218" s="269"/>
      <c r="D218" s="269"/>
      <c r="E218" s="269" t="s">
        <v>33</v>
      </c>
      <c r="F218" s="269"/>
      <c r="G218" s="334" t="s">
        <v>358</v>
      </c>
      <c r="H218" s="335">
        <v>0</v>
      </c>
      <c r="I218" s="336"/>
      <c r="J218" s="342">
        <f t="shared" si="40"/>
        <v>0</v>
      </c>
      <c r="K218" s="337"/>
      <c r="L218" s="335">
        <v>0</v>
      </c>
      <c r="M218" s="314">
        <f>M219+M220</f>
        <v>0</v>
      </c>
      <c r="N218" s="335">
        <f>N219+N220</f>
        <v>0</v>
      </c>
      <c r="O218" s="338">
        <f>O219+O220</f>
        <v>0</v>
      </c>
      <c r="P218" s="338">
        <f t="shared" si="38"/>
        <v>0</v>
      </c>
      <c r="Q218" s="339"/>
      <c r="R218" s="260"/>
    </row>
    <row r="219" spans="1:18" ht="26.25" x14ac:dyDescent="0.2">
      <c r="A219" s="282"/>
      <c r="B219" s="340"/>
      <c r="C219" s="283"/>
      <c r="D219" s="283"/>
      <c r="E219" s="283"/>
      <c r="F219" s="283" t="s">
        <v>32</v>
      </c>
      <c r="G219" s="341" t="s">
        <v>177</v>
      </c>
      <c r="H219" s="342">
        <v>0</v>
      </c>
      <c r="I219" s="343"/>
      <c r="J219" s="342">
        <f t="shared" si="40"/>
        <v>0</v>
      </c>
      <c r="K219" s="337"/>
      <c r="L219" s="342">
        <v>0</v>
      </c>
      <c r="M219" s="344"/>
      <c r="N219" s="342"/>
      <c r="O219" s="285">
        <f>M219+N219</f>
        <v>0</v>
      </c>
      <c r="P219" s="285">
        <f t="shared" si="38"/>
        <v>0</v>
      </c>
      <c r="Q219" s="339"/>
      <c r="R219" s="260"/>
    </row>
    <row r="220" spans="1:18" ht="26.25" x14ac:dyDescent="0.2">
      <c r="A220" s="282"/>
      <c r="B220" s="340"/>
      <c r="C220" s="283"/>
      <c r="D220" s="283"/>
      <c r="E220" s="283"/>
      <c r="F220" s="283" t="s">
        <v>30</v>
      </c>
      <c r="G220" s="341" t="s">
        <v>269</v>
      </c>
      <c r="H220" s="342"/>
      <c r="I220" s="343"/>
      <c r="J220" s="342">
        <f t="shared" si="40"/>
        <v>0</v>
      </c>
      <c r="K220" s="337"/>
      <c r="L220" s="342"/>
      <c r="M220" s="344"/>
      <c r="N220" s="342"/>
      <c r="O220" s="285">
        <f>M220+N220</f>
        <v>0</v>
      </c>
      <c r="P220" s="285">
        <f t="shared" si="38"/>
        <v>0</v>
      </c>
      <c r="Q220" s="339"/>
      <c r="R220" s="260"/>
    </row>
    <row r="221" spans="1:18" ht="26.25" x14ac:dyDescent="0.2">
      <c r="A221" s="282"/>
      <c r="B221" s="340"/>
      <c r="C221" s="283"/>
      <c r="D221" s="283"/>
      <c r="E221" s="283">
        <v>11</v>
      </c>
      <c r="F221" s="283"/>
      <c r="G221" s="341" t="s">
        <v>359</v>
      </c>
      <c r="H221" s="342">
        <v>0</v>
      </c>
      <c r="I221" s="343"/>
      <c r="J221" s="342">
        <f t="shared" si="40"/>
        <v>0</v>
      </c>
      <c r="K221" s="337"/>
      <c r="L221" s="342">
        <v>0</v>
      </c>
      <c r="M221" s="344"/>
      <c r="N221" s="342"/>
      <c r="O221" s="285">
        <f>M221+N221</f>
        <v>0</v>
      </c>
      <c r="P221" s="285">
        <f t="shared" si="38"/>
        <v>0</v>
      </c>
      <c r="Q221" s="339"/>
      <c r="R221" s="260"/>
    </row>
    <row r="222" spans="1:18" ht="26.25" x14ac:dyDescent="0.2">
      <c r="A222" s="282"/>
      <c r="B222" s="340"/>
      <c r="C222" s="283"/>
      <c r="D222" s="283"/>
      <c r="E222" s="283">
        <v>13</v>
      </c>
      <c r="F222" s="283"/>
      <c r="G222" s="341" t="s">
        <v>179</v>
      </c>
      <c r="H222" s="342">
        <v>0</v>
      </c>
      <c r="I222" s="343"/>
      <c r="J222" s="342">
        <f t="shared" si="40"/>
        <v>0</v>
      </c>
      <c r="K222" s="337"/>
      <c r="L222" s="342">
        <v>0</v>
      </c>
      <c r="M222" s="344"/>
      <c r="N222" s="342"/>
      <c r="O222" s="285">
        <f>M222+N222</f>
        <v>0</v>
      </c>
      <c r="P222" s="285">
        <f t="shared" si="38"/>
        <v>0</v>
      </c>
      <c r="Q222" s="339"/>
      <c r="R222" s="260"/>
    </row>
    <row r="223" spans="1:18" ht="26.25" x14ac:dyDescent="0.2">
      <c r="A223" s="282"/>
      <c r="B223" s="340"/>
      <c r="C223" s="283"/>
      <c r="D223" s="283"/>
      <c r="E223" s="283">
        <v>14</v>
      </c>
      <c r="F223" s="283"/>
      <c r="G223" s="341" t="s">
        <v>360</v>
      </c>
      <c r="H223" s="342">
        <v>0</v>
      </c>
      <c r="I223" s="343"/>
      <c r="J223" s="342">
        <f t="shared" si="40"/>
        <v>0</v>
      </c>
      <c r="K223" s="337"/>
      <c r="L223" s="342">
        <v>0</v>
      </c>
      <c r="M223" s="344"/>
      <c r="N223" s="342"/>
      <c r="O223" s="285">
        <f>M223+N223</f>
        <v>0</v>
      </c>
      <c r="P223" s="285">
        <f t="shared" si="38"/>
        <v>0</v>
      </c>
      <c r="Q223" s="339"/>
      <c r="R223" s="260"/>
    </row>
    <row r="224" spans="1:18" ht="26.25" x14ac:dyDescent="0.2">
      <c r="A224" s="276"/>
      <c r="B224" s="268"/>
      <c r="C224" s="269"/>
      <c r="D224" s="269"/>
      <c r="E224" s="269" t="s">
        <v>90</v>
      </c>
      <c r="F224" s="269"/>
      <c r="G224" s="334" t="s">
        <v>152</v>
      </c>
      <c r="H224" s="335">
        <f>H225+H226+H227+H228+H229</f>
        <v>0</v>
      </c>
      <c r="I224" s="336"/>
      <c r="J224" s="342">
        <f t="shared" si="40"/>
        <v>0</v>
      </c>
      <c r="K224" s="337"/>
      <c r="L224" s="335">
        <f>L225+L226+L227+L228+L229</f>
        <v>0</v>
      </c>
      <c r="M224" s="314">
        <f>M225+M226+M227+M228+M229</f>
        <v>0</v>
      </c>
      <c r="N224" s="335">
        <f>N225+N226+N227+N228+N229</f>
        <v>0</v>
      </c>
      <c r="O224" s="338">
        <f>O225+O226+O227+O228+O229</f>
        <v>0</v>
      </c>
      <c r="P224" s="338">
        <f t="shared" si="38"/>
        <v>0</v>
      </c>
      <c r="Q224" s="339"/>
      <c r="R224" s="260"/>
    </row>
    <row r="225" spans="1:18" ht="26.25" x14ac:dyDescent="0.2">
      <c r="A225" s="282"/>
      <c r="B225" s="340"/>
      <c r="C225" s="283"/>
      <c r="D225" s="283"/>
      <c r="E225" s="283"/>
      <c r="F225" s="283" t="s">
        <v>30</v>
      </c>
      <c r="G225" s="341" t="s">
        <v>290</v>
      </c>
      <c r="H225" s="342"/>
      <c r="I225" s="343"/>
      <c r="J225" s="342">
        <f t="shared" si="40"/>
        <v>0</v>
      </c>
      <c r="K225" s="337"/>
      <c r="L225" s="342"/>
      <c r="M225" s="344"/>
      <c r="N225" s="342"/>
      <c r="O225" s="285">
        <f>M225+N225</f>
        <v>0</v>
      </c>
      <c r="P225" s="285">
        <f t="shared" si="38"/>
        <v>0</v>
      </c>
      <c r="Q225" s="339"/>
      <c r="R225" s="260"/>
    </row>
    <row r="226" spans="1:18" ht="26.25" x14ac:dyDescent="0.2">
      <c r="A226" s="282"/>
      <c r="B226" s="340"/>
      <c r="C226" s="283"/>
      <c r="D226" s="283"/>
      <c r="E226" s="283"/>
      <c r="F226" s="283" t="s">
        <v>43</v>
      </c>
      <c r="G226" s="341" t="s">
        <v>325</v>
      </c>
      <c r="H226" s="342">
        <v>0</v>
      </c>
      <c r="I226" s="343"/>
      <c r="J226" s="342"/>
      <c r="K226" s="337"/>
      <c r="L226" s="342">
        <v>0</v>
      </c>
      <c r="M226" s="344"/>
      <c r="N226" s="342"/>
      <c r="O226" s="285"/>
      <c r="P226" s="285"/>
      <c r="Q226" s="339"/>
      <c r="R226" s="260"/>
    </row>
    <row r="227" spans="1:18" ht="26.25" x14ac:dyDescent="0.2">
      <c r="A227" s="282"/>
      <c r="B227" s="340"/>
      <c r="C227" s="283"/>
      <c r="D227" s="283"/>
      <c r="E227" s="283"/>
      <c r="F227" s="283" t="s">
        <v>22</v>
      </c>
      <c r="G227" s="341" t="s">
        <v>153</v>
      </c>
      <c r="H227" s="342"/>
      <c r="I227" s="343"/>
      <c r="J227" s="342">
        <f t="shared" ref="J227:J256" si="42">H227-I227</f>
        <v>0</v>
      </c>
      <c r="K227" s="337"/>
      <c r="L227" s="342"/>
      <c r="M227" s="344"/>
      <c r="N227" s="342"/>
      <c r="O227" s="285">
        <f>M227+N227</f>
        <v>0</v>
      </c>
      <c r="P227" s="285">
        <f t="shared" ref="P227:P290" si="43">L227-O227</f>
        <v>0</v>
      </c>
      <c r="Q227" s="339"/>
      <c r="R227" s="260"/>
    </row>
    <row r="228" spans="1:18" ht="26.25" x14ac:dyDescent="0.2">
      <c r="A228" s="282"/>
      <c r="B228" s="340"/>
      <c r="C228" s="283"/>
      <c r="D228" s="283"/>
      <c r="E228" s="283"/>
      <c r="F228" s="283" t="s">
        <v>33</v>
      </c>
      <c r="G228" s="341" t="s">
        <v>289</v>
      </c>
      <c r="H228" s="342"/>
      <c r="I228" s="343"/>
      <c r="J228" s="342">
        <f t="shared" si="42"/>
        <v>0</v>
      </c>
      <c r="K228" s="337"/>
      <c r="L228" s="342"/>
      <c r="M228" s="344"/>
      <c r="N228" s="342"/>
      <c r="O228" s="285">
        <f>M228+N228</f>
        <v>0</v>
      </c>
      <c r="P228" s="285">
        <f t="shared" si="43"/>
        <v>0</v>
      </c>
      <c r="Q228" s="339"/>
      <c r="R228" s="260"/>
    </row>
    <row r="229" spans="1:18" ht="26.25" x14ac:dyDescent="0.2">
      <c r="A229" s="282"/>
      <c r="B229" s="340"/>
      <c r="C229" s="283"/>
      <c r="D229" s="283"/>
      <c r="E229" s="283"/>
      <c r="F229" s="283" t="s">
        <v>90</v>
      </c>
      <c r="G229" s="341" t="s">
        <v>154</v>
      </c>
      <c r="H229" s="342"/>
      <c r="I229" s="343"/>
      <c r="J229" s="342">
        <f t="shared" si="42"/>
        <v>0</v>
      </c>
      <c r="K229" s="337"/>
      <c r="L229" s="342"/>
      <c r="M229" s="344"/>
      <c r="N229" s="342"/>
      <c r="O229" s="285">
        <f>M229+N229</f>
        <v>0</v>
      </c>
      <c r="P229" s="285">
        <f t="shared" si="43"/>
        <v>0</v>
      </c>
      <c r="Q229" s="339"/>
      <c r="R229" s="260"/>
    </row>
    <row r="230" spans="1:18" ht="26.25" x14ac:dyDescent="0.2">
      <c r="A230" s="276"/>
      <c r="B230" s="268"/>
      <c r="C230" s="269"/>
      <c r="D230" s="269" t="s">
        <v>91</v>
      </c>
      <c r="E230" s="269"/>
      <c r="F230" s="269"/>
      <c r="G230" s="334" t="s">
        <v>70</v>
      </c>
      <c r="H230" s="335">
        <f>H231</f>
        <v>0</v>
      </c>
      <c r="I230" s="336"/>
      <c r="J230" s="342">
        <f t="shared" si="42"/>
        <v>0</v>
      </c>
      <c r="K230" s="337" t="e">
        <f>ROUND(I230/H230*100,2)</f>
        <v>#DIV/0!</v>
      </c>
      <c r="L230" s="335">
        <f>L231</f>
        <v>0</v>
      </c>
      <c r="M230" s="314">
        <f>M231</f>
        <v>0</v>
      </c>
      <c r="N230" s="335">
        <f>N231</f>
        <v>0</v>
      </c>
      <c r="O230" s="338">
        <f>O231</f>
        <v>0</v>
      </c>
      <c r="P230" s="338">
        <f t="shared" si="43"/>
        <v>0</v>
      </c>
      <c r="Q230" s="339" t="e">
        <f>ROUND(O230/L230*100,2)</f>
        <v>#DIV/0!</v>
      </c>
      <c r="R230" s="260"/>
    </row>
    <row r="231" spans="1:18" ht="26.25" x14ac:dyDescent="0.2">
      <c r="A231" s="282"/>
      <c r="B231" s="340"/>
      <c r="C231" s="283"/>
      <c r="D231" s="283"/>
      <c r="E231" s="283" t="s">
        <v>38</v>
      </c>
      <c r="F231" s="283"/>
      <c r="G231" s="341" t="s">
        <v>288</v>
      </c>
      <c r="H231" s="342"/>
      <c r="I231" s="343"/>
      <c r="J231" s="342">
        <f t="shared" si="42"/>
        <v>0</v>
      </c>
      <c r="K231" s="337" t="e">
        <f>ROUND(I231/H231*100,2)</f>
        <v>#DIV/0!</v>
      </c>
      <c r="L231" s="342"/>
      <c r="M231" s="344"/>
      <c r="N231" s="342"/>
      <c r="O231" s="285">
        <f>M231+N231</f>
        <v>0</v>
      </c>
      <c r="P231" s="285">
        <f t="shared" si="43"/>
        <v>0</v>
      </c>
      <c r="Q231" s="339" t="e">
        <f>ROUND(O231/L231*100,2)</f>
        <v>#DIV/0!</v>
      </c>
      <c r="R231" s="260"/>
    </row>
    <row r="232" spans="1:18" ht="51" x14ac:dyDescent="0.2">
      <c r="A232" s="276"/>
      <c r="B232" s="268"/>
      <c r="C232" s="269"/>
      <c r="D232" s="269">
        <v>51</v>
      </c>
      <c r="E232" s="269"/>
      <c r="F232" s="269"/>
      <c r="G232" s="334" t="s">
        <v>362</v>
      </c>
      <c r="H232" s="335">
        <v>0</v>
      </c>
      <c r="I232" s="336"/>
      <c r="J232" s="342">
        <f t="shared" si="42"/>
        <v>0</v>
      </c>
      <c r="K232" s="337"/>
      <c r="L232" s="335">
        <v>0</v>
      </c>
      <c r="M232" s="314">
        <f t="shared" ref="M232:O233" si="44">M233</f>
        <v>0</v>
      </c>
      <c r="N232" s="335">
        <f t="shared" si="44"/>
        <v>0</v>
      </c>
      <c r="O232" s="338">
        <f t="shared" si="44"/>
        <v>0</v>
      </c>
      <c r="P232" s="338">
        <f t="shared" si="43"/>
        <v>0</v>
      </c>
      <c r="Q232" s="339"/>
      <c r="R232" s="260"/>
    </row>
    <row r="233" spans="1:18" ht="26.25" x14ac:dyDescent="0.2">
      <c r="A233" s="276"/>
      <c r="B233" s="268"/>
      <c r="C233" s="269"/>
      <c r="D233" s="269"/>
      <c r="E233" s="269" t="s">
        <v>32</v>
      </c>
      <c r="F233" s="269"/>
      <c r="G233" s="313" t="s">
        <v>361</v>
      </c>
      <c r="H233" s="335">
        <v>0</v>
      </c>
      <c r="I233" s="336"/>
      <c r="J233" s="342">
        <f t="shared" si="42"/>
        <v>0</v>
      </c>
      <c r="K233" s="337"/>
      <c r="L233" s="335">
        <v>0</v>
      </c>
      <c r="M233" s="314">
        <f t="shared" si="44"/>
        <v>0</v>
      </c>
      <c r="N233" s="335">
        <f t="shared" si="44"/>
        <v>0</v>
      </c>
      <c r="O233" s="338">
        <f t="shared" si="44"/>
        <v>0</v>
      </c>
      <c r="P233" s="338">
        <f t="shared" si="43"/>
        <v>0</v>
      </c>
      <c r="Q233" s="339"/>
      <c r="R233" s="260"/>
    </row>
    <row r="234" spans="1:18" ht="26.25" x14ac:dyDescent="0.2">
      <c r="A234" s="282"/>
      <c r="B234" s="340"/>
      <c r="C234" s="283"/>
      <c r="D234" s="283"/>
      <c r="E234" s="283"/>
      <c r="F234" s="283" t="s">
        <v>32</v>
      </c>
      <c r="G234" s="341" t="s">
        <v>93</v>
      </c>
      <c r="H234" s="342"/>
      <c r="I234" s="343"/>
      <c r="J234" s="342">
        <f t="shared" si="42"/>
        <v>0</v>
      </c>
      <c r="K234" s="337"/>
      <c r="L234" s="342"/>
      <c r="M234" s="344"/>
      <c r="N234" s="342"/>
      <c r="O234" s="285">
        <f>M234+N234</f>
        <v>0</v>
      </c>
      <c r="P234" s="285">
        <f t="shared" si="43"/>
        <v>0</v>
      </c>
      <c r="Q234" s="339"/>
      <c r="R234" s="260"/>
    </row>
    <row r="235" spans="1:18" ht="51" x14ac:dyDescent="0.2">
      <c r="A235" s="282"/>
      <c r="B235" s="340"/>
      <c r="C235" s="283"/>
      <c r="D235" s="269">
        <v>56</v>
      </c>
      <c r="E235" s="269"/>
      <c r="F235" s="269"/>
      <c r="G235" s="313" t="s">
        <v>331</v>
      </c>
      <c r="H235" s="342">
        <v>0</v>
      </c>
      <c r="I235" s="343"/>
      <c r="J235" s="342">
        <f t="shared" si="42"/>
        <v>0</v>
      </c>
      <c r="K235" s="337"/>
      <c r="L235" s="342">
        <v>0</v>
      </c>
      <c r="M235" s="344">
        <f>M236</f>
        <v>0</v>
      </c>
      <c r="N235" s="342">
        <f>N236</f>
        <v>0</v>
      </c>
      <c r="O235" s="285">
        <f>M235+N235</f>
        <v>0</v>
      </c>
      <c r="P235" s="285">
        <f t="shared" si="43"/>
        <v>0</v>
      </c>
      <c r="Q235" s="339" t="e">
        <f>ROUND(O235/L235*100,2)</f>
        <v>#DIV/0!</v>
      </c>
      <c r="R235" s="260"/>
    </row>
    <row r="236" spans="1:18" ht="51" x14ac:dyDescent="0.2">
      <c r="A236" s="282"/>
      <c r="B236" s="340"/>
      <c r="C236" s="283"/>
      <c r="D236" s="283"/>
      <c r="E236" s="283">
        <v>49</v>
      </c>
      <c r="F236" s="283"/>
      <c r="G236" s="341" t="s">
        <v>264</v>
      </c>
      <c r="H236" s="342">
        <v>0</v>
      </c>
      <c r="I236" s="343"/>
      <c r="J236" s="342">
        <f t="shared" si="42"/>
        <v>0</v>
      </c>
      <c r="K236" s="337"/>
      <c r="L236" s="342">
        <v>0</v>
      </c>
      <c r="M236" s="344">
        <f>M237+M238</f>
        <v>0</v>
      </c>
      <c r="N236" s="342">
        <f>N237+N238</f>
        <v>0</v>
      </c>
      <c r="O236" s="285">
        <f>M236+N236</f>
        <v>0</v>
      </c>
      <c r="P236" s="285">
        <f t="shared" si="43"/>
        <v>0</v>
      </c>
      <c r="Q236" s="339" t="e">
        <f>ROUND(O236/L236*100,2)</f>
        <v>#DIV/0!</v>
      </c>
      <c r="R236" s="260"/>
    </row>
    <row r="237" spans="1:18" ht="26.25" x14ac:dyDescent="0.2">
      <c r="A237" s="282"/>
      <c r="B237" s="340"/>
      <c r="C237" s="283"/>
      <c r="D237" s="283"/>
      <c r="E237" s="283"/>
      <c r="F237" s="283" t="s">
        <v>54</v>
      </c>
      <c r="G237" s="341" t="s">
        <v>155</v>
      </c>
      <c r="H237" s="342"/>
      <c r="I237" s="343"/>
      <c r="J237" s="342">
        <f t="shared" si="42"/>
        <v>0</v>
      </c>
      <c r="K237" s="337"/>
      <c r="L237" s="342"/>
      <c r="M237" s="344"/>
      <c r="N237" s="342"/>
      <c r="O237" s="285">
        <f>M237+N237</f>
        <v>0</v>
      </c>
      <c r="P237" s="285">
        <f t="shared" si="43"/>
        <v>0</v>
      </c>
      <c r="Q237" s="339" t="e">
        <f>ROUND(O237/L237*100,2)</f>
        <v>#DIV/0!</v>
      </c>
      <c r="R237" s="260"/>
    </row>
    <row r="238" spans="1:18" ht="26.25" x14ac:dyDescent="0.2">
      <c r="A238" s="282"/>
      <c r="B238" s="340"/>
      <c r="C238" s="283"/>
      <c r="D238" s="283"/>
      <c r="E238" s="283"/>
      <c r="F238" s="283" t="s">
        <v>55</v>
      </c>
      <c r="G238" s="341" t="s">
        <v>156</v>
      </c>
      <c r="H238" s="342"/>
      <c r="I238" s="343"/>
      <c r="J238" s="342">
        <f t="shared" si="42"/>
        <v>0</v>
      </c>
      <c r="K238" s="337"/>
      <c r="L238" s="342"/>
      <c r="M238" s="344"/>
      <c r="N238" s="342"/>
      <c r="O238" s="285">
        <f>M238+N238</f>
        <v>0</v>
      </c>
      <c r="P238" s="285">
        <f t="shared" si="43"/>
        <v>0</v>
      </c>
      <c r="Q238" s="339" t="e">
        <f>ROUND(O238/L238*100,2)</f>
        <v>#DIV/0!</v>
      </c>
      <c r="R238" s="260"/>
    </row>
    <row r="239" spans="1:18" ht="26.25" x14ac:dyDescent="0.2">
      <c r="A239" s="276"/>
      <c r="B239" s="268"/>
      <c r="C239" s="269"/>
      <c r="D239" s="269">
        <v>57</v>
      </c>
      <c r="E239" s="269"/>
      <c r="F239" s="269"/>
      <c r="G239" s="334" t="s">
        <v>78</v>
      </c>
      <c r="H239" s="335">
        <f>H241</f>
        <v>32000</v>
      </c>
      <c r="I239" s="336">
        <f>I241</f>
        <v>4200</v>
      </c>
      <c r="J239" s="342">
        <f t="shared" si="42"/>
        <v>27800</v>
      </c>
      <c r="K239" s="337">
        <f>ROUND(I239/H239*100,2)</f>
        <v>13.13</v>
      </c>
      <c r="L239" s="335">
        <f>L241</f>
        <v>28000</v>
      </c>
      <c r="M239" s="368">
        <f>M241</f>
        <v>4200</v>
      </c>
      <c r="N239" s="335">
        <f>N241</f>
        <v>0</v>
      </c>
      <c r="O239" s="369">
        <f>O241</f>
        <v>4200</v>
      </c>
      <c r="P239" s="338">
        <f t="shared" si="43"/>
        <v>23800</v>
      </c>
      <c r="Q239" s="339">
        <f>ROUND(O239/L239*100,2)</f>
        <v>15</v>
      </c>
      <c r="R239" s="260"/>
    </row>
    <row r="240" spans="1:18" ht="26.25" x14ac:dyDescent="0.2">
      <c r="A240" s="276"/>
      <c r="B240" s="268"/>
      <c r="C240" s="269"/>
      <c r="D240" s="269"/>
      <c r="E240" s="269"/>
      <c r="F240" s="269"/>
      <c r="G240" s="313" t="s">
        <v>99</v>
      </c>
      <c r="H240" s="370"/>
      <c r="I240" s="371"/>
      <c r="J240" s="342">
        <f t="shared" si="42"/>
        <v>0</v>
      </c>
      <c r="K240" s="337"/>
      <c r="L240" s="370"/>
      <c r="M240" s="372"/>
      <c r="N240" s="370"/>
      <c r="O240" s="285"/>
      <c r="P240" s="285">
        <f t="shared" si="43"/>
        <v>0</v>
      </c>
      <c r="Q240" s="339"/>
      <c r="R240" s="260"/>
    </row>
    <row r="241" spans="1:18" ht="26.25" x14ac:dyDescent="0.2">
      <c r="A241" s="276"/>
      <c r="B241" s="268"/>
      <c r="C241" s="269"/>
      <c r="D241" s="269"/>
      <c r="E241" s="269" t="s">
        <v>30</v>
      </c>
      <c r="F241" s="269"/>
      <c r="G241" s="313" t="s">
        <v>100</v>
      </c>
      <c r="H241" s="335">
        <f>H243+H242</f>
        <v>32000</v>
      </c>
      <c r="I241" s="336">
        <f>I242+I243</f>
        <v>4200</v>
      </c>
      <c r="J241" s="342">
        <f t="shared" si="42"/>
        <v>27800</v>
      </c>
      <c r="K241" s="337">
        <f>ROUND(I241/H241*100,2)</f>
        <v>13.13</v>
      </c>
      <c r="L241" s="335">
        <f>L243+L242</f>
        <v>28000</v>
      </c>
      <c r="M241" s="314">
        <f>M243+M242</f>
        <v>4200</v>
      </c>
      <c r="N241" s="335">
        <f>N243+N242</f>
        <v>0</v>
      </c>
      <c r="O241" s="338">
        <f>O243+O242</f>
        <v>4200</v>
      </c>
      <c r="P241" s="338">
        <f t="shared" si="43"/>
        <v>23800</v>
      </c>
      <c r="Q241" s="339">
        <f>ROUND(O241/L241*100,2)</f>
        <v>15</v>
      </c>
      <c r="R241" s="260"/>
    </row>
    <row r="242" spans="1:18" ht="26.25" x14ac:dyDescent="0.2">
      <c r="A242" s="282"/>
      <c r="B242" s="340"/>
      <c r="C242" s="283"/>
      <c r="D242" s="283"/>
      <c r="E242" s="283"/>
      <c r="F242" s="283" t="s">
        <v>32</v>
      </c>
      <c r="G242" s="341" t="s">
        <v>287</v>
      </c>
      <c r="H242" s="342"/>
      <c r="I242" s="343"/>
      <c r="J242" s="342">
        <f t="shared" si="42"/>
        <v>0</v>
      </c>
      <c r="K242" s="337"/>
      <c r="L242" s="342"/>
      <c r="M242" s="344"/>
      <c r="N242" s="342"/>
      <c r="O242" s="285">
        <f>M242+N242</f>
        <v>0</v>
      </c>
      <c r="P242" s="285">
        <f t="shared" si="43"/>
        <v>0</v>
      </c>
      <c r="Q242" s="339"/>
      <c r="R242" s="260"/>
    </row>
    <row r="243" spans="1:18" ht="26.25" x14ac:dyDescent="0.2">
      <c r="A243" s="282"/>
      <c r="B243" s="340"/>
      <c r="C243" s="283"/>
      <c r="D243" s="283"/>
      <c r="E243" s="283"/>
      <c r="F243" s="283" t="s">
        <v>30</v>
      </c>
      <c r="G243" s="341" t="s">
        <v>102</v>
      </c>
      <c r="H243" s="342">
        <v>32000</v>
      </c>
      <c r="I243" s="343">
        <f>O243</f>
        <v>4200</v>
      </c>
      <c r="J243" s="342">
        <f t="shared" si="42"/>
        <v>27800</v>
      </c>
      <c r="K243" s="337">
        <f>ROUND(I243/H243*100,2)</f>
        <v>13.13</v>
      </c>
      <c r="L243" s="342">
        <v>28000</v>
      </c>
      <c r="M243" s="344">
        <v>4200</v>
      </c>
      <c r="N243" s="342">
        <v>0</v>
      </c>
      <c r="O243" s="285">
        <f>M243+N243</f>
        <v>4200</v>
      </c>
      <c r="P243" s="285">
        <f t="shared" si="43"/>
        <v>23800</v>
      </c>
      <c r="Q243" s="339">
        <f>ROUND(O243/L243*100,2)</f>
        <v>15</v>
      </c>
      <c r="R243" s="260"/>
    </row>
    <row r="244" spans="1:18" ht="26.25" x14ac:dyDescent="0.2">
      <c r="A244" s="276"/>
      <c r="B244" s="268"/>
      <c r="C244" s="269"/>
      <c r="D244" s="269" t="s">
        <v>105</v>
      </c>
      <c r="E244" s="269"/>
      <c r="F244" s="269"/>
      <c r="G244" s="334" t="s">
        <v>83</v>
      </c>
      <c r="H244" s="335">
        <v>0</v>
      </c>
      <c r="I244" s="336"/>
      <c r="J244" s="342">
        <f t="shared" si="42"/>
        <v>0</v>
      </c>
      <c r="K244" s="337"/>
      <c r="L244" s="335">
        <v>0</v>
      </c>
      <c r="M244" s="314">
        <f>M245</f>
        <v>0</v>
      </c>
      <c r="N244" s="335">
        <f>N245</f>
        <v>0</v>
      </c>
      <c r="O244" s="338">
        <f>O245</f>
        <v>0</v>
      </c>
      <c r="P244" s="338">
        <f t="shared" si="43"/>
        <v>0</v>
      </c>
      <c r="Q244" s="339"/>
      <c r="R244" s="260"/>
    </row>
    <row r="245" spans="1:18" ht="26.25" x14ac:dyDescent="0.2">
      <c r="A245" s="276"/>
      <c r="B245" s="268"/>
      <c r="C245" s="269"/>
      <c r="D245" s="269">
        <v>71</v>
      </c>
      <c r="E245" s="269"/>
      <c r="F245" s="269"/>
      <c r="G245" s="334" t="s">
        <v>157</v>
      </c>
      <c r="H245" s="335">
        <v>0</v>
      </c>
      <c r="I245" s="336"/>
      <c r="J245" s="342">
        <f t="shared" si="42"/>
        <v>0</v>
      </c>
      <c r="K245" s="337"/>
      <c r="L245" s="335">
        <v>0</v>
      </c>
      <c r="M245" s="314">
        <f>M246+M251</f>
        <v>0</v>
      </c>
      <c r="N245" s="335">
        <f>N246+N251</f>
        <v>0</v>
      </c>
      <c r="O245" s="338">
        <f>O246+O251</f>
        <v>0</v>
      </c>
      <c r="P245" s="338">
        <f t="shared" si="43"/>
        <v>0</v>
      </c>
      <c r="Q245" s="339"/>
      <c r="R245" s="260"/>
    </row>
    <row r="246" spans="1:18" ht="26.25" x14ac:dyDescent="0.2">
      <c r="A246" s="276"/>
      <c r="B246" s="268"/>
      <c r="C246" s="269"/>
      <c r="D246" s="269"/>
      <c r="E246" s="269" t="s">
        <v>32</v>
      </c>
      <c r="F246" s="269"/>
      <c r="G246" s="313" t="s">
        <v>158</v>
      </c>
      <c r="H246" s="335">
        <v>0</v>
      </c>
      <c r="I246" s="336"/>
      <c r="J246" s="342">
        <f t="shared" si="42"/>
        <v>0</v>
      </c>
      <c r="K246" s="337"/>
      <c r="L246" s="335">
        <v>0</v>
      </c>
      <c r="M246" s="314">
        <f>M247+M248+M249+M250</f>
        <v>0</v>
      </c>
      <c r="N246" s="335">
        <f>N247+N248+N249+N250</f>
        <v>0</v>
      </c>
      <c r="O246" s="338">
        <f>O247+O248+O249+O250</f>
        <v>0</v>
      </c>
      <c r="P246" s="338">
        <f t="shared" si="43"/>
        <v>0</v>
      </c>
      <c r="Q246" s="339"/>
      <c r="R246" s="260"/>
    </row>
    <row r="247" spans="1:18" ht="26.25" x14ac:dyDescent="0.2">
      <c r="A247" s="282"/>
      <c r="B247" s="340"/>
      <c r="C247" s="283"/>
      <c r="D247" s="283"/>
      <c r="E247" s="283"/>
      <c r="F247" s="283" t="s">
        <v>32</v>
      </c>
      <c r="G247" s="341" t="s">
        <v>367</v>
      </c>
      <c r="H247" s="342"/>
      <c r="I247" s="343"/>
      <c r="J247" s="342">
        <f t="shared" si="42"/>
        <v>0</v>
      </c>
      <c r="K247" s="337"/>
      <c r="L247" s="342"/>
      <c r="M247" s="344"/>
      <c r="N247" s="342"/>
      <c r="O247" s="285">
        <f t="shared" ref="O247:O252" si="45">M247+N247</f>
        <v>0</v>
      </c>
      <c r="P247" s="285">
        <f t="shared" si="43"/>
        <v>0</v>
      </c>
      <c r="Q247" s="339"/>
      <c r="R247" s="260"/>
    </row>
    <row r="248" spans="1:18" ht="26.25" x14ac:dyDescent="0.2">
      <c r="A248" s="282"/>
      <c r="B248" s="340"/>
      <c r="C248" s="283"/>
      <c r="D248" s="283"/>
      <c r="E248" s="283"/>
      <c r="F248" s="283" t="s">
        <v>30</v>
      </c>
      <c r="G248" s="341" t="s">
        <v>159</v>
      </c>
      <c r="H248" s="342"/>
      <c r="I248" s="343"/>
      <c r="J248" s="342">
        <f t="shared" si="42"/>
        <v>0</v>
      </c>
      <c r="K248" s="337"/>
      <c r="L248" s="342"/>
      <c r="M248" s="344"/>
      <c r="N248" s="342"/>
      <c r="O248" s="285">
        <f t="shared" si="45"/>
        <v>0</v>
      </c>
      <c r="P248" s="285">
        <f t="shared" si="43"/>
        <v>0</v>
      </c>
      <c r="Q248" s="339"/>
      <c r="R248" s="260"/>
    </row>
    <row r="249" spans="1:18" ht="26.25" x14ac:dyDescent="0.2">
      <c r="A249" s="282"/>
      <c r="B249" s="340"/>
      <c r="C249" s="283"/>
      <c r="D249" s="283"/>
      <c r="E249" s="283"/>
      <c r="F249" s="283" t="s">
        <v>43</v>
      </c>
      <c r="G249" s="341" t="s">
        <v>160</v>
      </c>
      <c r="H249" s="342"/>
      <c r="I249" s="343"/>
      <c r="J249" s="342">
        <f t="shared" si="42"/>
        <v>0</v>
      </c>
      <c r="K249" s="337"/>
      <c r="L249" s="342"/>
      <c r="M249" s="344"/>
      <c r="N249" s="342"/>
      <c r="O249" s="285">
        <f t="shared" si="45"/>
        <v>0</v>
      </c>
      <c r="P249" s="285">
        <f t="shared" si="43"/>
        <v>0</v>
      </c>
      <c r="Q249" s="339"/>
      <c r="R249" s="260"/>
    </row>
    <row r="250" spans="1:18" ht="26.25" x14ac:dyDescent="0.2">
      <c r="A250" s="373"/>
      <c r="B250" s="374"/>
      <c r="C250" s="375"/>
      <c r="D250" s="375"/>
      <c r="E250" s="375"/>
      <c r="F250" s="375" t="s">
        <v>90</v>
      </c>
      <c r="G250" s="376" t="s">
        <v>365</v>
      </c>
      <c r="H250" s="342"/>
      <c r="I250" s="343"/>
      <c r="J250" s="342">
        <f t="shared" si="42"/>
        <v>0</v>
      </c>
      <c r="K250" s="337"/>
      <c r="L250" s="342"/>
      <c r="M250" s="344"/>
      <c r="N250" s="342"/>
      <c r="O250" s="285">
        <f t="shared" si="45"/>
        <v>0</v>
      </c>
      <c r="P250" s="285">
        <f t="shared" si="43"/>
        <v>0</v>
      </c>
      <c r="Q250" s="339"/>
      <c r="R250" s="377"/>
    </row>
    <row r="251" spans="1:18" ht="26.25" x14ac:dyDescent="0.2">
      <c r="A251" s="373"/>
      <c r="B251" s="374"/>
      <c r="C251" s="375"/>
      <c r="D251" s="375"/>
      <c r="E251" s="375" t="s">
        <v>43</v>
      </c>
      <c r="F251" s="375"/>
      <c r="G251" s="376" t="s">
        <v>366</v>
      </c>
      <c r="H251" s="342">
        <v>0</v>
      </c>
      <c r="I251" s="343"/>
      <c r="J251" s="342">
        <f t="shared" si="42"/>
        <v>0</v>
      </c>
      <c r="K251" s="337"/>
      <c r="L251" s="342">
        <v>0</v>
      </c>
      <c r="M251" s="344"/>
      <c r="N251" s="342"/>
      <c r="O251" s="285">
        <f t="shared" si="45"/>
        <v>0</v>
      </c>
      <c r="P251" s="285">
        <f t="shared" si="43"/>
        <v>0</v>
      </c>
      <c r="Q251" s="339"/>
      <c r="R251" s="377"/>
    </row>
    <row r="252" spans="1:18" ht="26.25" x14ac:dyDescent="0.2">
      <c r="A252" s="347"/>
      <c r="B252" s="348"/>
      <c r="C252" s="349"/>
      <c r="D252" s="349">
        <v>85</v>
      </c>
      <c r="E252" s="349"/>
      <c r="F252" s="349"/>
      <c r="G252" s="351" t="s">
        <v>86</v>
      </c>
      <c r="H252" s="352"/>
      <c r="I252" s="353"/>
      <c r="J252" s="352">
        <f t="shared" si="42"/>
        <v>0</v>
      </c>
      <c r="K252" s="354"/>
      <c r="L252" s="352"/>
      <c r="M252" s="355"/>
      <c r="N252" s="352"/>
      <c r="O252" s="356">
        <f t="shared" si="45"/>
        <v>0</v>
      </c>
      <c r="P252" s="356">
        <f t="shared" si="43"/>
        <v>0</v>
      </c>
      <c r="Q252" s="357"/>
      <c r="R252" s="260"/>
    </row>
    <row r="253" spans="1:18" ht="26.25" x14ac:dyDescent="0.2">
      <c r="A253" s="282"/>
      <c r="B253" s="340"/>
      <c r="C253" s="283"/>
      <c r="D253" s="283"/>
      <c r="E253" s="283"/>
      <c r="F253" s="283"/>
      <c r="G253" s="341" t="s">
        <v>161</v>
      </c>
      <c r="H253" s="342"/>
      <c r="I253" s="343"/>
      <c r="J253" s="342">
        <f t="shared" si="42"/>
        <v>0</v>
      </c>
      <c r="K253" s="337"/>
      <c r="L253" s="342"/>
      <c r="M253" s="344"/>
      <c r="N253" s="342"/>
      <c r="O253" s="285"/>
      <c r="P253" s="378">
        <f t="shared" si="43"/>
        <v>0</v>
      </c>
      <c r="Q253" s="339"/>
      <c r="R253" s="260"/>
    </row>
    <row r="254" spans="1:18" ht="26.25" x14ac:dyDescent="0.2">
      <c r="A254" s="276" t="s">
        <v>142</v>
      </c>
      <c r="B254" s="268" t="s">
        <v>124</v>
      </c>
      <c r="C254" s="269"/>
      <c r="D254" s="269"/>
      <c r="E254" s="269"/>
      <c r="F254" s="269"/>
      <c r="G254" s="334" t="s">
        <v>162</v>
      </c>
      <c r="H254" s="335">
        <f>H255</f>
        <v>0</v>
      </c>
      <c r="I254" s="336"/>
      <c r="J254" s="342">
        <f t="shared" si="42"/>
        <v>0</v>
      </c>
      <c r="K254" s="337" t="e">
        <f t="shared" ref="K254:K265" si="46">ROUND(I254/H254*100,2)</f>
        <v>#DIV/0!</v>
      </c>
      <c r="L254" s="335">
        <f>L255</f>
        <v>0</v>
      </c>
      <c r="M254" s="335">
        <f>M255</f>
        <v>0</v>
      </c>
      <c r="N254" s="335">
        <f>N255</f>
        <v>0</v>
      </c>
      <c r="O254" s="335">
        <f>O255</f>
        <v>0</v>
      </c>
      <c r="P254" s="338">
        <f t="shared" si="43"/>
        <v>0</v>
      </c>
      <c r="Q254" s="339" t="e">
        <f t="shared" ref="Q254:Q265" si="47">ROUND(O254/L254*100,2)</f>
        <v>#DIV/0!</v>
      </c>
      <c r="R254" s="260"/>
    </row>
    <row r="255" spans="1:18" ht="51" x14ac:dyDescent="0.2">
      <c r="A255" s="276"/>
      <c r="B255" s="268"/>
      <c r="C255" s="269" t="s">
        <v>32</v>
      </c>
      <c r="D255" s="269"/>
      <c r="E255" s="269"/>
      <c r="F255" s="269"/>
      <c r="G255" s="334" t="s">
        <v>163</v>
      </c>
      <c r="H255" s="335">
        <f>H232</f>
        <v>0</v>
      </c>
      <c r="I255" s="336"/>
      <c r="J255" s="342">
        <f t="shared" si="42"/>
        <v>0</v>
      </c>
      <c r="K255" s="337" t="e">
        <f t="shared" si="46"/>
        <v>#DIV/0!</v>
      </c>
      <c r="L255" s="335">
        <f>L232</f>
        <v>0</v>
      </c>
      <c r="M255" s="335">
        <f>M232</f>
        <v>0</v>
      </c>
      <c r="N255" s="335">
        <f>N232</f>
        <v>0</v>
      </c>
      <c r="O255" s="335">
        <f>O232</f>
        <v>0</v>
      </c>
      <c r="P255" s="338">
        <f t="shared" si="43"/>
        <v>0</v>
      </c>
      <c r="Q255" s="339" t="e">
        <f t="shared" si="47"/>
        <v>#DIV/0!</v>
      </c>
      <c r="R255" s="260"/>
    </row>
    <row r="256" spans="1:18" ht="26.25" x14ac:dyDescent="0.2">
      <c r="A256" s="276"/>
      <c r="B256" s="268" t="s">
        <v>48</v>
      </c>
      <c r="C256" s="269"/>
      <c r="D256" s="269"/>
      <c r="E256" s="269"/>
      <c r="F256" s="269"/>
      <c r="G256" s="334" t="s">
        <v>164</v>
      </c>
      <c r="H256" s="335">
        <f>H172-H255</f>
        <v>56000</v>
      </c>
      <c r="I256" s="336"/>
      <c r="J256" s="335">
        <f t="shared" si="42"/>
        <v>56000</v>
      </c>
      <c r="K256" s="337">
        <f t="shared" si="46"/>
        <v>0</v>
      </c>
      <c r="L256" s="335">
        <f>L172-L255</f>
        <v>47800</v>
      </c>
      <c r="M256" s="335">
        <f>M172-M255</f>
        <v>7712.74</v>
      </c>
      <c r="N256" s="335">
        <f>N172-N255</f>
        <v>297.81</v>
      </c>
      <c r="O256" s="335">
        <f>O172-O255</f>
        <v>8010.55</v>
      </c>
      <c r="P256" s="338">
        <f t="shared" si="43"/>
        <v>39789.449999999997</v>
      </c>
      <c r="Q256" s="339">
        <f t="shared" si="47"/>
        <v>16.760000000000002</v>
      </c>
      <c r="R256" s="260"/>
    </row>
    <row r="257" spans="1:18" ht="26.25" x14ac:dyDescent="0.35">
      <c r="A257" s="444" t="s">
        <v>165</v>
      </c>
      <c r="B257" s="445"/>
      <c r="C257" s="445"/>
      <c r="D257" s="445"/>
      <c r="E257" s="445"/>
      <c r="F257" s="446"/>
      <c r="G257" s="359" t="s">
        <v>166</v>
      </c>
      <c r="H257" s="360">
        <f>H258+H360+H368+H372</f>
        <v>32657500</v>
      </c>
      <c r="I257" s="361"/>
      <c r="J257" s="360">
        <f>J258+J360+J368+J372</f>
        <v>17671273.960000001</v>
      </c>
      <c r="K257" s="362">
        <f t="shared" si="46"/>
        <v>0</v>
      </c>
      <c r="L257" s="360">
        <f>L258+L360+L368+L372</f>
        <v>22301300</v>
      </c>
      <c r="M257" s="363">
        <f>M258+M360+M368+M372</f>
        <v>13155450.770000001</v>
      </c>
      <c r="N257" s="360">
        <f>N258+N360+N368+N372</f>
        <v>1883656.27</v>
      </c>
      <c r="O257" s="364">
        <f>O258+O360+O368+O372</f>
        <v>15039107.040000001</v>
      </c>
      <c r="P257" s="364">
        <f t="shared" si="43"/>
        <v>7262192.959999999</v>
      </c>
      <c r="Q257" s="365">
        <f t="shared" si="47"/>
        <v>67.44</v>
      </c>
      <c r="R257" s="366"/>
    </row>
    <row r="258" spans="1:18" ht="26.25" x14ac:dyDescent="0.2">
      <c r="A258" s="276"/>
      <c r="B258" s="268"/>
      <c r="C258" s="269"/>
      <c r="D258" s="269" t="s">
        <v>32</v>
      </c>
      <c r="E258" s="269"/>
      <c r="F258" s="269"/>
      <c r="G258" s="334" t="s">
        <v>62</v>
      </c>
      <c r="H258" s="335">
        <f>H259+H291+H324+H327+H332+H357</f>
        <v>32657500</v>
      </c>
      <c r="I258" s="336"/>
      <c r="J258" s="335">
        <f>J259+J291+J324+J327+J332+J357</f>
        <v>17618272.34</v>
      </c>
      <c r="K258" s="337">
        <f t="shared" si="46"/>
        <v>0</v>
      </c>
      <c r="L258" s="335">
        <f>L259+L291+L324+L327+L332+L357</f>
        <v>22301300</v>
      </c>
      <c r="M258" s="314">
        <f>M259+M291+M324+M327+M332+M357</f>
        <v>13202648.390000001</v>
      </c>
      <c r="N258" s="335">
        <f>N259+N291+N324+N327+N332+N357</f>
        <v>1889460.27</v>
      </c>
      <c r="O258" s="338">
        <f>O259+O291+O324+O327+O332+O357</f>
        <v>15092108.66</v>
      </c>
      <c r="P258" s="338">
        <f t="shared" si="43"/>
        <v>7209191.3399999999</v>
      </c>
      <c r="Q258" s="339">
        <f t="shared" si="47"/>
        <v>67.67</v>
      </c>
      <c r="R258" s="281"/>
    </row>
    <row r="259" spans="1:18" ht="26.25" x14ac:dyDescent="0.2">
      <c r="A259" s="276"/>
      <c r="B259" s="268"/>
      <c r="C259" s="269"/>
      <c r="D259" s="269" t="s">
        <v>88</v>
      </c>
      <c r="E259" s="269"/>
      <c r="F259" s="269"/>
      <c r="G259" s="334" t="s">
        <v>64</v>
      </c>
      <c r="H259" s="335">
        <f>H260+H277+H284</f>
        <v>4418600</v>
      </c>
      <c r="I259" s="336">
        <f>I260+I290</f>
        <v>2568665</v>
      </c>
      <c r="J259" s="335">
        <f>J260+J277+J284</f>
        <v>1902816</v>
      </c>
      <c r="K259" s="337">
        <f t="shared" si="46"/>
        <v>58.13</v>
      </c>
      <c r="L259" s="335">
        <f>L260+L277+L284</f>
        <v>3330600</v>
      </c>
      <c r="M259" s="368">
        <f>M260+M277+M284</f>
        <v>2203301</v>
      </c>
      <c r="N259" s="335">
        <f>N260+N277+N284</f>
        <v>365364</v>
      </c>
      <c r="O259" s="358">
        <f>O260+O277+O284</f>
        <v>2568665</v>
      </c>
      <c r="P259" s="338">
        <f t="shared" si="43"/>
        <v>761935</v>
      </c>
      <c r="Q259" s="339">
        <f t="shared" si="47"/>
        <v>77.12</v>
      </c>
      <c r="R259" s="281"/>
    </row>
    <row r="260" spans="1:18" ht="26.25" x14ac:dyDescent="0.2">
      <c r="A260" s="276"/>
      <c r="B260" s="268"/>
      <c r="C260" s="269"/>
      <c r="D260" s="269"/>
      <c r="E260" s="269" t="s">
        <v>32</v>
      </c>
      <c r="F260" s="269"/>
      <c r="G260" s="313" t="s">
        <v>112</v>
      </c>
      <c r="H260" s="335">
        <f>SUM(H261:H276)</f>
        <v>4323000</v>
      </c>
      <c r="I260" s="336">
        <f>I261+I264+I271+I272+I275+I282</f>
        <v>2515784</v>
      </c>
      <c r="J260" s="335">
        <f>SUM(J261:J276)</f>
        <v>1808816</v>
      </c>
      <c r="K260" s="337">
        <f t="shared" si="46"/>
        <v>58.2</v>
      </c>
      <c r="L260" s="335">
        <f>SUM(L261:L276)</f>
        <v>3257600</v>
      </c>
      <c r="M260" s="314">
        <f>SUM(M261:M276)</f>
        <v>2157934</v>
      </c>
      <c r="N260" s="335">
        <f>SUM(N261:N276)</f>
        <v>356250</v>
      </c>
      <c r="O260" s="338">
        <f>SUM(O261:O276)</f>
        <v>2514184</v>
      </c>
      <c r="P260" s="338">
        <f t="shared" si="43"/>
        <v>743416</v>
      </c>
      <c r="Q260" s="339">
        <f t="shared" si="47"/>
        <v>77.180000000000007</v>
      </c>
      <c r="R260" s="281"/>
    </row>
    <row r="261" spans="1:18" ht="26.25" x14ac:dyDescent="0.2">
      <c r="A261" s="282"/>
      <c r="B261" s="340"/>
      <c r="C261" s="283"/>
      <c r="D261" s="283"/>
      <c r="E261" s="283"/>
      <c r="F261" s="283" t="s">
        <v>32</v>
      </c>
      <c r="G261" s="341" t="s">
        <v>113</v>
      </c>
      <c r="H261" s="342">
        <v>4065000</v>
      </c>
      <c r="I261" s="343">
        <f>O261</f>
        <v>2348964</v>
      </c>
      <c r="J261" s="342">
        <f t="shared" ref="J261:J290" si="48">H261-I261</f>
        <v>1716036</v>
      </c>
      <c r="K261" s="337">
        <f t="shared" si="46"/>
        <v>57.79</v>
      </c>
      <c r="L261" s="342">
        <v>3048200</v>
      </c>
      <c r="M261" s="344">
        <v>2020109</v>
      </c>
      <c r="N261" s="342">
        <v>328855</v>
      </c>
      <c r="O261" s="285">
        <f t="shared" ref="O261:O276" si="49">M261+N261</f>
        <v>2348964</v>
      </c>
      <c r="P261" s="285">
        <f t="shared" si="43"/>
        <v>699236</v>
      </c>
      <c r="Q261" s="339">
        <f t="shared" si="47"/>
        <v>77.06</v>
      </c>
      <c r="R261" s="260"/>
    </row>
    <row r="262" spans="1:18" ht="26.25" x14ac:dyDescent="0.2">
      <c r="A262" s="282"/>
      <c r="B262" s="340"/>
      <c r="C262" s="283"/>
      <c r="D262" s="283"/>
      <c r="E262" s="283"/>
      <c r="F262" s="283" t="s">
        <v>43</v>
      </c>
      <c r="G262" s="341"/>
      <c r="H262" s="342"/>
      <c r="I262" s="343"/>
      <c r="J262" s="342">
        <f t="shared" si="48"/>
        <v>0</v>
      </c>
      <c r="K262" s="337" t="e">
        <f t="shared" si="46"/>
        <v>#DIV/0!</v>
      </c>
      <c r="L262" s="342"/>
      <c r="M262" s="344"/>
      <c r="N262" s="342"/>
      <c r="O262" s="285">
        <f t="shared" si="49"/>
        <v>0</v>
      </c>
      <c r="P262" s="285">
        <f t="shared" si="43"/>
        <v>0</v>
      </c>
      <c r="Q262" s="339" t="e">
        <f t="shared" si="47"/>
        <v>#DIV/0!</v>
      </c>
      <c r="R262" s="260"/>
    </row>
    <row r="263" spans="1:18" ht="26.25" x14ac:dyDescent="0.35">
      <c r="A263" s="282"/>
      <c r="B263" s="340"/>
      <c r="C263" s="283"/>
      <c r="D263" s="283"/>
      <c r="E263" s="283"/>
      <c r="F263" s="283" t="s">
        <v>22</v>
      </c>
      <c r="G263" s="379"/>
      <c r="H263" s="342"/>
      <c r="I263" s="343"/>
      <c r="J263" s="342">
        <f t="shared" si="48"/>
        <v>0</v>
      </c>
      <c r="K263" s="337" t="e">
        <f t="shared" si="46"/>
        <v>#DIV/0!</v>
      </c>
      <c r="L263" s="342"/>
      <c r="M263" s="344"/>
      <c r="N263" s="342"/>
      <c r="O263" s="285">
        <f t="shared" si="49"/>
        <v>0</v>
      </c>
      <c r="P263" s="285">
        <f t="shared" si="43"/>
        <v>0</v>
      </c>
      <c r="Q263" s="339" t="e">
        <f t="shared" si="47"/>
        <v>#DIV/0!</v>
      </c>
      <c r="R263" s="260"/>
    </row>
    <row r="264" spans="1:18" ht="26.25" x14ac:dyDescent="0.2">
      <c r="A264" s="282"/>
      <c r="B264" s="340"/>
      <c r="C264" s="283"/>
      <c r="D264" s="283"/>
      <c r="E264" s="283"/>
      <c r="F264" s="283" t="s">
        <v>114</v>
      </c>
      <c r="G264" s="341" t="s">
        <v>278</v>
      </c>
      <c r="H264" s="342">
        <v>123000</v>
      </c>
      <c r="I264" s="343">
        <f>O264</f>
        <v>64435</v>
      </c>
      <c r="J264" s="342">
        <f t="shared" si="48"/>
        <v>58565</v>
      </c>
      <c r="K264" s="337">
        <f t="shared" si="46"/>
        <v>52.39</v>
      </c>
      <c r="L264" s="342">
        <v>86200</v>
      </c>
      <c r="M264" s="344">
        <v>55307</v>
      </c>
      <c r="N264" s="342">
        <v>9128</v>
      </c>
      <c r="O264" s="285">
        <f t="shared" si="49"/>
        <v>64435</v>
      </c>
      <c r="P264" s="285">
        <f t="shared" si="43"/>
        <v>21765</v>
      </c>
      <c r="Q264" s="339">
        <f t="shared" si="47"/>
        <v>74.75</v>
      </c>
      <c r="R264" s="260"/>
    </row>
    <row r="265" spans="1:18" ht="26.25" x14ac:dyDescent="0.35">
      <c r="A265" s="282"/>
      <c r="B265" s="340"/>
      <c r="C265" s="283"/>
      <c r="D265" s="283"/>
      <c r="E265" s="283"/>
      <c r="F265" s="283" t="s">
        <v>33</v>
      </c>
      <c r="G265" s="379" t="s">
        <v>281</v>
      </c>
      <c r="H265" s="342"/>
      <c r="I265" s="343"/>
      <c r="J265" s="342">
        <f t="shared" si="48"/>
        <v>0</v>
      </c>
      <c r="K265" s="337" t="e">
        <f t="shared" si="46"/>
        <v>#DIV/0!</v>
      </c>
      <c r="L265" s="342"/>
      <c r="M265" s="344"/>
      <c r="N265" s="342"/>
      <c r="O265" s="285">
        <f t="shared" si="49"/>
        <v>0</v>
      </c>
      <c r="P265" s="285">
        <f t="shared" si="43"/>
        <v>0</v>
      </c>
      <c r="Q265" s="339" t="e">
        <f t="shared" si="47"/>
        <v>#DIV/0!</v>
      </c>
      <c r="R265" s="260"/>
    </row>
    <row r="266" spans="1:18" ht="26.25" x14ac:dyDescent="0.35">
      <c r="A266" s="282"/>
      <c r="B266" s="340"/>
      <c r="C266" s="283"/>
      <c r="D266" s="283"/>
      <c r="E266" s="283"/>
      <c r="F266" s="283" t="s">
        <v>124</v>
      </c>
      <c r="G266" s="379"/>
      <c r="H266" s="342"/>
      <c r="I266" s="343"/>
      <c r="J266" s="342">
        <f t="shared" si="48"/>
        <v>0</v>
      </c>
      <c r="K266" s="337"/>
      <c r="L266" s="342"/>
      <c r="M266" s="344"/>
      <c r="N266" s="342"/>
      <c r="O266" s="285">
        <f t="shared" si="49"/>
        <v>0</v>
      </c>
      <c r="P266" s="285">
        <f t="shared" si="43"/>
        <v>0</v>
      </c>
      <c r="Q266" s="339"/>
      <c r="R266" s="260"/>
    </row>
    <row r="267" spans="1:18" ht="26.25" x14ac:dyDescent="0.35">
      <c r="A267" s="282"/>
      <c r="B267" s="340"/>
      <c r="C267" s="283"/>
      <c r="D267" s="283"/>
      <c r="E267" s="283"/>
      <c r="F267" s="283" t="s">
        <v>115</v>
      </c>
      <c r="G267" s="379"/>
      <c r="H267" s="342"/>
      <c r="I267" s="343"/>
      <c r="J267" s="342">
        <f t="shared" si="48"/>
        <v>0</v>
      </c>
      <c r="K267" s="337"/>
      <c r="L267" s="342"/>
      <c r="M267" s="344"/>
      <c r="N267" s="342"/>
      <c r="O267" s="285">
        <f t="shared" si="49"/>
        <v>0</v>
      </c>
      <c r="P267" s="285">
        <f t="shared" si="43"/>
        <v>0</v>
      </c>
      <c r="Q267" s="339"/>
      <c r="R267" s="260"/>
    </row>
    <row r="268" spans="1:18" ht="26.25" x14ac:dyDescent="0.35">
      <c r="A268" s="282"/>
      <c r="B268" s="340"/>
      <c r="C268" s="283"/>
      <c r="D268" s="283"/>
      <c r="E268" s="283"/>
      <c r="F268" s="283" t="s">
        <v>38</v>
      </c>
      <c r="G268" s="379"/>
      <c r="H268" s="342"/>
      <c r="I268" s="343"/>
      <c r="J268" s="342">
        <f t="shared" si="48"/>
        <v>0</v>
      </c>
      <c r="K268" s="337"/>
      <c r="L268" s="342"/>
      <c r="M268" s="344"/>
      <c r="N268" s="342"/>
      <c r="O268" s="285">
        <f t="shared" si="49"/>
        <v>0</v>
      </c>
      <c r="P268" s="285">
        <f t="shared" si="43"/>
        <v>0</v>
      </c>
      <c r="Q268" s="339"/>
      <c r="R268" s="260"/>
    </row>
    <row r="269" spans="1:18" ht="26.25" x14ac:dyDescent="0.35">
      <c r="A269" s="282"/>
      <c r="B269" s="340"/>
      <c r="C269" s="283"/>
      <c r="D269" s="283"/>
      <c r="E269" s="283"/>
      <c r="F269" s="283">
        <v>10</v>
      </c>
      <c r="G269" s="379"/>
      <c r="H269" s="342"/>
      <c r="I269" s="343"/>
      <c r="J269" s="342">
        <f t="shared" si="48"/>
        <v>0</v>
      </c>
      <c r="K269" s="337"/>
      <c r="L269" s="342"/>
      <c r="M269" s="344"/>
      <c r="N269" s="342"/>
      <c r="O269" s="285">
        <f t="shared" si="49"/>
        <v>0</v>
      </c>
      <c r="P269" s="285">
        <f t="shared" si="43"/>
        <v>0</v>
      </c>
      <c r="Q269" s="339"/>
      <c r="R269" s="260"/>
    </row>
    <row r="270" spans="1:18" ht="26.25" x14ac:dyDescent="0.35">
      <c r="A270" s="282"/>
      <c r="B270" s="340"/>
      <c r="C270" s="283"/>
      <c r="D270" s="283"/>
      <c r="E270" s="283"/>
      <c r="F270" s="283">
        <v>11</v>
      </c>
      <c r="G270" s="379"/>
      <c r="H270" s="342"/>
      <c r="I270" s="343"/>
      <c r="J270" s="342">
        <f t="shared" si="48"/>
        <v>0</v>
      </c>
      <c r="K270" s="337"/>
      <c r="L270" s="342"/>
      <c r="M270" s="344"/>
      <c r="N270" s="342"/>
      <c r="O270" s="285">
        <f t="shared" si="49"/>
        <v>0</v>
      </c>
      <c r="P270" s="285">
        <f t="shared" si="43"/>
        <v>0</v>
      </c>
      <c r="Q270" s="339"/>
      <c r="R270" s="260"/>
    </row>
    <row r="271" spans="1:18" ht="26.25" x14ac:dyDescent="0.2">
      <c r="A271" s="282"/>
      <c r="B271" s="340"/>
      <c r="C271" s="283"/>
      <c r="D271" s="283"/>
      <c r="E271" s="283"/>
      <c r="F271" s="283">
        <v>12</v>
      </c>
      <c r="G271" s="341" t="s">
        <v>167</v>
      </c>
      <c r="H271" s="342">
        <v>90000</v>
      </c>
      <c r="I271" s="343">
        <f>O271</f>
        <v>88320</v>
      </c>
      <c r="J271" s="342">
        <f t="shared" si="48"/>
        <v>1680</v>
      </c>
      <c r="K271" s="337">
        <f>ROUND(I271/H271*100,2)</f>
        <v>98.13</v>
      </c>
      <c r="L271" s="342">
        <v>90000</v>
      </c>
      <c r="M271" s="344">
        <v>70400</v>
      </c>
      <c r="N271" s="342">
        <v>17920</v>
      </c>
      <c r="O271" s="285">
        <f t="shared" si="49"/>
        <v>88320</v>
      </c>
      <c r="P271" s="285">
        <f t="shared" si="43"/>
        <v>1680</v>
      </c>
      <c r="Q271" s="339">
        <f>ROUND(O271/L271*100,2)</f>
        <v>98.13</v>
      </c>
      <c r="R271" s="260"/>
    </row>
    <row r="272" spans="1:18" ht="26.25" x14ac:dyDescent="0.2">
      <c r="A272" s="282"/>
      <c r="B272" s="340"/>
      <c r="C272" s="283"/>
      <c r="D272" s="283"/>
      <c r="E272" s="283"/>
      <c r="F272" s="283">
        <v>13</v>
      </c>
      <c r="G272" s="341" t="s">
        <v>168</v>
      </c>
      <c r="H272" s="342">
        <v>1000</v>
      </c>
      <c r="I272" s="343">
        <f>O272</f>
        <v>92</v>
      </c>
      <c r="J272" s="342">
        <f t="shared" si="48"/>
        <v>908</v>
      </c>
      <c r="K272" s="337">
        <f>ROUND(I272/H272*100,2)</f>
        <v>9.1999999999999993</v>
      </c>
      <c r="L272" s="342">
        <v>300</v>
      </c>
      <c r="M272" s="344">
        <v>92</v>
      </c>
      <c r="N272" s="342">
        <v>0</v>
      </c>
      <c r="O272" s="285">
        <f t="shared" si="49"/>
        <v>92</v>
      </c>
      <c r="P272" s="285">
        <f t="shared" si="43"/>
        <v>208</v>
      </c>
      <c r="Q272" s="339">
        <f>ROUND(O272/L272*100,2)</f>
        <v>30.67</v>
      </c>
      <c r="R272" s="260"/>
    </row>
    <row r="273" spans="1:18" ht="26.25" x14ac:dyDescent="0.2">
      <c r="A273" s="282"/>
      <c r="B273" s="340"/>
      <c r="C273" s="283"/>
      <c r="D273" s="283"/>
      <c r="E273" s="283"/>
      <c r="F273" s="283">
        <v>14</v>
      </c>
      <c r="G273" s="341" t="s">
        <v>272</v>
      </c>
      <c r="H273" s="342"/>
      <c r="I273" s="343"/>
      <c r="J273" s="342">
        <f t="shared" si="48"/>
        <v>0</v>
      </c>
      <c r="K273" s="337"/>
      <c r="L273" s="342"/>
      <c r="M273" s="344"/>
      <c r="N273" s="342"/>
      <c r="O273" s="285">
        <f t="shared" si="49"/>
        <v>0</v>
      </c>
      <c r="P273" s="285">
        <f t="shared" si="43"/>
        <v>0</v>
      </c>
      <c r="Q273" s="339"/>
      <c r="R273" s="260"/>
    </row>
    <row r="274" spans="1:18" ht="26.25" x14ac:dyDescent="0.2">
      <c r="A274" s="282"/>
      <c r="B274" s="340"/>
      <c r="C274" s="283"/>
      <c r="D274" s="283"/>
      <c r="E274" s="283"/>
      <c r="F274" s="283">
        <v>15</v>
      </c>
      <c r="G274" s="341"/>
      <c r="H274" s="342"/>
      <c r="I274" s="343"/>
      <c r="J274" s="342">
        <f t="shared" si="48"/>
        <v>0</v>
      </c>
      <c r="K274" s="337"/>
      <c r="L274" s="342"/>
      <c r="M274" s="344"/>
      <c r="N274" s="342"/>
      <c r="O274" s="285">
        <f t="shared" si="49"/>
        <v>0</v>
      </c>
      <c r="P274" s="285">
        <f t="shared" si="43"/>
        <v>0</v>
      </c>
      <c r="Q274" s="339"/>
      <c r="R274" s="260"/>
    </row>
    <row r="275" spans="1:18" ht="26.25" x14ac:dyDescent="0.2">
      <c r="A275" s="282"/>
      <c r="B275" s="340"/>
      <c r="C275" s="283"/>
      <c r="D275" s="283"/>
      <c r="E275" s="283"/>
      <c r="F275" s="283">
        <v>17</v>
      </c>
      <c r="G275" s="341" t="s">
        <v>274</v>
      </c>
      <c r="H275" s="342">
        <v>44000</v>
      </c>
      <c r="I275" s="343">
        <f>O275</f>
        <v>12373</v>
      </c>
      <c r="J275" s="342">
        <f t="shared" si="48"/>
        <v>31627</v>
      </c>
      <c r="K275" s="337">
        <f>ROUND(I275/H275*100,2)</f>
        <v>28.12</v>
      </c>
      <c r="L275" s="342">
        <v>32900</v>
      </c>
      <c r="M275" s="344">
        <v>12026</v>
      </c>
      <c r="N275" s="342">
        <v>347</v>
      </c>
      <c r="O275" s="285">
        <f t="shared" si="49"/>
        <v>12373</v>
      </c>
      <c r="P275" s="285">
        <f t="shared" si="43"/>
        <v>20527</v>
      </c>
      <c r="Q275" s="339">
        <f>ROUND(O275/L275*100,2)</f>
        <v>37.61</v>
      </c>
      <c r="R275" s="260"/>
    </row>
    <row r="276" spans="1:18" ht="26.25" x14ac:dyDescent="0.2">
      <c r="A276" s="282"/>
      <c r="B276" s="340"/>
      <c r="C276" s="283"/>
      <c r="D276" s="283"/>
      <c r="E276" s="283"/>
      <c r="F276" s="283" t="s">
        <v>90</v>
      </c>
      <c r="G276" s="341" t="s">
        <v>273</v>
      </c>
      <c r="H276" s="342"/>
      <c r="I276" s="343"/>
      <c r="J276" s="342">
        <f t="shared" si="48"/>
        <v>0</v>
      </c>
      <c r="K276" s="337" t="e">
        <f>ROUND(I276/H276*100,2)</f>
        <v>#DIV/0!</v>
      </c>
      <c r="L276" s="342"/>
      <c r="M276" s="344"/>
      <c r="N276" s="342"/>
      <c r="O276" s="285">
        <f t="shared" si="49"/>
        <v>0</v>
      </c>
      <c r="P276" s="285">
        <f t="shared" si="43"/>
        <v>0</v>
      </c>
      <c r="Q276" s="339" t="e">
        <f>ROUND(O276/L276*100,2)</f>
        <v>#DIV/0!</v>
      </c>
      <c r="R276" s="260"/>
    </row>
    <row r="277" spans="1:18" ht="26.25" x14ac:dyDescent="0.2">
      <c r="A277" s="276"/>
      <c r="B277" s="268"/>
      <c r="C277" s="269"/>
      <c r="D277" s="269"/>
      <c r="E277" s="269" t="s">
        <v>30</v>
      </c>
      <c r="F277" s="269"/>
      <c r="G277" s="313" t="s">
        <v>315</v>
      </c>
      <c r="H277" s="335">
        <f>H281+H283+H282</f>
        <v>1600</v>
      </c>
      <c r="I277" s="336">
        <f>I282</f>
        <v>1600</v>
      </c>
      <c r="J277" s="342">
        <f t="shared" si="48"/>
        <v>0</v>
      </c>
      <c r="K277" s="337"/>
      <c r="L277" s="335">
        <f>L281+L283+L282</f>
        <v>1600</v>
      </c>
      <c r="M277" s="314">
        <f>M281+M283+M282</f>
        <v>0</v>
      </c>
      <c r="N277" s="335">
        <f>N281+N283+N282</f>
        <v>1600</v>
      </c>
      <c r="O277" s="338">
        <f>O281+O283+O282</f>
        <v>1600</v>
      </c>
      <c r="P277" s="338">
        <f t="shared" si="43"/>
        <v>0</v>
      </c>
      <c r="Q277" s="339"/>
      <c r="R277" s="260"/>
    </row>
    <row r="278" spans="1:18" ht="26.25" x14ac:dyDescent="0.2">
      <c r="A278" s="282"/>
      <c r="B278" s="340"/>
      <c r="C278" s="283"/>
      <c r="D278" s="283"/>
      <c r="E278" s="283"/>
      <c r="F278" s="283" t="s">
        <v>32</v>
      </c>
      <c r="G278" s="341"/>
      <c r="H278" s="342"/>
      <c r="I278" s="343"/>
      <c r="J278" s="342">
        <f t="shared" si="48"/>
        <v>0</v>
      </c>
      <c r="K278" s="337"/>
      <c r="L278" s="342"/>
      <c r="M278" s="344"/>
      <c r="N278" s="342"/>
      <c r="O278" s="285">
        <f t="shared" ref="O278:O283" si="50">M278+N278</f>
        <v>0</v>
      </c>
      <c r="P278" s="285">
        <f t="shared" si="43"/>
        <v>0</v>
      </c>
      <c r="Q278" s="339"/>
      <c r="R278" s="260"/>
    </row>
    <row r="279" spans="1:18" ht="26.25" x14ac:dyDescent="0.2">
      <c r="A279" s="282"/>
      <c r="B279" s="340"/>
      <c r="C279" s="283"/>
      <c r="D279" s="283"/>
      <c r="E279" s="283"/>
      <c r="F279" s="283" t="s">
        <v>30</v>
      </c>
      <c r="G279" s="341"/>
      <c r="H279" s="342"/>
      <c r="I279" s="343"/>
      <c r="J279" s="342">
        <f t="shared" si="48"/>
        <v>0</v>
      </c>
      <c r="K279" s="337"/>
      <c r="L279" s="342"/>
      <c r="M279" s="344"/>
      <c r="N279" s="342"/>
      <c r="O279" s="285">
        <f t="shared" si="50"/>
        <v>0</v>
      </c>
      <c r="P279" s="285">
        <f t="shared" si="43"/>
        <v>0</v>
      </c>
      <c r="Q279" s="339"/>
      <c r="R279" s="260"/>
    </row>
    <row r="280" spans="1:18" ht="26.25" x14ac:dyDescent="0.2">
      <c r="A280" s="282"/>
      <c r="B280" s="340"/>
      <c r="C280" s="283"/>
      <c r="D280" s="283"/>
      <c r="E280" s="283"/>
      <c r="F280" s="283" t="s">
        <v>43</v>
      </c>
      <c r="G280" s="341"/>
      <c r="H280" s="342"/>
      <c r="I280" s="343"/>
      <c r="J280" s="342">
        <f t="shared" si="48"/>
        <v>0</v>
      </c>
      <c r="K280" s="337"/>
      <c r="L280" s="342"/>
      <c r="M280" s="344"/>
      <c r="N280" s="342"/>
      <c r="O280" s="285">
        <f t="shared" si="50"/>
        <v>0</v>
      </c>
      <c r="P280" s="285">
        <f t="shared" si="43"/>
        <v>0</v>
      </c>
      <c r="Q280" s="339"/>
      <c r="R280" s="260"/>
    </row>
    <row r="281" spans="1:18" ht="26.25" x14ac:dyDescent="0.2">
      <c r="A281" s="282"/>
      <c r="B281" s="340"/>
      <c r="C281" s="283"/>
      <c r="D281" s="283"/>
      <c r="E281" s="283"/>
      <c r="F281" s="283" t="s">
        <v>22</v>
      </c>
      <c r="G281" s="341" t="s">
        <v>410</v>
      </c>
      <c r="H281" s="342"/>
      <c r="I281" s="343"/>
      <c r="J281" s="342">
        <f t="shared" si="48"/>
        <v>0</v>
      </c>
      <c r="K281" s="337"/>
      <c r="L281" s="342"/>
      <c r="M281" s="344"/>
      <c r="N281" s="342"/>
      <c r="O281" s="285">
        <f t="shared" si="50"/>
        <v>0</v>
      </c>
      <c r="P281" s="285">
        <f t="shared" si="43"/>
        <v>0</v>
      </c>
      <c r="Q281" s="339"/>
      <c r="R281" s="260"/>
    </row>
    <row r="282" spans="1:18" ht="26.25" x14ac:dyDescent="0.2">
      <c r="A282" s="282"/>
      <c r="B282" s="340"/>
      <c r="C282" s="283"/>
      <c r="D282" s="283"/>
      <c r="E282" s="283"/>
      <c r="F282" s="283" t="s">
        <v>33</v>
      </c>
      <c r="G282" s="341" t="s">
        <v>117</v>
      </c>
      <c r="H282" s="342">
        <v>1600</v>
      </c>
      <c r="I282" s="343">
        <f>O282</f>
        <v>1600</v>
      </c>
      <c r="J282" s="342">
        <f t="shared" si="48"/>
        <v>0</v>
      </c>
      <c r="K282" s="337"/>
      <c r="L282" s="342">
        <v>1600</v>
      </c>
      <c r="M282" s="344"/>
      <c r="N282" s="342">
        <v>1600</v>
      </c>
      <c r="O282" s="285">
        <f t="shared" si="50"/>
        <v>1600</v>
      </c>
      <c r="P282" s="285">
        <f t="shared" si="43"/>
        <v>0</v>
      </c>
      <c r="Q282" s="339"/>
      <c r="R282" s="260"/>
    </row>
    <row r="283" spans="1:18" ht="26.25" x14ac:dyDescent="0.2">
      <c r="A283" s="282"/>
      <c r="B283" s="340"/>
      <c r="C283" s="283"/>
      <c r="D283" s="283"/>
      <c r="E283" s="283"/>
      <c r="F283" s="346">
        <v>30</v>
      </c>
      <c r="G283" s="341"/>
      <c r="H283" s="342"/>
      <c r="I283" s="343"/>
      <c r="J283" s="342">
        <f t="shared" si="48"/>
        <v>0</v>
      </c>
      <c r="K283" s="337" t="e">
        <f t="shared" ref="K283:K293" si="51">ROUND(I283/H283*100,2)</f>
        <v>#DIV/0!</v>
      </c>
      <c r="L283" s="342"/>
      <c r="M283" s="344"/>
      <c r="N283" s="342"/>
      <c r="O283" s="285">
        <f t="shared" si="50"/>
        <v>0</v>
      </c>
      <c r="P283" s="285">
        <f t="shared" si="43"/>
        <v>0</v>
      </c>
      <c r="Q283" s="339" t="e">
        <f t="shared" ref="Q283:Q293" si="52">ROUND(O283/L283*100,2)</f>
        <v>#DIV/0!</v>
      </c>
      <c r="R283" s="260"/>
    </row>
    <row r="284" spans="1:18" ht="26.25" x14ac:dyDescent="0.2">
      <c r="A284" s="276"/>
      <c r="B284" s="268"/>
      <c r="C284" s="269"/>
      <c r="D284" s="269"/>
      <c r="E284" s="269" t="s">
        <v>43</v>
      </c>
      <c r="F284" s="269"/>
      <c r="G284" s="313" t="s">
        <v>118</v>
      </c>
      <c r="H284" s="335">
        <f>SUM(H285+H286+H287+H288+H289+H290)</f>
        <v>94000</v>
      </c>
      <c r="I284" s="336"/>
      <c r="J284" s="342">
        <f t="shared" si="48"/>
        <v>94000</v>
      </c>
      <c r="K284" s="337">
        <f t="shared" si="51"/>
        <v>0</v>
      </c>
      <c r="L284" s="335">
        <f>SUM(L285+L286+L287+L288+L289+L290)</f>
        <v>71400</v>
      </c>
      <c r="M284" s="314">
        <f>SUM(M285+M286+M287+M288+M289+M290)</f>
        <v>45367</v>
      </c>
      <c r="N284" s="335">
        <f>SUM(N285+N286+N287+N288+N289+N290)</f>
        <v>7514</v>
      </c>
      <c r="O284" s="338">
        <f>SUM(O285+O286+O287+O288+O289+O290)</f>
        <v>52881</v>
      </c>
      <c r="P284" s="338">
        <f t="shared" si="43"/>
        <v>18519</v>
      </c>
      <c r="Q284" s="339">
        <f t="shared" si="52"/>
        <v>74.06</v>
      </c>
      <c r="R284" s="281"/>
    </row>
    <row r="285" spans="1:18" ht="26.25" x14ac:dyDescent="0.2">
      <c r="A285" s="282"/>
      <c r="B285" s="340"/>
      <c r="C285" s="283"/>
      <c r="D285" s="283"/>
      <c r="E285" s="283"/>
      <c r="F285" s="283" t="s">
        <v>32</v>
      </c>
      <c r="G285" s="341" t="s">
        <v>119</v>
      </c>
      <c r="H285" s="342"/>
      <c r="I285" s="343"/>
      <c r="J285" s="342">
        <f t="shared" si="48"/>
        <v>0</v>
      </c>
      <c r="K285" s="337" t="e">
        <f t="shared" si="51"/>
        <v>#DIV/0!</v>
      </c>
      <c r="L285" s="342"/>
      <c r="M285" s="344"/>
      <c r="N285" s="342"/>
      <c r="O285" s="285">
        <f t="shared" ref="O285:O290" si="53">M285+N285</f>
        <v>0</v>
      </c>
      <c r="P285" s="285">
        <f t="shared" si="43"/>
        <v>0</v>
      </c>
      <c r="Q285" s="339" t="e">
        <f t="shared" si="52"/>
        <v>#DIV/0!</v>
      </c>
      <c r="R285" s="260"/>
    </row>
    <row r="286" spans="1:18" ht="26.25" x14ac:dyDescent="0.2">
      <c r="A286" s="282"/>
      <c r="B286" s="340"/>
      <c r="C286" s="283"/>
      <c r="D286" s="283"/>
      <c r="E286" s="283"/>
      <c r="F286" s="283" t="s">
        <v>30</v>
      </c>
      <c r="G286" s="341" t="s">
        <v>120</v>
      </c>
      <c r="H286" s="342"/>
      <c r="I286" s="343"/>
      <c r="J286" s="342">
        <f t="shared" si="48"/>
        <v>0</v>
      </c>
      <c r="K286" s="337" t="e">
        <f t="shared" si="51"/>
        <v>#DIV/0!</v>
      </c>
      <c r="L286" s="342"/>
      <c r="M286" s="344"/>
      <c r="N286" s="342"/>
      <c r="O286" s="285">
        <f t="shared" si="53"/>
        <v>0</v>
      </c>
      <c r="P286" s="285">
        <f t="shared" si="43"/>
        <v>0</v>
      </c>
      <c r="Q286" s="339" t="e">
        <f t="shared" si="52"/>
        <v>#DIV/0!</v>
      </c>
      <c r="R286" s="260"/>
    </row>
    <row r="287" spans="1:18" ht="26.25" x14ac:dyDescent="0.2">
      <c r="A287" s="282"/>
      <c r="B287" s="340"/>
      <c r="C287" s="283"/>
      <c r="D287" s="283"/>
      <c r="E287" s="283"/>
      <c r="F287" s="283" t="s">
        <v>43</v>
      </c>
      <c r="G287" s="341" t="s">
        <v>121</v>
      </c>
      <c r="H287" s="342"/>
      <c r="I287" s="343"/>
      <c r="J287" s="342">
        <f t="shared" si="48"/>
        <v>0</v>
      </c>
      <c r="K287" s="337" t="e">
        <f t="shared" si="51"/>
        <v>#DIV/0!</v>
      </c>
      <c r="L287" s="342"/>
      <c r="M287" s="344"/>
      <c r="N287" s="342"/>
      <c r="O287" s="285">
        <f t="shared" si="53"/>
        <v>0</v>
      </c>
      <c r="P287" s="285">
        <f t="shared" si="43"/>
        <v>0</v>
      </c>
      <c r="Q287" s="339" t="e">
        <f t="shared" si="52"/>
        <v>#DIV/0!</v>
      </c>
      <c r="R287" s="260"/>
    </row>
    <row r="288" spans="1:18" ht="51" x14ac:dyDescent="0.2">
      <c r="A288" s="282"/>
      <c r="B288" s="340"/>
      <c r="C288" s="283"/>
      <c r="D288" s="283"/>
      <c r="E288" s="283"/>
      <c r="F288" s="283" t="s">
        <v>22</v>
      </c>
      <c r="G288" s="341" t="s">
        <v>122</v>
      </c>
      <c r="H288" s="342"/>
      <c r="I288" s="343"/>
      <c r="J288" s="342">
        <f t="shared" si="48"/>
        <v>0</v>
      </c>
      <c r="K288" s="337" t="e">
        <f t="shared" si="51"/>
        <v>#DIV/0!</v>
      </c>
      <c r="L288" s="342"/>
      <c r="M288" s="344"/>
      <c r="N288" s="342"/>
      <c r="O288" s="285">
        <f t="shared" si="53"/>
        <v>0</v>
      </c>
      <c r="P288" s="285">
        <f t="shared" si="43"/>
        <v>0</v>
      </c>
      <c r="Q288" s="339" t="e">
        <f t="shared" si="52"/>
        <v>#DIV/0!</v>
      </c>
      <c r="R288" s="260"/>
    </row>
    <row r="289" spans="1:18" ht="26.25" x14ac:dyDescent="0.2">
      <c r="A289" s="282"/>
      <c r="B289" s="340"/>
      <c r="C289" s="283"/>
      <c r="D289" s="283"/>
      <c r="E289" s="283"/>
      <c r="F289" s="283" t="s">
        <v>33</v>
      </c>
      <c r="G289" s="341" t="s">
        <v>123</v>
      </c>
      <c r="H289" s="342"/>
      <c r="I289" s="343"/>
      <c r="J289" s="342">
        <f t="shared" si="48"/>
        <v>0</v>
      </c>
      <c r="K289" s="337" t="e">
        <f t="shared" si="51"/>
        <v>#DIV/0!</v>
      </c>
      <c r="L289" s="342"/>
      <c r="M289" s="344"/>
      <c r="N289" s="342"/>
      <c r="O289" s="285">
        <f t="shared" si="53"/>
        <v>0</v>
      </c>
      <c r="P289" s="285">
        <f t="shared" si="43"/>
        <v>0</v>
      </c>
      <c r="Q289" s="339" t="e">
        <f t="shared" si="52"/>
        <v>#DIV/0!</v>
      </c>
      <c r="R289" s="260"/>
    </row>
    <row r="290" spans="1:18" ht="26.25" x14ac:dyDescent="0.2">
      <c r="A290" s="282"/>
      <c r="B290" s="340"/>
      <c r="C290" s="283"/>
      <c r="D290" s="283"/>
      <c r="E290" s="283"/>
      <c r="F290" s="283" t="s">
        <v>124</v>
      </c>
      <c r="G290" s="341" t="s">
        <v>125</v>
      </c>
      <c r="H290" s="342">
        <v>94000</v>
      </c>
      <c r="I290" s="343">
        <f>O290</f>
        <v>52881</v>
      </c>
      <c r="J290" s="342">
        <f t="shared" si="48"/>
        <v>41119</v>
      </c>
      <c r="K290" s="337">
        <f t="shared" si="51"/>
        <v>56.26</v>
      </c>
      <c r="L290" s="342">
        <v>71400</v>
      </c>
      <c r="M290" s="344">
        <v>45367</v>
      </c>
      <c r="N290" s="342">
        <v>7514</v>
      </c>
      <c r="O290" s="285">
        <f t="shared" si="53"/>
        <v>52881</v>
      </c>
      <c r="P290" s="285">
        <f t="shared" si="43"/>
        <v>18519</v>
      </c>
      <c r="Q290" s="339">
        <f t="shared" si="52"/>
        <v>74.06</v>
      </c>
      <c r="R290" s="260"/>
    </row>
    <row r="291" spans="1:18" ht="26.25" x14ac:dyDescent="0.2">
      <c r="A291" s="276"/>
      <c r="B291" s="268"/>
      <c r="C291" s="269"/>
      <c r="D291" s="269" t="s">
        <v>89</v>
      </c>
      <c r="E291" s="269"/>
      <c r="F291" s="269"/>
      <c r="G291" s="334" t="s">
        <v>66</v>
      </c>
      <c r="H291" s="335">
        <f>H292+H303+H304+H308+H311+H312+H313+H314+H315+H316+H317</f>
        <v>396900</v>
      </c>
      <c r="I291" s="336">
        <f>I292+I309+I317</f>
        <v>272178.66000000003</v>
      </c>
      <c r="J291" s="335">
        <f>J292+J303+J304+J308+J311+J312+J313+J314+J315+J316+J317</f>
        <v>124721.34</v>
      </c>
      <c r="K291" s="337">
        <f t="shared" si="51"/>
        <v>68.58</v>
      </c>
      <c r="L291" s="335">
        <f>L292+L303+L304+L308+L311+L312+L313+L314+L315+L316+L317</f>
        <v>350700</v>
      </c>
      <c r="M291" s="368">
        <f>M292+M303+M304+M308+M311+M312+M313+M314+M315+M316+M317</f>
        <v>237926.38999999998</v>
      </c>
      <c r="N291" s="335">
        <f>N292+N303+N304+N308+N311+N312+N313+N314+N315+N316+N317</f>
        <v>34252.270000000004</v>
      </c>
      <c r="O291" s="369">
        <f>O292+O303+O304+O308+O311+O312+O313+O314+O315+O316+O317</f>
        <v>272178.66000000003</v>
      </c>
      <c r="P291" s="338">
        <f t="shared" ref="P291:P335" si="54">L291-O291</f>
        <v>78521.339999999967</v>
      </c>
      <c r="Q291" s="339">
        <f t="shared" si="52"/>
        <v>77.61</v>
      </c>
      <c r="R291" s="281"/>
    </row>
    <row r="292" spans="1:18" ht="26.25" x14ac:dyDescent="0.2">
      <c r="A292" s="276"/>
      <c r="B292" s="268"/>
      <c r="C292" s="269"/>
      <c r="D292" s="269"/>
      <c r="E292" s="269" t="s">
        <v>32</v>
      </c>
      <c r="F292" s="269"/>
      <c r="G292" s="313" t="s">
        <v>144</v>
      </c>
      <c r="H292" s="335">
        <f>SUM(H293:H302)</f>
        <v>269000</v>
      </c>
      <c r="I292" s="336">
        <f>I293+I294+I295+I296+I297+I298+I300+I301+I302</f>
        <v>193142.82</v>
      </c>
      <c r="J292" s="335">
        <f>SUM(J293:J302)</f>
        <v>75857.179999999993</v>
      </c>
      <c r="K292" s="337">
        <f t="shared" si="51"/>
        <v>71.8</v>
      </c>
      <c r="L292" s="335">
        <f>SUM(L293:L302)</f>
        <v>238800</v>
      </c>
      <c r="M292" s="314">
        <f>SUM(M293:M302)</f>
        <v>170189.27</v>
      </c>
      <c r="N292" s="335">
        <f>SUM(N293:N302)</f>
        <v>22953.55</v>
      </c>
      <c r="O292" s="338">
        <f>SUM(O293:O302)</f>
        <v>193142.82</v>
      </c>
      <c r="P292" s="338">
        <f t="shared" si="54"/>
        <v>45657.179999999993</v>
      </c>
      <c r="Q292" s="339">
        <f t="shared" si="52"/>
        <v>80.88</v>
      </c>
      <c r="R292" s="281"/>
    </row>
    <row r="293" spans="1:18" ht="26.25" x14ac:dyDescent="0.2">
      <c r="A293" s="282"/>
      <c r="B293" s="340"/>
      <c r="C293" s="283"/>
      <c r="D293" s="283"/>
      <c r="E293" s="283"/>
      <c r="F293" s="283" t="s">
        <v>32</v>
      </c>
      <c r="G293" s="341" t="s">
        <v>169</v>
      </c>
      <c r="H293" s="342">
        <v>1000</v>
      </c>
      <c r="I293" s="343">
        <f>O293</f>
        <v>942</v>
      </c>
      <c r="J293" s="342">
        <f t="shared" ref="J293:J316" si="55">H293-I293</f>
        <v>58</v>
      </c>
      <c r="K293" s="337">
        <f t="shared" si="51"/>
        <v>94.2</v>
      </c>
      <c r="L293" s="342">
        <v>1000</v>
      </c>
      <c r="M293" s="344">
        <v>942</v>
      </c>
      <c r="N293" s="342">
        <v>0</v>
      </c>
      <c r="O293" s="285">
        <f t="shared" ref="O293:O303" si="56">M293+N293</f>
        <v>942</v>
      </c>
      <c r="P293" s="285">
        <f t="shared" si="54"/>
        <v>58</v>
      </c>
      <c r="Q293" s="339">
        <f t="shared" si="52"/>
        <v>94.2</v>
      </c>
      <c r="R293" s="260"/>
    </row>
    <row r="294" spans="1:18" ht="26.25" x14ac:dyDescent="0.2">
      <c r="A294" s="282"/>
      <c r="B294" s="340"/>
      <c r="C294" s="283"/>
      <c r="D294" s="283"/>
      <c r="E294" s="283"/>
      <c r="F294" s="283" t="s">
        <v>30</v>
      </c>
      <c r="G294" s="341" t="s">
        <v>170</v>
      </c>
      <c r="H294" s="342">
        <v>1000</v>
      </c>
      <c r="I294" s="343"/>
      <c r="J294" s="342">
        <f t="shared" si="55"/>
        <v>1000</v>
      </c>
      <c r="K294" s="337"/>
      <c r="L294" s="342">
        <v>1000</v>
      </c>
      <c r="M294" s="344"/>
      <c r="N294" s="342"/>
      <c r="O294" s="285">
        <f t="shared" si="56"/>
        <v>0</v>
      </c>
      <c r="P294" s="285">
        <f t="shared" si="54"/>
        <v>1000</v>
      </c>
      <c r="Q294" s="339"/>
      <c r="R294" s="260"/>
    </row>
    <row r="295" spans="1:18" ht="26.25" x14ac:dyDescent="0.2">
      <c r="A295" s="282"/>
      <c r="B295" s="340"/>
      <c r="C295" s="283"/>
      <c r="D295" s="283"/>
      <c r="E295" s="283"/>
      <c r="F295" s="283" t="s">
        <v>43</v>
      </c>
      <c r="G295" s="341" t="s">
        <v>171</v>
      </c>
      <c r="H295" s="342">
        <v>85000</v>
      </c>
      <c r="I295" s="343">
        <f>O295</f>
        <v>69839.67</v>
      </c>
      <c r="J295" s="342">
        <f t="shared" si="55"/>
        <v>15160.330000000002</v>
      </c>
      <c r="K295" s="337">
        <f>ROUND(I295/H295*100,2)</f>
        <v>82.16</v>
      </c>
      <c r="L295" s="342">
        <v>83000</v>
      </c>
      <c r="M295" s="344">
        <v>66534.399999999994</v>
      </c>
      <c r="N295" s="342">
        <v>3305.27</v>
      </c>
      <c r="O295" s="285">
        <f t="shared" si="56"/>
        <v>69839.67</v>
      </c>
      <c r="P295" s="285">
        <f t="shared" si="54"/>
        <v>13160.330000000002</v>
      </c>
      <c r="Q295" s="339">
        <f>ROUND(O295/L295*100,2)</f>
        <v>84.14</v>
      </c>
      <c r="R295" s="260"/>
    </row>
    <row r="296" spans="1:18" ht="26.25" x14ac:dyDescent="0.2">
      <c r="A296" s="282"/>
      <c r="B296" s="340"/>
      <c r="C296" s="283"/>
      <c r="D296" s="283"/>
      <c r="E296" s="283"/>
      <c r="F296" s="283" t="s">
        <v>22</v>
      </c>
      <c r="G296" s="341" t="s">
        <v>146</v>
      </c>
      <c r="H296" s="342">
        <v>33000</v>
      </c>
      <c r="I296" s="343">
        <f>O296</f>
        <v>24000</v>
      </c>
      <c r="J296" s="342">
        <f t="shared" si="55"/>
        <v>9000</v>
      </c>
      <c r="K296" s="337">
        <f>ROUND(I296/H296*100,2)</f>
        <v>72.73</v>
      </c>
      <c r="L296" s="342">
        <v>25000</v>
      </c>
      <c r="M296" s="344">
        <v>18000</v>
      </c>
      <c r="N296" s="342">
        <v>6000</v>
      </c>
      <c r="O296" s="285">
        <f t="shared" si="56"/>
        <v>24000</v>
      </c>
      <c r="P296" s="285">
        <f t="shared" si="54"/>
        <v>1000</v>
      </c>
      <c r="Q296" s="339">
        <f>ROUND(O296/L296*100,2)</f>
        <v>96</v>
      </c>
      <c r="R296" s="260"/>
    </row>
    <row r="297" spans="1:18" ht="26.25" x14ac:dyDescent="0.2">
      <c r="A297" s="282"/>
      <c r="B297" s="340"/>
      <c r="C297" s="283"/>
      <c r="D297" s="283"/>
      <c r="E297" s="283"/>
      <c r="F297" s="283" t="s">
        <v>114</v>
      </c>
      <c r="G297" s="341" t="s">
        <v>172</v>
      </c>
      <c r="H297" s="342">
        <v>5000</v>
      </c>
      <c r="I297" s="343">
        <f>O297</f>
        <v>2981.71</v>
      </c>
      <c r="J297" s="342">
        <f t="shared" si="55"/>
        <v>2018.29</v>
      </c>
      <c r="K297" s="337">
        <f>ROUND(I297/H297*100,2)</f>
        <v>59.63</v>
      </c>
      <c r="L297" s="342">
        <v>4000</v>
      </c>
      <c r="M297" s="344">
        <v>2739.44</v>
      </c>
      <c r="N297" s="342">
        <v>242.27</v>
      </c>
      <c r="O297" s="285">
        <f t="shared" si="56"/>
        <v>2981.71</v>
      </c>
      <c r="P297" s="285">
        <f t="shared" si="54"/>
        <v>1018.29</v>
      </c>
      <c r="Q297" s="339">
        <f>ROUND(O297/L297*100,2)</f>
        <v>74.540000000000006</v>
      </c>
      <c r="R297" s="260"/>
    </row>
    <row r="298" spans="1:18" ht="26.25" x14ac:dyDescent="0.2">
      <c r="A298" s="282"/>
      <c r="B298" s="340"/>
      <c r="C298" s="283"/>
      <c r="D298" s="283"/>
      <c r="E298" s="283"/>
      <c r="F298" s="283" t="s">
        <v>33</v>
      </c>
      <c r="G298" s="341" t="s">
        <v>173</v>
      </c>
      <c r="H298" s="342"/>
      <c r="I298" s="343"/>
      <c r="J298" s="342">
        <f t="shared" si="55"/>
        <v>0</v>
      </c>
      <c r="K298" s="337" t="e">
        <f>ROUND(I298/H298*100,2)</f>
        <v>#DIV/0!</v>
      </c>
      <c r="L298" s="342"/>
      <c r="M298" s="344"/>
      <c r="N298" s="342"/>
      <c r="O298" s="285">
        <f t="shared" si="56"/>
        <v>0</v>
      </c>
      <c r="P298" s="285">
        <f t="shared" si="54"/>
        <v>0</v>
      </c>
      <c r="Q298" s="339" t="e">
        <f>ROUND(O298/L298*100,2)</f>
        <v>#DIV/0!</v>
      </c>
      <c r="R298" s="260"/>
    </row>
    <row r="299" spans="1:18" ht="26.25" x14ac:dyDescent="0.2">
      <c r="A299" s="282"/>
      <c r="B299" s="340"/>
      <c r="C299" s="283"/>
      <c r="D299" s="283"/>
      <c r="E299" s="283"/>
      <c r="F299" s="283" t="s">
        <v>124</v>
      </c>
      <c r="G299" s="341" t="s">
        <v>316</v>
      </c>
      <c r="H299" s="342"/>
      <c r="I299" s="343"/>
      <c r="J299" s="342">
        <f t="shared" si="55"/>
        <v>0</v>
      </c>
      <c r="K299" s="337"/>
      <c r="L299" s="342"/>
      <c r="M299" s="344"/>
      <c r="N299" s="342"/>
      <c r="O299" s="285">
        <f t="shared" si="56"/>
        <v>0</v>
      </c>
      <c r="P299" s="285">
        <f t="shared" si="54"/>
        <v>0</v>
      </c>
      <c r="Q299" s="339"/>
      <c r="R299" s="260"/>
    </row>
    <row r="300" spans="1:18" ht="26.25" x14ac:dyDescent="0.2">
      <c r="A300" s="282"/>
      <c r="B300" s="340"/>
      <c r="C300" s="283"/>
      <c r="D300" s="283"/>
      <c r="E300" s="283"/>
      <c r="F300" s="283" t="s">
        <v>115</v>
      </c>
      <c r="G300" s="341" t="s">
        <v>174</v>
      </c>
      <c r="H300" s="342">
        <v>14000</v>
      </c>
      <c r="I300" s="343">
        <f>O300</f>
        <v>8145.88</v>
      </c>
      <c r="J300" s="342">
        <f t="shared" si="55"/>
        <v>5854.12</v>
      </c>
      <c r="K300" s="337">
        <f>ROUND(I300/H300*100,2)</f>
        <v>58.18</v>
      </c>
      <c r="L300" s="342">
        <v>11100</v>
      </c>
      <c r="M300" s="344">
        <v>6956.87</v>
      </c>
      <c r="N300" s="342">
        <v>1189.01</v>
      </c>
      <c r="O300" s="285">
        <f t="shared" si="56"/>
        <v>8145.88</v>
      </c>
      <c r="P300" s="285">
        <f t="shared" si="54"/>
        <v>2954.12</v>
      </c>
      <c r="Q300" s="339">
        <f>ROUND(O300/L300*100,2)</f>
        <v>73.39</v>
      </c>
      <c r="R300" s="260"/>
    </row>
    <row r="301" spans="1:18" ht="26.25" x14ac:dyDescent="0.2">
      <c r="A301" s="282"/>
      <c r="B301" s="340"/>
      <c r="C301" s="283"/>
      <c r="D301" s="283"/>
      <c r="E301" s="283"/>
      <c r="F301" s="283" t="s">
        <v>38</v>
      </c>
      <c r="G301" s="341" t="s">
        <v>147</v>
      </c>
      <c r="H301" s="342">
        <v>120000</v>
      </c>
      <c r="I301" s="343">
        <f>O301</f>
        <v>79897.930000000008</v>
      </c>
      <c r="J301" s="342">
        <f t="shared" si="55"/>
        <v>40102.069999999992</v>
      </c>
      <c r="K301" s="337">
        <f>ROUND(I301/H301*100,2)</f>
        <v>66.58</v>
      </c>
      <c r="L301" s="342">
        <v>104000</v>
      </c>
      <c r="M301" s="344">
        <v>68097.94</v>
      </c>
      <c r="N301" s="342">
        <v>11799.99</v>
      </c>
      <c r="O301" s="285">
        <f t="shared" si="56"/>
        <v>79897.930000000008</v>
      </c>
      <c r="P301" s="285">
        <f t="shared" si="54"/>
        <v>24102.069999999992</v>
      </c>
      <c r="Q301" s="339">
        <f>ROUND(O301/L301*100,2)</f>
        <v>76.819999999999993</v>
      </c>
      <c r="R301" s="260"/>
    </row>
    <row r="302" spans="1:18" ht="26.25" x14ac:dyDescent="0.2">
      <c r="A302" s="282"/>
      <c r="B302" s="340"/>
      <c r="C302" s="283"/>
      <c r="D302" s="283"/>
      <c r="E302" s="283"/>
      <c r="F302" s="283" t="s">
        <v>90</v>
      </c>
      <c r="G302" s="341" t="s">
        <v>148</v>
      </c>
      <c r="H302" s="342">
        <v>10000</v>
      </c>
      <c r="I302" s="343">
        <f>O302</f>
        <v>7335.63</v>
      </c>
      <c r="J302" s="342">
        <f t="shared" si="55"/>
        <v>2664.37</v>
      </c>
      <c r="K302" s="337">
        <f>ROUND(I302/H302*100,2)</f>
        <v>73.36</v>
      </c>
      <c r="L302" s="342">
        <v>9700</v>
      </c>
      <c r="M302" s="344">
        <v>6918.62</v>
      </c>
      <c r="N302" s="342">
        <v>417.01</v>
      </c>
      <c r="O302" s="285">
        <f t="shared" si="56"/>
        <v>7335.63</v>
      </c>
      <c r="P302" s="285">
        <f t="shared" si="54"/>
        <v>2364.37</v>
      </c>
      <c r="Q302" s="339">
        <f>ROUND(O302/L302*100,2)</f>
        <v>75.63</v>
      </c>
      <c r="R302" s="260"/>
    </row>
    <row r="303" spans="1:18" ht="26.25" x14ac:dyDescent="0.2">
      <c r="A303" s="282"/>
      <c r="B303" s="340"/>
      <c r="C303" s="283"/>
      <c r="D303" s="283"/>
      <c r="E303" s="283" t="s">
        <v>30</v>
      </c>
      <c r="F303" s="283"/>
      <c r="G303" s="341" t="s">
        <v>149</v>
      </c>
      <c r="H303" s="342"/>
      <c r="I303" s="343"/>
      <c r="J303" s="342">
        <f t="shared" si="55"/>
        <v>0</v>
      </c>
      <c r="K303" s="337" t="e">
        <f>ROUND(I303/H303*100,2)</f>
        <v>#DIV/0!</v>
      </c>
      <c r="L303" s="342"/>
      <c r="M303" s="344"/>
      <c r="N303" s="342"/>
      <c r="O303" s="285">
        <f t="shared" si="56"/>
        <v>0</v>
      </c>
      <c r="P303" s="285">
        <f t="shared" si="54"/>
        <v>0</v>
      </c>
      <c r="Q303" s="339" t="e">
        <f>ROUND(O303/L303*100,2)</f>
        <v>#DIV/0!</v>
      </c>
      <c r="R303" s="260"/>
    </row>
    <row r="304" spans="1:18" ht="26.25" x14ac:dyDescent="0.2">
      <c r="A304" s="276"/>
      <c r="B304" s="268"/>
      <c r="C304" s="269"/>
      <c r="D304" s="269"/>
      <c r="E304" s="269" t="s">
        <v>114</v>
      </c>
      <c r="F304" s="269"/>
      <c r="G304" s="313" t="s">
        <v>150</v>
      </c>
      <c r="H304" s="335">
        <f>H305+H306+H307</f>
        <v>0</v>
      </c>
      <c r="I304" s="336"/>
      <c r="J304" s="342">
        <f t="shared" si="55"/>
        <v>0</v>
      </c>
      <c r="K304" s="337"/>
      <c r="L304" s="335">
        <f>L305+L306+L307</f>
        <v>0</v>
      </c>
      <c r="M304" s="314">
        <f>M305+M306+M307</f>
        <v>0</v>
      </c>
      <c r="N304" s="335">
        <f>N305+N306+N307</f>
        <v>0</v>
      </c>
      <c r="O304" s="338">
        <f>O305+O306+O307</f>
        <v>0</v>
      </c>
      <c r="P304" s="338">
        <f t="shared" si="54"/>
        <v>0</v>
      </c>
      <c r="Q304" s="339"/>
      <c r="R304" s="281"/>
    </row>
    <row r="305" spans="1:18" ht="26.25" x14ac:dyDescent="0.2">
      <c r="A305" s="282"/>
      <c r="B305" s="340"/>
      <c r="C305" s="283"/>
      <c r="D305" s="283"/>
      <c r="E305" s="283"/>
      <c r="F305" s="283" t="s">
        <v>32</v>
      </c>
      <c r="G305" s="341" t="s">
        <v>270</v>
      </c>
      <c r="H305" s="342"/>
      <c r="I305" s="343"/>
      <c r="J305" s="342">
        <f t="shared" si="55"/>
        <v>0</v>
      </c>
      <c r="K305" s="337"/>
      <c r="L305" s="342"/>
      <c r="M305" s="344"/>
      <c r="N305" s="342"/>
      <c r="O305" s="285">
        <f>M305+N305</f>
        <v>0</v>
      </c>
      <c r="P305" s="285">
        <f t="shared" si="54"/>
        <v>0</v>
      </c>
      <c r="Q305" s="339"/>
      <c r="R305" s="260"/>
    </row>
    <row r="306" spans="1:18" ht="26.25" x14ac:dyDescent="0.2">
      <c r="A306" s="282"/>
      <c r="B306" s="340"/>
      <c r="C306" s="283"/>
      <c r="D306" s="283"/>
      <c r="E306" s="283"/>
      <c r="F306" s="283" t="s">
        <v>43</v>
      </c>
      <c r="G306" s="341" t="s">
        <v>271</v>
      </c>
      <c r="H306" s="342"/>
      <c r="I306" s="343"/>
      <c r="J306" s="342">
        <f t="shared" si="55"/>
        <v>0</v>
      </c>
      <c r="K306" s="337"/>
      <c r="L306" s="342"/>
      <c r="M306" s="344"/>
      <c r="N306" s="342"/>
      <c r="O306" s="285">
        <f>M306+N306</f>
        <v>0</v>
      </c>
      <c r="P306" s="285">
        <f t="shared" si="54"/>
        <v>0</v>
      </c>
      <c r="Q306" s="339"/>
      <c r="R306" s="260"/>
    </row>
    <row r="307" spans="1:18" ht="26.25" x14ac:dyDescent="0.2">
      <c r="A307" s="282"/>
      <c r="B307" s="340"/>
      <c r="C307" s="283"/>
      <c r="D307" s="283"/>
      <c r="E307" s="283"/>
      <c r="F307" s="283" t="s">
        <v>90</v>
      </c>
      <c r="G307" s="341" t="s">
        <v>175</v>
      </c>
      <c r="H307" s="342"/>
      <c r="I307" s="343"/>
      <c r="J307" s="342">
        <f t="shared" si="55"/>
        <v>0</v>
      </c>
      <c r="K307" s="337"/>
      <c r="L307" s="342"/>
      <c r="M307" s="344"/>
      <c r="N307" s="342"/>
      <c r="O307" s="285">
        <f>M307+N307</f>
        <v>0</v>
      </c>
      <c r="P307" s="285">
        <f t="shared" si="54"/>
        <v>0</v>
      </c>
      <c r="Q307" s="339"/>
      <c r="R307" s="260"/>
    </row>
    <row r="308" spans="1:18" ht="26.25" x14ac:dyDescent="0.2">
      <c r="A308" s="276"/>
      <c r="B308" s="268"/>
      <c r="C308" s="269"/>
      <c r="D308" s="269"/>
      <c r="E308" s="269" t="s">
        <v>33</v>
      </c>
      <c r="F308" s="269"/>
      <c r="G308" s="313" t="s">
        <v>176</v>
      </c>
      <c r="H308" s="335">
        <f>H309+H310</f>
        <v>5000</v>
      </c>
      <c r="I308" s="336">
        <f>I309</f>
        <v>2949.12</v>
      </c>
      <c r="J308" s="342">
        <f t="shared" si="55"/>
        <v>2050.88</v>
      </c>
      <c r="K308" s="337">
        <f>ROUND(I308/H308*100,2)</f>
        <v>58.98</v>
      </c>
      <c r="L308" s="335">
        <f>L309+L310</f>
        <v>5000</v>
      </c>
      <c r="M308" s="314">
        <f>M309+M310</f>
        <v>1716.49</v>
      </c>
      <c r="N308" s="335">
        <f>N309+N310</f>
        <v>1232.6300000000001</v>
      </c>
      <c r="O308" s="338">
        <f>O309+O310</f>
        <v>2949.12</v>
      </c>
      <c r="P308" s="338">
        <f t="shared" si="54"/>
        <v>2050.88</v>
      </c>
      <c r="Q308" s="339">
        <f>ROUND(O308/L308*100,2)</f>
        <v>58.98</v>
      </c>
      <c r="R308" s="281"/>
    </row>
    <row r="309" spans="1:18" ht="26.25" x14ac:dyDescent="0.2">
      <c r="A309" s="282"/>
      <c r="B309" s="340"/>
      <c r="C309" s="283"/>
      <c r="D309" s="283"/>
      <c r="E309" s="283"/>
      <c r="F309" s="283" t="s">
        <v>32</v>
      </c>
      <c r="G309" s="341" t="s">
        <v>177</v>
      </c>
      <c r="H309" s="342">
        <v>5000</v>
      </c>
      <c r="I309" s="343">
        <f>O309</f>
        <v>2949.12</v>
      </c>
      <c r="J309" s="342">
        <f t="shared" si="55"/>
        <v>2050.88</v>
      </c>
      <c r="K309" s="337">
        <f>ROUND(I309/H309*100,2)</f>
        <v>58.98</v>
      </c>
      <c r="L309" s="342">
        <v>5000</v>
      </c>
      <c r="M309" s="344">
        <v>1716.49</v>
      </c>
      <c r="N309" s="342">
        <v>1232.6300000000001</v>
      </c>
      <c r="O309" s="285">
        <f t="shared" ref="O309:O316" si="57">M309+N309</f>
        <v>2949.12</v>
      </c>
      <c r="P309" s="285">
        <f t="shared" si="54"/>
        <v>2050.88</v>
      </c>
      <c r="Q309" s="339">
        <f>ROUND(O309/L309*100,2)</f>
        <v>58.98</v>
      </c>
      <c r="R309" s="260"/>
    </row>
    <row r="310" spans="1:18" ht="26.25" x14ac:dyDescent="0.2">
      <c r="A310" s="282"/>
      <c r="B310" s="340"/>
      <c r="C310" s="283"/>
      <c r="D310" s="283"/>
      <c r="E310" s="283"/>
      <c r="F310" s="283" t="s">
        <v>30</v>
      </c>
      <c r="G310" s="341" t="s">
        <v>269</v>
      </c>
      <c r="H310" s="342"/>
      <c r="I310" s="343"/>
      <c r="J310" s="342">
        <f t="shared" si="55"/>
        <v>0</v>
      </c>
      <c r="K310" s="337"/>
      <c r="L310" s="342"/>
      <c r="M310" s="344"/>
      <c r="N310" s="342"/>
      <c r="O310" s="285">
        <f t="shared" si="57"/>
        <v>0</v>
      </c>
      <c r="P310" s="285">
        <f t="shared" si="54"/>
        <v>0</v>
      </c>
      <c r="Q310" s="339"/>
      <c r="R310" s="260"/>
    </row>
    <row r="311" spans="1:18" ht="26.25" x14ac:dyDescent="0.2">
      <c r="A311" s="282"/>
      <c r="B311" s="340"/>
      <c r="C311" s="283"/>
      <c r="D311" s="283"/>
      <c r="E311" s="283">
        <v>11</v>
      </c>
      <c r="F311" s="283"/>
      <c r="G311" s="341" t="s">
        <v>178</v>
      </c>
      <c r="H311" s="342">
        <v>0</v>
      </c>
      <c r="I311" s="343"/>
      <c r="J311" s="342">
        <f t="shared" si="55"/>
        <v>0</v>
      </c>
      <c r="K311" s="337" t="e">
        <f>ROUND(I311/H311*100,2)</f>
        <v>#DIV/0!</v>
      </c>
      <c r="L311" s="342">
        <v>0</v>
      </c>
      <c r="M311" s="344"/>
      <c r="N311" s="342"/>
      <c r="O311" s="285">
        <f t="shared" si="57"/>
        <v>0</v>
      </c>
      <c r="P311" s="285">
        <f t="shared" si="54"/>
        <v>0</v>
      </c>
      <c r="Q311" s="339" t="e">
        <f>ROUND(O311/L311*100,2)</f>
        <v>#DIV/0!</v>
      </c>
      <c r="R311" s="260"/>
    </row>
    <row r="312" spans="1:18" ht="26.25" x14ac:dyDescent="0.2">
      <c r="A312" s="282"/>
      <c r="B312" s="340"/>
      <c r="C312" s="283"/>
      <c r="D312" s="283"/>
      <c r="E312" s="283">
        <v>12</v>
      </c>
      <c r="F312" s="283"/>
      <c r="G312" s="341" t="s">
        <v>268</v>
      </c>
      <c r="H312" s="342"/>
      <c r="I312" s="343"/>
      <c r="J312" s="342">
        <f t="shared" si="55"/>
        <v>0</v>
      </c>
      <c r="K312" s="337"/>
      <c r="L312" s="342"/>
      <c r="M312" s="344"/>
      <c r="N312" s="342"/>
      <c r="O312" s="285">
        <f t="shared" si="57"/>
        <v>0</v>
      </c>
      <c r="P312" s="285">
        <f t="shared" si="54"/>
        <v>0</v>
      </c>
      <c r="Q312" s="339"/>
      <c r="R312" s="260"/>
    </row>
    <row r="313" spans="1:18" ht="26.25" x14ac:dyDescent="0.2">
      <c r="A313" s="282"/>
      <c r="B313" s="340"/>
      <c r="C313" s="283"/>
      <c r="D313" s="283"/>
      <c r="E313" s="283">
        <v>13</v>
      </c>
      <c r="F313" s="283"/>
      <c r="G313" s="341" t="s">
        <v>179</v>
      </c>
      <c r="H313" s="342">
        <v>0</v>
      </c>
      <c r="I313" s="343"/>
      <c r="J313" s="342">
        <f t="shared" si="55"/>
        <v>0</v>
      </c>
      <c r="K313" s="337" t="e">
        <f>ROUND(I313/H313*100,2)</f>
        <v>#DIV/0!</v>
      </c>
      <c r="L313" s="342">
        <v>0</v>
      </c>
      <c r="M313" s="344"/>
      <c r="N313" s="342"/>
      <c r="O313" s="285">
        <f t="shared" si="57"/>
        <v>0</v>
      </c>
      <c r="P313" s="285">
        <f t="shared" si="54"/>
        <v>0</v>
      </c>
      <c r="Q313" s="339" t="e">
        <f>ROUND(O313/L313*100,2)</f>
        <v>#DIV/0!</v>
      </c>
      <c r="R313" s="260"/>
    </row>
    <row r="314" spans="1:18" ht="26.25" x14ac:dyDescent="0.2">
      <c r="A314" s="282"/>
      <c r="B314" s="340"/>
      <c r="C314" s="283"/>
      <c r="D314" s="283"/>
      <c r="E314" s="283">
        <v>14</v>
      </c>
      <c r="F314" s="283"/>
      <c r="G314" s="341" t="s">
        <v>180</v>
      </c>
      <c r="H314" s="342"/>
      <c r="I314" s="343"/>
      <c r="J314" s="342">
        <f t="shared" si="55"/>
        <v>0</v>
      </c>
      <c r="K314" s="337"/>
      <c r="L314" s="342"/>
      <c r="M314" s="344"/>
      <c r="N314" s="342"/>
      <c r="O314" s="285">
        <f t="shared" si="57"/>
        <v>0</v>
      </c>
      <c r="P314" s="285">
        <f t="shared" si="54"/>
        <v>0</v>
      </c>
      <c r="Q314" s="339"/>
      <c r="R314" s="260"/>
    </row>
    <row r="315" spans="1:18" ht="26.25" x14ac:dyDescent="0.2">
      <c r="A315" s="282"/>
      <c r="B315" s="340"/>
      <c r="C315" s="283"/>
      <c r="D315" s="283"/>
      <c r="E315" s="283">
        <v>16</v>
      </c>
      <c r="F315" s="283"/>
      <c r="G315" s="341" t="s">
        <v>317</v>
      </c>
      <c r="H315" s="342"/>
      <c r="I315" s="343"/>
      <c r="J315" s="342">
        <f t="shared" si="55"/>
        <v>0</v>
      </c>
      <c r="K315" s="337"/>
      <c r="L315" s="342"/>
      <c r="M315" s="344"/>
      <c r="N315" s="342"/>
      <c r="O315" s="285">
        <f t="shared" si="57"/>
        <v>0</v>
      </c>
      <c r="P315" s="285">
        <f t="shared" si="54"/>
        <v>0</v>
      </c>
      <c r="Q315" s="339"/>
      <c r="R315" s="260"/>
    </row>
    <row r="316" spans="1:18" ht="51" x14ac:dyDescent="0.2">
      <c r="A316" s="282"/>
      <c r="B316" s="340"/>
      <c r="C316" s="283"/>
      <c r="D316" s="283"/>
      <c r="E316" s="283">
        <v>25</v>
      </c>
      <c r="F316" s="283"/>
      <c r="G316" s="380" t="s">
        <v>364</v>
      </c>
      <c r="H316" s="342"/>
      <c r="I316" s="343"/>
      <c r="J316" s="342">
        <f t="shared" si="55"/>
        <v>0</v>
      </c>
      <c r="K316" s="337"/>
      <c r="L316" s="342"/>
      <c r="M316" s="344"/>
      <c r="N316" s="342"/>
      <c r="O316" s="285">
        <f t="shared" si="57"/>
        <v>0</v>
      </c>
      <c r="P316" s="285">
        <f t="shared" si="54"/>
        <v>0</v>
      </c>
      <c r="Q316" s="339"/>
      <c r="R316" s="260"/>
    </row>
    <row r="317" spans="1:18" ht="26.25" x14ac:dyDescent="0.2">
      <c r="A317" s="276"/>
      <c r="B317" s="268"/>
      <c r="C317" s="269"/>
      <c r="D317" s="269"/>
      <c r="E317" s="269" t="s">
        <v>90</v>
      </c>
      <c r="F317" s="269"/>
      <c r="G317" s="334" t="s">
        <v>181</v>
      </c>
      <c r="H317" s="335">
        <f>+H318+H319+H320+H321+H322+H323</f>
        <v>122900</v>
      </c>
      <c r="I317" s="336">
        <f>I320+I321+I323+I319</f>
        <v>76086.720000000001</v>
      </c>
      <c r="J317" s="335">
        <f>+J318+J319+J320+J321+J322+J323</f>
        <v>46813.280000000006</v>
      </c>
      <c r="K317" s="337">
        <f>ROUND(I317/H317*100,2)</f>
        <v>61.91</v>
      </c>
      <c r="L317" s="335">
        <f>+L318+L319+L320+L321+L322+L323</f>
        <v>106900</v>
      </c>
      <c r="M317" s="314">
        <f>+M318+M319+M320+M321+M322+M323</f>
        <v>66020.63</v>
      </c>
      <c r="N317" s="335">
        <f>+N318+N319+N320+N321+N322+N323</f>
        <v>10066.09</v>
      </c>
      <c r="O317" s="338">
        <f>+O318+O319+O320+O321+O322+O323</f>
        <v>76086.720000000001</v>
      </c>
      <c r="P317" s="338">
        <f t="shared" si="54"/>
        <v>30813.279999999999</v>
      </c>
      <c r="Q317" s="339">
        <f>ROUND(O317/L317*100,2)</f>
        <v>71.180000000000007</v>
      </c>
      <c r="R317" s="281"/>
    </row>
    <row r="318" spans="1:18" ht="26.25" x14ac:dyDescent="0.2">
      <c r="A318" s="282"/>
      <c r="B318" s="340"/>
      <c r="C318" s="283"/>
      <c r="D318" s="283"/>
      <c r="E318" s="283"/>
      <c r="F318" s="283" t="s">
        <v>30</v>
      </c>
      <c r="G318" s="341" t="s">
        <v>318</v>
      </c>
      <c r="H318" s="342"/>
      <c r="I318" s="343"/>
      <c r="J318" s="342">
        <f t="shared" ref="J318:J326" si="58">H318-I318</f>
        <v>0</v>
      </c>
      <c r="K318" s="337"/>
      <c r="L318" s="342"/>
      <c r="M318" s="344"/>
      <c r="N318" s="342"/>
      <c r="O318" s="285">
        <f t="shared" ref="O318:O323" si="59">M318+N318</f>
        <v>0</v>
      </c>
      <c r="P318" s="285">
        <f t="shared" si="54"/>
        <v>0</v>
      </c>
      <c r="Q318" s="339"/>
      <c r="R318" s="260"/>
    </row>
    <row r="319" spans="1:18" ht="26.25" x14ac:dyDescent="0.2">
      <c r="A319" s="282"/>
      <c r="B319" s="340"/>
      <c r="C319" s="283"/>
      <c r="D319" s="283"/>
      <c r="E319" s="283"/>
      <c r="F319" s="283" t="s">
        <v>43</v>
      </c>
      <c r="G319" s="380" t="s">
        <v>325</v>
      </c>
      <c r="H319" s="342">
        <v>1400</v>
      </c>
      <c r="I319" s="343">
        <f>O319</f>
        <v>1358</v>
      </c>
      <c r="J319" s="342">
        <f t="shared" si="58"/>
        <v>42</v>
      </c>
      <c r="K319" s="337"/>
      <c r="L319" s="342">
        <v>1400</v>
      </c>
      <c r="M319" s="344"/>
      <c r="N319" s="342">
        <v>1358</v>
      </c>
      <c r="O319" s="285">
        <f t="shared" si="59"/>
        <v>1358</v>
      </c>
      <c r="P319" s="285">
        <f t="shared" si="54"/>
        <v>42</v>
      </c>
      <c r="Q319" s="339"/>
      <c r="R319" s="260"/>
    </row>
    <row r="320" spans="1:18" ht="26.25" x14ac:dyDescent="0.2">
      <c r="A320" s="282"/>
      <c r="B320" s="340"/>
      <c r="C320" s="283"/>
      <c r="D320" s="283"/>
      <c r="E320" s="283"/>
      <c r="F320" s="283" t="s">
        <v>22</v>
      </c>
      <c r="G320" s="341" t="s">
        <v>153</v>
      </c>
      <c r="H320" s="342">
        <v>24000</v>
      </c>
      <c r="I320" s="343">
        <f>O320</f>
        <v>16321.699999999999</v>
      </c>
      <c r="J320" s="342">
        <f t="shared" si="58"/>
        <v>7678.3000000000011</v>
      </c>
      <c r="K320" s="337">
        <f>ROUND(I320/H320*100,2)</f>
        <v>68.010000000000005</v>
      </c>
      <c r="L320" s="342">
        <v>20000</v>
      </c>
      <c r="M320" s="344">
        <v>13964.47</v>
      </c>
      <c r="N320" s="342">
        <v>2357.23</v>
      </c>
      <c r="O320" s="285">
        <f t="shared" si="59"/>
        <v>16321.699999999999</v>
      </c>
      <c r="P320" s="285">
        <f t="shared" si="54"/>
        <v>3678.3000000000011</v>
      </c>
      <c r="Q320" s="339">
        <f>ROUND(O320/L320*100,2)</f>
        <v>81.61</v>
      </c>
      <c r="R320" s="260"/>
    </row>
    <row r="321" spans="1:21" ht="26.25" x14ac:dyDescent="0.2">
      <c r="A321" s="282"/>
      <c r="B321" s="340"/>
      <c r="C321" s="283"/>
      <c r="D321" s="283"/>
      <c r="E321" s="283"/>
      <c r="F321" s="283" t="s">
        <v>33</v>
      </c>
      <c r="G321" s="341" t="s">
        <v>182</v>
      </c>
      <c r="H321" s="342">
        <v>96000</v>
      </c>
      <c r="I321" s="343">
        <f>O321</f>
        <v>57452.24</v>
      </c>
      <c r="J321" s="342">
        <f t="shared" si="58"/>
        <v>38547.760000000002</v>
      </c>
      <c r="K321" s="337">
        <f>ROUND(I321/H321*100,2)</f>
        <v>59.85</v>
      </c>
      <c r="L321" s="342">
        <v>84000</v>
      </c>
      <c r="M321" s="344">
        <v>51101.38</v>
      </c>
      <c r="N321" s="342">
        <v>6350.86</v>
      </c>
      <c r="O321" s="285">
        <f t="shared" si="59"/>
        <v>57452.24</v>
      </c>
      <c r="P321" s="285">
        <f t="shared" si="54"/>
        <v>26547.760000000002</v>
      </c>
      <c r="Q321" s="339">
        <f>ROUND(O321/L321*100,2)</f>
        <v>68.400000000000006</v>
      </c>
      <c r="R321" s="260"/>
    </row>
    <row r="322" spans="1:21" ht="26.25" x14ac:dyDescent="0.2">
      <c r="A322" s="282"/>
      <c r="B322" s="340"/>
      <c r="C322" s="283"/>
      <c r="D322" s="283"/>
      <c r="E322" s="283"/>
      <c r="F322" s="283" t="s">
        <v>38</v>
      </c>
      <c r="G322" s="341" t="s">
        <v>319</v>
      </c>
      <c r="H322" s="342"/>
      <c r="I322" s="343"/>
      <c r="J322" s="342">
        <f t="shared" si="58"/>
        <v>0</v>
      </c>
      <c r="K322" s="337"/>
      <c r="L322" s="342"/>
      <c r="M322" s="344"/>
      <c r="N322" s="342"/>
      <c r="O322" s="285">
        <f t="shared" si="59"/>
        <v>0</v>
      </c>
      <c r="P322" s="285">
        <f t="shared" si="54"/>
        <v>0</v>
      </c>
      <c r="Q322" s="339"/>
      <c r="R322" s="260"/>
    </row>
    <row r="323" spans="1:21" ht="26.25" x14ac:dyDescent="0.2">
      <c r="A323" s="282"/>
      <c r="B323" s="340"/>
      <c r="C323" s="283"/>
      <c r="D323" s="283"/>
      <c r="E323" s="283"/>
      <c r="F323" s="283" t="s">
        <v>90</v>
      </c>
      <c r="G323" s="341" t="s">
        <v>154</v>
      </c>
      <c r="H323" s="342">
        <v>1500</v>
      </c>
      <c r="I323" s="343">
        <f>O323</f>
        <v>954.78</v>
      </c>
      <c r="J323" s="342">
        <f t="shared" si="58"/>
        <v>545.22</v>
      </c>
      <c r="K323" s="337">
        <f>ROUND(I323/H323*100,2)</f>
        <v>63.65</v>
      </c>
      <c r="L323" s="342">
        <v>1500</v>
      </c>
      <c r="M323" s="344">
        <v>954.78</v>
      </c>
      <c r="N323" s="342">
        <v>0</v>
      </c>
      <c r="O323" s="285">
        <f t="shared" si="59"/>
        <v>954.78</v>
      </c>
      <c r="P323" s="285">
        <f t="shared" si="54"/>
        <v>545.22</v>
      </c>
      <c r="Q323" s="339">
        <f>ROUND(O323/L323*100,2)</f>
        <v>63.65</v>
      </c>
      <c r="R323" s="260"/>
    </row>
    <row r="324" spans="1:21" ht="26.25" x14ac:dyDescent="0.2">
      <c r="A324" s="276"/>
      <c r="B324" s="268"/>
      <c r="C324" s="269"/>
      <c r="D324" s="269" t="s">
        <v>90</v>
      </c>
      <c r="E324" s="269"/>
      <c r="F324" s="269"/>
      <c r="G324" s="334" t="s">
        <v>346</v>
      </c>
      <c r="H324" s="335">
        <v>0</v>
      </c>
      <c r="I324" s="336"/>
      <c r="J324" s="342">
        <f t="shared" si="58"/>
        <v>0</v>
      </c>
      <c r="K324" s="337"/>
      <c r="L324" s="335">
        <v>0</v>
      </c>
      <c r="M324" s="314">
        <f t="shared" ref="M324:O325" si="60">M325</f>
        <v>0</v>
      </c>
      <c r="N324" s="335">
        <f t="shared" si="60"/>
        <v>0</v>
      </c>
      <c r="O324" s="338">
        <f t="shared" si="60"/>
        <v>0</v>
      </c>
      <c r="P324" s="338">
        <f t="shared" si="54"/>
        <v>0</v>
      </c>
      <c r="Q324" s="339"/>
      <c r="R324" s="260"/>
    </row>
    <row r="325" spans="1:21" ht="26.25" x14ac:dyDescent="0.2">
      <c r="A325" s="276"/>
      <c r="B325" s="268"/>
      <c r="C325" s="269"/>
      <c r="D325" s="269"/>
      <c r="E325" s="312" t="s">
        <v>26</v>
      </c>
      <c r="F325" s="269"/>
      <c r="G325" s="313" t="s">
        <v>345</v>
      </c>
      <c r="H325" s="335">
        <v>0</v>
      </c>
      <c r="I325" s="336"/>
      <c r="J325" s="342">
        <f t="shared" si="58"/>
        <v>0</v>
      </c>
      <c r="K325" s="337"/>
      <c r="L325" s="335">
        <v>0</v>
      </c>
      <c r="M325" s="314">
        <f t="shared" si="60"/>
        <v>0</v>
      </c>
      <c r="N325" s="335">
        <f t="shared" si="60"/>
        <v>0</v>
      </c>
      <c r="O325" s="338">
        <f t="shared" si="60"/>
        <v>0</v>
      </c>
      <c r="P325" s="338">
        <f t="shared" si="54"/>
        <v>0</v>
      </c>
      <c r="Q325" s="339"/>
      <c r="R325" s="260"/>
    </row>
    <row r="326" spans="1:21" ht="26.25" x14ac:dyDescent="0.2">
      <c r="A326" s="282"/>
      <c r="B326" s="340"/>
      <c r="C326" s="283"/>
      <c r="D326" s="283"/>
      <c r="E326" s="283"/>
      <c r="F326" s="283" t="s">
        <v>30</v>
      </c>
      <c r="G326" s="341" t="s">
        <v>344</v>
      </c>
      <c r="H326" s="342"/>
      <c r="I326" s="343"/>
      <c r="J326" s="342">
        <f t="shared" si="58"/>
        <v>0</v>
      </c>
      <c r="K326" s="337"/>
      <c r="L326" s="342"/>
      <c r="M326" s="344"/>
      <c r="N326" s="342"/>
      <c r="O326" s="285">
        <f>M326+N326</f>
        <v>0</v>
      </c>
      <c r="P326" s="285">
        <f t="shared" si="54"/>
        <v>0</v>
      </c>
      <c r="Q326" s="339"/>
      <c r="R326" s="260"/>
    </row>
    <row r="327" spans="1:21" ht="51" x14ac:dyDescent="0.2">
      <c r="A327" s="276"/>
      <c r="B327" s="268"/>
      <c r="C327" s="269"/>
      <c r="D327" s="269">
        <v>51</v>
      </c>
      <c r="E327" s="269"/>
      <c r="F327" s="269"/>
      <c r="G327" s="334" t="s">
        <v>72</v>
      </c>
      <c r="H327" s="335">
        <f>H328</f>
        <v>5407000</v>
      </c>
      <c r="I327" s="336">
        <f>I328</f>
        <v>2444148</v>
      </c>
      <c r="J327" s="335">
        <f>J328</f>
        <v>2962852</v>
      </c>
      <c r="K327" s="337">
        <f>ROUND(I327/H327*100,2)</f>
        <v>45.2</v>
      </c>
      <c r="L327" s="335">
        <f>L328</f>
        <v>3313000</v>
      </c>
      <c r="M327" s="368">
        <f>M328</f>
        <v>2148794</v>
      </c>
      <c r="N327" s="335">
        <f>N328</f>
        <v>295354</v>
      </c>
      <c r="O327" s="369">
        <f>O328</f>
        <v>2444148</v>
      </c>
      <c r="P327" s="338">
        <f t="shared" si="54"/>
        <v>868852</v>
      </c>
      <c r="Q327" s="339">
        <f>ROUND(O327/L327*100,2)</f>
        <v>73.77</v>
      </c>
      <c r="R327" s="281"/>
    </row>
    <row r="328" spans="1:21" ht="26.25" x14ac:dyDescent="0.2">
      <c r="A328" s="276"/>
      <c r="B328" s="268"/>
      <c r="C328" s="269"/>
      <c r="D328" s="269"/>
      <c r="E328" s="269" t="s">
        <v>32</v>
      </c>
      <c r="F328" s="269"/>
      <c r="G328" s="313" t="s">
        <v>92</v>
      </c>
      <c r="H328" s="335">
        <f>H329+H330+H331</f>
        <v>5407000</v>
      </c>
      <c r="I328" s="336">
        <f>I329</f>
        <v>2444148</v>
      </c>
      <c r="J328" s="335">
        <f>J329+J330+J331</f>
        <v>2962852</v>
      </c>
      <c r="K328" s="337">
        <f>ROUND(I328/H328*100,2)</f>
        <v>45.2</v>
      </c>
      <c r="L328" s="335">
        <f>L329+L330+L331</f>
        <v>3313000</v>
      </c>
      <c r="M328" s="314">
        <f>M329+M330+M331</f>
        <v>2148794</v>
      </c>
      <c r="N328" s="335">
        <f>N329+N330+N331</f>
        <v>295354</v>
      </c>
      <c r="O328" s="338">
        <f>O329+O330+O331</f>
        <v>2444148</v>
      </c>
      <c r="P328" s="338">
        <f t="shared" si="54"/>
        <v>868852</v>
      </c>
      <c r="Q328" s="339">
        <f>ROUND(O328/L328*100,2)</f>
        <v>73.77</v>
      </c>
      <c r="R328" s="281"/>
    </row>
    <row r="329" spans="1:21" ht="51" x14ac:dyDescent="0.2">
      <c r="A329" s="282"/>
      <c r="B329" s="340"/>
      <c r="C329" s="283"/>
      <c r="D329" s="283"/>
      <c r="E329" s="283"/>
      <c r="F329" s="283">
        <v>17</v>
      </c>
      <c r="G329" s="341" t="s">
        <v>94</v>
      </c>
      <c r="H329" s="342">
        <v>5407000</v>
      </c>
      <c r="I329" s="343">
        <f>O329</f>
        <v>2444148</v>
      </c>
      <c r="J329" s="342">
        <f>H329-I329</f>
        <v>2962852</v>
      </c>
      <c r="K329" s="337">
        <f>ROUND(I329/H329*100,2)</f>
        <v>45.2</v>
      </c>
      <c r="L329" s="342">
        <v>3313000</v>
      </c>
      <c r="M329" s="344">
        <v>2148794</v>
      </c>
      <c r="N329" s="342">
        <v>295354</v>
      </c>
      <c r="O329" s="285">
        <f>M329+N329</f>
        <v>2444148</v>
      </c>
      <c r="P329" s="285">
        <f t="shared" si="54"/>
        <v>868852</v>
      </c>
      <c r="Q329" s="339">
        <f>ROUND(O329/L329*100,2)</f>
        <v>73.77</v>
      </c>
      <c r="R329" s="260"/>
    </row>
    <row r="330" spans="1:21" ht="51" x14ac:dyDescent="0.2">
      <c r="A330" s="282"/>
      <c r="B330" s="340"/>
      <c r="C330" s="283"/>
      <c r="D330" s="283"/>
      <c r="E330" s="283"/>
      <c r="F330" s="283">
        <v>19</v>
      </c>
      <c r="G330" s="341" t="s">
        <v>96</v>
      </c>
      <c r="H330" s="342"/>
      <c r="I330" s="343"/>
      <c r="J330" s="342">
        <f>H330-I330</f>
        <v>0</v>
      </c>
      <c r="K330" s="337"/>
      <c r="L330" s="342"/>
      <c r="M330" s="344"/>
      <c r="N330" s="342"/>
      <c r="O330" s="285">
        <f>M330+N330</f>
        <v>0</v>
      </c>
      <c r="P330" s="285">
        <f t="shared" si="54"/>
        <v>0</v>
      </c>
      <c r="Q330" s="339"/>
      <c r="R330" s="260"/>
    </row>
    <row r="331" spans="1:21" ht="102" x14ac:dyDescent="0.2">
      <c r="A331" s="282"/>
      <c r="B331" s="340"/>
      <c r="C331" s="283"/>
      <c r="D331" s="283"/>
      <c r="E331" s="283"/>
      <c r="F331" s="283" t="s">
        <v>89</v>
      </c>
      <c r="G331" s="341" t="s">
        <v>97</v>
      </c>
      <c r="H331" s="342"/>
      <c r="I331" s="343"/>
      <c r="J331" s="342">
        <f>H331-I331</f>
        <v>0</v>
      </c>
      <c r="K331" s="337"/>
      <c r="L331" s="342"/>
      <c r="M331" s="344"/>
      <c r="N331" s="342"/>
      <c r="O331" s="285">
        <f>M331+N331</f>
        <v>0</v>
      </c>
      <c r="P331" s="285">
        <f t="shared" si="54"/>
        <v>0</v>
      </c>
      <c r="Q331" s="339"/>
      <c r="R331" s="260"/>
    </row>
    <row r="332" spans="1:21" ht="26.25" x14ac:dyDescent="0.2">
      <c r="A332" s="276"/>
      <c r="B332" s="268"/>
      <c r="C332" s="269"/>
      <c r="D332" s="269">
        <v>57</v>
      </c>
      <c r="E332" s="269"/>
      <c r="F332" s="269"/>
      <c r="G332" s="334" t="s">
        <v>78</v>
      </c>
      <c r="H332" s="335">
        <f>H333+H353</f>
        <v>22435000</v>
      </c>
      <c r="I332" s="336">
        <f>I333</f>
        <v>9807117</v>
      </c>
      <c r="J332" s="335">
        <f>J333+J352</f>
        <v>12627883</v>
      </c>
      <c r="K332" s="337">
        <f>ROUND(I332/H332*100,2)</f>
        <v>43.71</v>
      </c>
      <c r="L332" s="335">
        <f>L333+L353</f>
        <v>15307000</v>
      </c>
      <c r="M332" s="368">
        <f>M333+M354+M355+M356</f>
        <v>8612627</v>
      </c>
      <c r="N332" s="335">
        <f>N333+N354+N355+N356</f>
        <v>1194490</v>
      </c>
      <c r="O332" s="369">
        <f>O333+O352</f>
        <v>9807117</v>
      </c>
      <c r="P332" s="338">
        <f t="shared" si="54"/>
        <v>5499883</v>
      </c>
      <c r="Q332" s="339">
        <f>ROUND(O332/L332*100,2)</f>
        <v>64.069999999999993</v>
      </c>
      <c r="R332" s="281"/>
    </row>
    <row r="333" spans="1:21" ht="26.25" x14ac:dyDescent="0.2">
      <c r="A333" s="276"/>
      <c r="B333" s="268"/>
      <c r="C333" s="269"/>
      <c r="D333" s="269"/>
      <c r="E333" s="269" t="s">
        <v>32</v>
      </c>
      <c r="F333" s="269"/>
      <c r="G333" s="313" t="s">
        <v>99</v>
      </c>
      <c r="H333" s="335">
        <v>22435000</v>
      </c>
      <c r="I333" s="336">
        <f>I334+I344+I346</f>
        <v>9807117</v>
      </c>
      <c r="J333" s="342">
        <f>H333-I333</f>
        <v>12627883</v>
      </c>
      <c r="K333" s="337">
        <f>ROUND(I333/H333*100,2)</f>
        <v>43.71</v>
      </c>
      <c r="L333" s="335">
        <f>L334+L344</f>
        <v>15307000</v>
      </c>
      <c r="M333" s="314">
        <f>+M334+M346+M349+M348+M344</f>
        <v>8612627</v>
      </c>
      <c r="N333" s="335">
        <f>+N334+N346+N349+N348+N344</f>
        <v>1194490</v>
      </c>
      <c r="O333" s="338">
        <f>+O334+O344+O347+O346</f>
        <v>9807117</v>
      </c>
      <c r="P333" s="338">
        <f t="shared" si="54"/>
        <v>5499883</v>
      </c>
      <c r="Q333" s="339">
        <f>ROUND(O333/L333*100,2)</f>
        <v>64.069999999999993</v>
      </c>
      <c r="R333" s="281"/>
    </row>
    <row r="334" spans="1:21" ht="26.25" x14ac:dyDescent="0.2">
      <c r="A334" s="282"/>
      <c r="B334" s="340"/>
      <c r="C334" s="283"/>
      <c r="D334" s="283"/>
      <c r="E334" s="283"/>
      <c r="F334" s="283"/>
      <c r="G334" s="341" t="s">
        <v>183</v>
      </c>
      <c r="H334" s="381">
        <v>22035000</v>
      </c>
      <c r="I334" s="382">
        <f>I335</f>
        <v>9617316</v>
      </c>
      <c r="J334" s="342">
        <f>H334-I334</f>
        <v>12417684</v>
      </c>
      <c r="K334" s="337"/>
      <c r="L334" s="381">
        <f>L335+L344+L346</f>
        <v>15081000</v>
      </c>
      <c r="M334" s="381">
        <f>M335</f>
        <v>8430596</v>
      </c>
      <c r="N334" s="381">
        <f>+N335+N338+N339+N340+N341+N342+N343+N337</f>
        <v>1186720</v>
      </c>
      <c r="O334" s="381">
        <f>+O335+O337+O338+O339+O340+O341+O342+O343</f>
        <v>9617316</v>
      </c>
      <c r="P334" s="381">
        <f t="shared" si="54"/>
        <v>5463684</v>
      </c>
      <c r="Q334" s="339"/>
      <c r="R334" s="260"/>
    </row>
    <row r="335" spans="1:21" ht="26.25" x14ac:dyDescent="0.2">
      <c r="A335" s="282"/>
      <c r="B335" s="340"/>
      <c r="C335" s="283"/>
      <c r="D335" s="283"/>
      <c r="E335" s="283"/>
      <c r="F335" s="283"/>
      <c r="G335" s="341" t="s">
        <v>430</v>
      </c>
      <c r="H335" s="381">
        <v>22035000</v>
      </c>
      <c r="I335" s="343">
        <f>O335</f>
        <v>9617316</v>
      </c>
      <c r="J335" s="342">
        <f>H335-I335</f>
        <v>12417684</v>
      </c>
      <c r="K335" s="337"/>
      <c r="L335" s="342">
        <v>14805000</v>
      </c>
      <c r="M335" s="344">
        <v>8430596</v>
      </c>
      <c r="N335" s="342">
        <v>1186720</v>
      </c>
      <c r="O335" s="285">
        <f t="shared" ref="O335:O346" si="61">M335+N335</f>
        <v>9617316</v>
      </c>
      <c r="P335" s="285">
        <f t="shared" si="54"/>
        <v>5187684</v>
      </c>
      <c r="Q335" s="339"/>
      <c r="R335" s="260"/>
      <c r="U335" s="383"/>
    </row>
    <row r="336" spans="1:21" ht="26.25" x14ac:dyDescent="0.2">
      <c r="A336" s="282"/>
      <c r="B336" s="340"/>
      <c r="C336" s="283"/>
      <c r="D336" s="283"/>
      <c r="E336" s="283"/>
      <c r="F336" s="283"/>
      <c r="G336" s="384" t="s">
        <v>425</v>
      </c>
      <c r="H336" s="342"/>
      <c r="I336" s="385">
        <f>O336</f>
        <v>960096</v>
      </c>
      <c r="J336" s="342"/>
      <c r="K336" s="337"/>
      <c r="L336" s="342"/>
      <c r="M336" s="344">
        <v>842090</v>
      </c>
      <c r="N336" s="342">
        <v>118006</v>
      </c>
      <c r="O336" s="285">
        <f t="shared" si="61"/>
        <v>960096</v>
      </c>
      <c r="P336" s="285"/>
      <c r="Q336" s="339"/>
      <c r="R336" s="260"/>
    </row>
    <row r="337" spans="1:18" ht="26.25" x14ac:dyDescent="0.2">
      <c r="A337" s="282"/>
      <c r="B337" s="340"/>
      <c r="C337" s="283"/>
      <c r="D337" s="283"/>
      <c r="E337" s="283"/>
      <c r="F337" s="283"/>
      <c r="G337" s="341" t="s">
        <v>184</v>
      </c>
      <c r="H337" s="342"/>
      <c r="I337" s="343"/>
      <c r="J337" s="342">
        <f t="shared" ref="J337:J344" si="62">H337-I337</f>
        <v>0</v>
      </c>
      <c r="K337" s="337"/>
      <c r="L337" s="342"/>
      <c r="M337" s="344"/>
      <c r="N337" s="342"/>
      <c r="O337" s="285">
        <f t="shared" si="61"/>
        <v>0</v>
      </c>
      <c r="P337" s="285">
        <f t="shared" ref="P337:P344" si="63">L337-O337</f>
        <v>0</v>
      </c>
      <c r="Q337" s="339"/>
      <c r="R337" s="260"/>
    </row>
    <row r="338" spans="1:18" ht="26.25" x14ac:dyDescent="0.2">
      <c r="A338" s="282"/>
      <c r="B338" s="340"/>
      <c r="C338" s="283"/>
      <c r="D338" s="283"/>
      <c r="E338" s="283"/>
      <c r="F338" s="283"/>
      <c r="G338" s="341" t="s">
        <v>320</v>
      </c>
      <c r="H338" s="342"/>
      <c r="I338" s="343"/>
      <c r="J338" s="342">
        <f t="shared" si="62"/>
        <v>0</v>
      </c>
      <c r="K338" s="337"/>
      <c r="L338" s="342"/>
      <c r="M338" s="344"/>
      <c r="N338" s="342"/>
      <c r="O338" s="285">
        <f t="shared" si="61"/>
        <v>0</v>
      </c>
      <c r="P338" s="285">
        <f t="shared" si="63"/>
        <v>0</v>
      </c>
      <c r="Q338" s="339"/>
      <c r="R338" s="260"/>
    </row>
    <row r="339" spans="1:18" ht="26.25" x14ac:dyDescent="0.2">
      <c r="A339" s="282"/>
      <c r="B339" s="340"/>
      <c r="C339" s="283"/>
      <c r="D339" s="283"/>
      <c r="E339" s="283"/>
      <c r="F339" s="283"/>
      <c r="G339" s="341" t="s">
        <v>321</v>
      </c>
      <c r="H339" s="342"/>
      <c r="I339" s="343"/>
      <c r="J339" s="342">
        <f t="shared" si="62"/>
        <v>0</v>
      </c>
      <c r="K339" s="337"/>
      <c r="L339" s="342"/>
      <c r="M339" s="344"/>
      <c r="N339" s="342"/>
      <c r="O339" s="285">
        <f t="shared" si="61"/>
        <v>0</v>
      </c>
      <c r="P339" s="285">
        <f t="shared" si="63"/>
        <v>0</v>
      </c>
      <c r="Q339" s="339"/>
      <c r="R339" s="260"/>
    </row>
    <row r="340" spans="1:18" ht="26.25" x14ac:dyDescent="0.2">
      <c r="A340" s="282"/>
      <c r="B340" s="340"/>
      <c r="C340" s="283"/>
      <c r="D340" s="283"/>
      <c r="E340" s="283"/>
      <c r="F340" s="283"/>
      <c r="G340" s="341" t="s">
        <v>185</v>
      </c>
      <c r="H340" s="342"/>
      <c r="I340" s="343"/>
      <c r="J340" s="342">
        <f t="shared" si="62"/>
        <v>0</v>
      </c>
      <c r="K340" s="337"/>
      <c r="L340" s="342"/>
      <c r="M340" s="344"/>
      <c r="N340" s="342"/>
      <c r="O340" s="285">
        <f t="shared" si="61"/>
        <v>0</v>
      </c>
      <c r="P340" s="285">
        <f t="shared" si="63"/>
        <v>0</v>
      </c>
      <c r="Q340" s="339"/>
      <c r="R340" s="260"/>
    </row>
    <row r="341" spans="1:18" ht="26.25" x14ac:dyDescent="0.2">
      <c r="A341" s="282"/>
      <c r="B341" s="340"/>
      <c r="C341" s="283"/>
      <c r="D341" s="283"/>
      <c r="E341" s="283"/>
      <c r="F341" s="283"/>
      <c r="G341" s="341" t="s">
        <v>322</v>
      </c>
      <c r="H341" s="342"/>
      <c r="I341" s="343"/>
      <c r="J341" s="342">
        <f t="shared" si="62"/>
        <v>0</v>
      </c>
      <c r="K341" s="337"/>
      <c r="L341" s="342"/>
      <c r="M341" s="344"/>
      <c r="N341" s="342"/>
      <c r="O341" s="285">
        <f t="shared" si="61"/>
        <v>0</v>
      </c>
      <c r="P341" s="285">
        <f t="shared" si="63"/>
        <v>0</v>
      </c>
      <c r="Q341" s="339"/>
      <c r="R341" s="260"/>
    </row>
    <row r="342" spans="1:18" ht="26.25" x14ac:dyDescent="0.2">
      <c r="A342" s="282"/>
      <c r="B342" s="340"/>
      <c r="C342" s="283"/>
      <c r="D342" s="283"/>
      <c r="E342" s="283"/>
      <c r="F342" s="283"/>
      <c r="G342" s="386" t="s">
        <v>323</v>
      </c>
      <c r="H342" s="342"/>
      <c r="I342" s="343"/>
      <c r="J342" s="342">
        <f t="shared" si="62"/>
        <v>0</v>
      </c>
      <c r="K342" s="337"/>
      <c r="L342" s="342"/>
      <c r="M342" s="344"/>
      <c r="N342" s="342"/>
      <c r="O342" s="285">
        <f t="shared" si="61"/>
        <v>0</v>
      </c>
      <c r="P342" s="285">
        <f t="shared" si="63"/>
        <v>0</v>
      </c>
      <c r="Q342" s="339"/>
      <c r="R342" s="260"/>
    </row>
    <row r="343" spans="1:18" ht="26.25" x14ac:dyDescent="0.2">
      <c r="A343" s="282"/>
      <c r="B343" s="340"/>
      <c r="C343" s="283"/>
      <c r="D343" s="283"/>
      <c r="E343" s="283"/>
      <c r="F343" s="283"/>
      <c r="G343" s="386" t="s">
        <v>324</v>
      </c>
      <c r="H343" s="342"/>
      <c r="I343" s="343"/>
      <c r="J343" s="342">
        <f t="shared" si="62"/>
        <v>0</v>
      </c>
      <c r="K343" s="337"/>
      <c r="L343" s="342"/>
      <c r="M343" s="344"/>
      <c r="N343" s="342"/>
      <c r="O343" s="285">
        <f t="shared" si="61"/>
        <v>0</v>
      </c>
      <c r="P343" s="285">
        <f t="shared" si="63"/>
        <v>0</v>
      </c>
      <c r="Q343" s="339"/>
      <c r="R343" s="260"/>
    </row>
    <row r="344" spans="1:18" ht="26.25" x14ac:dyDescent="0.2">
      <c r="A344" s="282"/>
      <c r="B344" s="340"/>
      <c r="C344" s="283"/>
      <c r="D344" s="283"/>
      <c r="E344" s="283"/>
      <c r="F344" s="283"/>
      <c r="G344" s="341" t="s">
        <v>475</v>
      </c>
      <c r="H344" s="342">
        <v>300000</v>
      </c>
      <c r="I344" s="343">
        <f>O344</f>
        <v>165872</v>
      </c>
      <c r="J344" s="342">
        <f t="shared" si="62"/>
        <v>134128</v>
      </c>
      <c r="K344" s="337"/>
      <c r="L344" s="342">
        <v>226000</v>
      </c>
      <c r="M344" s="344">
        <v>164199</v>
      </c>
      <c r="N344" s="342">
        <v>1673</v>
      </c>
      <c r="O344" s="285">
        <f t="shared" si="61"/>
        <v>165872</v>
      </c>
      <c r="P344" s="285">
        <f t="shared" si="63"/>
        <v>60128</v>
      </c>
      <c r="Q344" s="339"/>
      <c r="R344" s="260"/>
    </row>
    <row r="345" spans="1:18" ht="26.25" x14ac:dyDescent="0.2">
      <c r="A345" s="282"/>
      <c r="B345" s="340"/>
      <c r="C345" s="283"/>
      <c r="D345" s="283"/>
      <c r="E345" s="283"/>
      <c r="F345" s="283"/>
      <c r="G345" s="384" t="s">
        <v>426</v>
      </c>
      <c r="H345" s="342"/>
      <c r="I345" s="385">
        <f>O345</f>
        <v>14987</v>
      </c>
      <c r="J345" s="342"/>
      <c r="K345" s="337"/>
      <c r="L345" s="342"/>
      <c r="M345" s="344">
        <v>14819</v>
      </c>
      <c r="N345" s="342">
        <v>168</v>
      </c>
      <c r="O345" s="285">
        <f t="shared" si="61"/>
        <v>14987</v>
      </c>
      <c r="P345" s="285"/>
      <c r="Q345" s="339"/>
      <c r="R345" s="260"/>
    </row>
    <row r="346" spans="1:18" ht="26.25" x14ac:dyDescent="0.2">
      <c r="A346" s="387"/>
      <c r="B346" s="388"/>
      <c r="C346" s="389"/>
      <c r="D346" s="389"/>
      <c r="E346" s="389"/>
      <c r="F346" s="389"/>
      <c r="G346" s="341" t="s">
        <v>186</v>
      </c>
      <c r="H346" s="390">
        <v>100000</v>
      </c>
      <c r="I346" s="391">
        <f>O346</f>
        <v>23929</v>
      </c>
      <c r="J346" s="342">
        <f t="shared" ref="J346:J354" si="64">H346-I346</f>
        <v>76071</v>
      </c>
      <c r="K346" s="337"/>
      <c r="L346" s="390">
        <v>50000</v>
      </c>
      <c r="M346" s="392">
        <v>17832</v>
      </c>
      <c r="N346" s="390">
        <v>6097</v>
      </c>
      <c r="O346" s="393">
        <f t="shared" si="61"/>
        <v>23929</v>
      </c>
      <c r="P346" s="393">
        <f t="shared" ref="P346:P354" si="65">L346-O346</f>
        <v>26071</v>
      </c>
      <c r="Q346" s="339"/>
      <c r="R346" s="394"/>
    </row>
    <row r="347" spans="1:18" ht="26.25" x14ac:dyDescent="0.2">
      <c r="A347" s="276"/>
      <c r="B347" s="268"/>
      <c r="C347" s="269"/>
      <c r="D347" s="269"/>
      <c r="E347" s="269"/>
      <c r="F347" s="269"/>
      <c r="G347" s="313" t="s">
        <v>187</v>
      </c>
      <c r="H347" s="335">
        <v>0</v>
      </c>
      <c r="I347" s="336"/>
      <c r="J347" s="342">
        <f t="shared" si="64"/>
        <v>0</v>
      </c>
      <c r="K347" s="337"/>
      <c r="L347" s="335">
        <v>0</v>
      </c>
      <c r="M347" s="314">
        <f>+M348+M349+M350+M351</f>
        <v>0</v>
      </c>
      <c r="N347" s="335">
        <f>+N348+N349+N350+N351</f>
        <v>0</v>
      </c>
      <c r="O347" s="335">
        <f>+O348+O349+O350+O351</f>
        <v>0</v>
      </c>
      <c r="P347" s="338">
        <f t="shared" si="65"/>
        <v>0</v>
      </c>
      <c r="Q347" s="339"/>
      <c r="R347" s="260"/>
    </row>
    <row r="348" spans="1:18" ht="26.25" x14ac:dyDescent="0.2">
      <c r="A348" s="282"/>
      <c r="B348" s="340"/>
      <c r="C348" s="283"/>
      <c r="D348" s="283"/>
      <c r="E348" s="283"/>
      <c r="F348" s="283"/>
      <c r="G348" s="341" t="s">
        <v>188</v>
      </c>
      <c r="H348" s="342"/>
      <c r="I348" s="343"/>
      <c r="J348" s="342">
        <f t="shared" si="64"/>
        <v>0</v>
      </c>
      <c r="K348" s="337"/>
      <c r="L348" s="342"/>
      <c r="M348" s="344"/>
      <c r="N348" s="342"/>
      <c r="O348" s="285">
        <f>M348+N348</f>
        <v>0</v>
      </c>
      <c r="P348" s="285">
        <f t="shared" si="65"/>
        <v>0</v>
      </c>
      <c r="Q348" s="339"/>
      <c r="R348" s="260"/>
    </row>
    <row r="349" spans="1:18" ht="26.25" x14ac:dyDescent="0.2">
      <c r="A349" s="282"/>
      <c r="B349" s="340"/>
      <c r="C349" s="283"/>
      <c r="D349" s="283"/>
      <c r="E349" s="283"/>
      <c r="F349" s="283"/>
      <c r="G349" s="341" t="s">
        <v>189</v>
      </c>
      <c r="H349" s="342"/>
      <c r="I349" s="343"/>
      <c r="J349" s="342">
        <f t="shared" si="64"/>
        <v>0</v>
      </c>
      <c r="K349" s="337"/>
      <c r="L349" s="342"/>
      <c r="M349" s="344"/>
      <c r="N349" s="342"/>
      <c r="O349" s="285">
        <f>M349+N349</f>
        <v>0</v>
      </c>
      <c r="P349" s="285">
        <f t="shared" si="65"/>
        <v>0</v>
      </c>
      <c r="Q349" s="339"/>
      <c r="R349" s="260"/>
    </row>
    <row r="350" spans="1:18" ht="26.25" x14ac:dyDescent="0.2">
      <c r="A350" s="282"/>
      <c r="B350" s="340"/>
      <c r="C350" s="283"/>
      <c r="D350" s="283"/>
      <c r="E350" s="283"/>
      <c r="F350" s="283"/>
      <c r="G350" s="341" t="s">
        <v>190</v>
      </c>
      <c r="H350" s="342"/>
      <c r="I350" s="343"/>
      <c r="J350" s="342">
        <f t="shared" si="64"/>
        <v>0</v>
      </c>
      <c r="K350" s="337"/>
      <c r="L350" s="342"/>
      <c r="M350" s="344"/>
      <c r="N350" s="342"/>
      <c r="O350" s="285">
        <f>M350+N350</f>
        <v>0</v>
      </c>
      <c r="P350" s="285">
        <f t="shared" si="65"/>
        <v>0</v>
      </c>
      <c r="Q350" s="339"/>
      <c r="R350" s="260"/>
    </row>
    <row r="351" spans="1:18" ht="26.25" x14ac:dyDescent="0.2">
      <c r="A351" s="282"/>
      <c r="B351" s="340"/>
      <c r="C351" s="283"/>
      <c r="D351" s="283"/>
      <c r="E351" s="283"/>
      <c r="F351" s="283"/>
      <c r="G351" s="341" t="s">
        <v>191</v>
      </c>
      <c r="H351" s="342"/>
      <c r="I351" s="343"/>
      <c r="J351" s="342">
        <f t="shared" si="64"/>
        <v>0</v>
      </c>
      <c r="K351" s="337"/>
      <c r="L351" s="342"/>
      <c r="M351" s="344"/>
      <c r="N351" s="342"/>
      <c r="O351" s="285">
        <f>M351+N351</f>
        <v>0</v>
      </c>
      <c r="P351" s="285">
        <f t="shared" si="65"/>
        <v>0</v>
      </c>
      <c r="Q351" s="339"/>
      <c r="R351" s="260"/>
    </row>
    <row r="352" spans="1:18" ht="26.25" x14ac:dyDescent="0.2">
      <c r="A352" s="276"/>
      <c r="B352" s="268"/>
      <c r="C352" s="269"/>
      <c r="D352" s="269"/>
      <c r="E352" s="269" t="s">
        <v>30</v>
      </c>
      <c r="F352" s="269"/>
      <c r="G352" s="313" t="s">
        <v>100</v>
      </c>
      <c r="H352" s="395">
        <f>H353</f>
        <v>0</v>
      </c>
      <c r="I352" s="396"/>
      <c r="J352" s="342">
        <f t="shared" si="64"/>
        <v>0</v>
      </c>
      <c r="K352" s="337" t="e">
        <f>ROUND(I352/H352*100,2)</f>
        <v>#DIV/0!</v>
      </c>
      <c r="L352" s="395">
        <f>L353</f>
        <v>0</v>
      </c>
      <c r="M352" s="314">
        <f>M353</f>
        <v>0</v>
      </c>
      <c r="N352" s="395">
        <f>N353</f>
        <v>0</v>
      </c>
      <c r="O352" s="314">
        <f>O353</f>
        <v>0</v>
      </c>
      <c r="P352" s="314">
        <f t="shared" si="65"/>
        <v>0</v>
      </c>
      <c r="Q352" s="339" t="e">
        <f>ROUND(O352/L352*100,2)</f>
        <v>#DIV/0!</v>
      </c>
      <c r="R352" s="260"/>
    </row>
    <row r="353" spans="1:18" ht="26.25" x14ac:dyDescent="0.2">
      <c r="A353" s="282"/>
      <c r="B353" s="340"/>
      <c r="C353" s="283"/>
      <c r="D353" s="283"/>
      <c r="E353" s="283"/>
      <c r="F353" s="283" t="s">
        <v>32</v>
      </c>
      <c r="G353" s="341" t="s">
        <v>192</v>
      </c>
      <c r="H353" s="342"/>
      <c r="I353" s="343"/>
      <c r="J353" s="342">
        <f t="shared" si="64"/>
        <v>0</v>
      </c>
      <c r="K353" s="337" t="e">
        <f>ROUND(I353/H353*100,2)</f>
        <v>#DIV/0!</v>
      </c>
      <c r="L353" s="342"/>
      <c r="M353" s="342">
        <f>M354</f>
        <v>0</v>
      </c>
      <c r="N353" s="342">
        <f>N354</f>
        <v>0</v>
      </c>
      <c r="O353" s="342">
        <f>O354</f>
        <v>0</v>
      </c>
      <c r="P353" s="342">
        <f t="shared" si="65"/>
        <v>0</v>
      </c>
      <c r="Q353" s="339" t="e">
        <f>ROUND(O353/L353*100,2)</f>
        <v>#DIV/0!</v>
      </c>
      <c r="R353" s="260"/>
    </row>
    <row r="354" spans="1:18" ht="26.25" x14ac:dyDescent="0.2">
      <c r="A354" s="282"/>
      <c r="B354" s="340"/>
      <c r="C354" s="397"/>
      <c r="D354" s="283"/>
      <c r="E354" s="283"/>
      <c r="F354" s="346"/>
      <c r="G354" s="341" t="s">
        <v>193</v>
      </c>
      <c r="H354" s="342"/>
      <c r="I354" s="343"/>
      <c r="J354" s="342">
        <f t="shared" si="64"/>
        <v>0</v>
      </c>
      <c r="K354" s="337"/>
      <c r="L354" s="342"/>
      <c r="M354" s="344"/>
      <c r="N354" s="342"/>
      <c r="O354" s="285">
        <f>M354+N354</f>
        <v>0</v>
      </c>
      <c r="P354" s="285">
        <f t="shared" si="65"/>
        <v>0</v>
      </c>
      <c r="Q354" s="339"/>
      <c r="R354" s="260"/>
    </row>
    <row r="355" spans="1:18" ht="51" x14ac:dyDescent="0.2">
      <c r="A355" s="282"/>
      <c r="B355" s="340"/>
      <c r="C355" s="397"/>
      <c r="D355" s="283"/>
      <c r="E355" s="283" t="s">
        <v>103</v>
      </c>
      <c r="F355" s="346"/>
      <c r="G355" s="341" t="s">
        <v>423</v>
      </c>
      <c r="H355" s="342">
        <v>0</v>
      </c>
      <c r="I355" s="398"/>
      <c r="J355" s="342"/>
      <c r="K355" s="337"/>
      <c r="L355" s="342">
        <v>0</v>
      </c>
      <c r="M355" s="381"/>
      <c r="N355" s="342"/>
      <c r="O355" s="285"/>
      <c r="P355" s="285"/>
      <c r="Q355" s="339"/>
      <c r="R355" s="260"/>
    </row>
    <row r="356" spans="1:18" ht="51" x14ac:dyDescent="0.2">
      <c r="A356" s="282"/>
      <c r="B356" s="340"/>
      <c r="C356" s="397"/>
      <c r="D356" s="283"/>
      <c r="E356" s="399" t="s">
        <v>104</v>
      </c>
      <c r="F356" s="346"/>
      <c r="G356" s="341" t="s">
        <v>424</v>
      </c>
      <c r="H356" s="342">
        <v>0</v>
      </c>
      <c r="I356" s="398"/>
      <c r="J356" s="342"/>
      <c r="K356" s="337"/>
      <c r="L356" s="342">
        <v>0</v>
      </c>
      <c r="M356" s="381"/>
      <c r="N356" s="342"/>
      <c r="O356" s="285"/>
      <c r="P356" s="285"/>
      <c r="Q356" s="339"/>
      <c r="R356" s="260"/>
    </row>
    <row r="357" spans="1:18" ht="26.25" x14ac:dyDescent="0.2">
      <c r="A357" s="282"/>
      <c r="B357" s="340"/>
      <c r="C357" s="283"/>
      <c r="D357" s="269">
        <v>59</v>
      </c>
      <c r="E357" s="283"/>
      <c r="F357" s="283"/>
      <c r="G357" s="334" t="s">
        <v>80</v>
      </c>
      <c r="H357" s="342">
        <f>+H358+H359</f>
        <v>0</v>
      </c>
      <c r="I357" s="343"/>
      <c r="J357" s="342">
        <f t="shared" ref="J357:J373" si="66">H357-I357</f>
        <v>0</v>
      </c>
      <c r="K357" s="337" t="e">
        <f t="shared" ref="K357:K371" si="67">ROUND(I357/H357*100,2)</f>
        <v>#DIV/0!</v>
      </c>
      <c r="L357" s="342">
        <f>+L358+L359</f>
        <v>0</v>
      </c>
      <c r="M357" s="342">
        <f>+M358+M359</f>
        <v>0</v>
      </c>
      <c r="N357" s="342">
        <f>+N358+N359</f>
        <v>0</v>
      </c>
      <c r="O357" s="285">
        <f>+O358+O359</f>
        <v>0</v>
      </c>
      <c r="P357" s="285">
        <f t="shared" ref="P357:P399" si="68">L357-O357</f>
        <v>0</v>
      </c>
      <c r="Q357" s="339" t="e">
        <f t="shared" ref="Q357:Q371" si="69">ROUND(O357/L357*100,2)</f>
        <v>#DIV/0!</v>
      </c>
      <c r="R357" s="260"/>
    </row>
    <row r="358" spans="1:18" ht="26.25" x14ac:dyDescent="0.2">
      <c r="A358" s="282"/>
      <c r="B358" s="340"/>
      <c r="C358" s="283"/>
      <c r="D358" s="283"/>
      <c r="E358" s="283">
        <v>17</v>
      </c>
      <c r="F358" s="283"/>
      <c r="G358" s="341" t="s">
        <v>194</v>
      </c>
      <c r="H358" s="342"/>
      <c r="I358" s="343"/>
      <c r="J358" s="342">
        <f t="shared" si="66"/>
        <v>0</v>
      </c>
      <c r="K358" s="337" t="e">
        <f t="shared" si="67"/>
        <v>#DIV/0!</v>
      </c>
      <c r="L358" s="342"/>
      <c r="M358" s="344"/>
      <c r="N358" s="342"/>
      <c r="O358" s="285">
        <f>M358+N358</f>
        <v>0</v>
      </c>
      <c r="P358" s="285">
        <f t="shared" si="68"/>
        <v>0</v>
      </c>
      <c r="Q358" s="339" t="e">
        <f t="shared" si="69"/>
        <v>#DIV/0!</v>
      </c>
      <c r="R358" s="260"/>
    </row>
    <row r="359" spans="1:18" ht="26.25" x14ac:dyDescent="0.2">
      <c r="A359" s="282"/>
      <c r="B359" s="340"/>
      <c r="C359" s="283"/>
      <c r="D359" s="283"/>
      <c r="E359" s="400">
        <v>40</v>
      </c>
      <c r="F359" s="400"/>
      <c r="G359" s="401" t="s">
        <v>262</v>
      </c>
      <c r="H359" s="342"/>
      <c r="I359" s="343"/>
      <c r="J359" s="342">
        <f t="shared" si="66"/>
        <v>0</v>
      </c>
      <c r="K359" s="337" t="e">
        <f t="shared" si="67"/>
        <v>#DIV/0!</v>
      </c>
      <c r="L359" s="342"/>
      <c r="M359" s="344"/>
      <c r="N359" s="342"/>
      <c r="O359" s="285">
        <f>M359+N359</f>
        <v>0</v>
      </c>
      <c r="P359" s="285">
        <f t="shared" si="68"/>
        <v>0</v>
      </c>
      <c r="Q359" s="339" t="e">
        <f t="shared" si="69"/>
        <v>#DIV/0!</v>
      </c>
      <c r="R359" s="260"/>
    </row>
    <row r="360" spans="1:18" ht="26.25" x14ac:dyDescent="0.2">
      <c r="A360" s="276"/>
      <c r="B360" s="268"/>
      <c r="C360" s="269"/>
      <c r="D360" s="269" t="s">
        <v>105</v>
      </c>
      <c r="E360" s="269"/>
      <c r="F360" s="269"/>
      <c r="G360" s="334" t="s">
        <v>83</v>
      </c>
      <c r="H360" s="335">
        <f>H361</f>
        <v>0</v>
      </c>
      <c r="I360" s="336"/>
      <c r="J360" s="342">
        <f t="shared" si="66"/>
        <v>0</v>
      </c>
      <c r="K360" s="337" t="e">
        <f t="shared" si="67"/>
        <v>#DIV/0!</v>
      </c>
      <c r="L360" s="335">
        <f>L361</f>
        <v>0</v>
      </c>
      <c r="M360" s="314">
        <f>M361</f>
        <v>0</v>
      </c>
      <c r="N360" s="335">
        <f>N361</f>
        <v>0</v>
      </c>
      <c r="O360" s="338">
        <f>O361</f>
        <v>0</v>
      </c>
      <c r="P360" s="338">
        <f t="shared" si="68"/>
        <v>0</v>
      </c>
      <c r="Q360" s="339" t="e">
        <f t="shared" si="69"/>
        <v>#DIV/0!</v>
      </c>
      <c r="R360" s="260"/>
    </row>
    <row r="361" spans="1:18" ht="26.25" x14ac:dyDescent="0.2">
      <c r="A361" s="276"/>
      <c r="B361" s="268"/>
      <c r="C361" s="269"/>
      <c r="D361" s="269">
        <v>71</v>
      </c>
      <c r="E361" s="269"/>
      <c r="F361" s="269"/>
      <c r="G361" s="334" t="s">
        <v>343</v>
      </c>
      <c r="H361" s="335">
        <f>H362+H367</f>
        <v>0</v>
      </c>
      <c r="I361" s="336"/>
      <c r="J361" s="342">
        <f t="shared" si="66"/>
        <v>0</v>
      </c>
      <c r="K361" s="337" t="e">
        <f t="shared" si="67"/>
        <v>#DIV/0!</v>
      </c>
      <c r="L361" s="335">
        <f>L362+L367</f>
        <v>0</v>
      </c>
      <c r="M361" s="314">
        <f>M362+M367</f>
        <v>0</v>
      </c>
      <c r="N361" s="335">
        <f>N362+N367</f>
        <v>0</v>
      </c>
      <c r="O361" s="338">
        <f>O362+O367</f>
        <v>0</v>
      </c>
      <c r="P361" s="338">
        <f t="shared" si="68"/>
        <v>0</v>
      </c>
      <c r="Q361" s="339" t="e">
        <f t="shared" si="69"/>
        <v>#DIV/0!</v>
      </c>
      <c r="R361" s="260"/>
    </row>
    <row r="362" spans="1:18" ht="26.25" x14ac:dyDescent="0.2">
      <c r="A362" s="276"/>
      <c r="B362" s="268"/>
      <c r="C362" s="269"/>
      <c r="D362" s="269"/>
      <c r="E362" s="269" t="s">
        <v>32</v>
      </c>
      <c r="F362" s="269"/>
      <c r="G362" s="313" t="s">
        <v>363</v>
      </c>
      <c r="H362" s="335">
        <f>H363+H364+H365+H366</f>
        <v>0</v>
      </c>
      <c r="I362" s="336"/>
      <c r="J362" s="342">
        <f t="shared" si="66"/>
        <v>0</v>
      </c>
      <c r="K362" s="337" t="e">
        <f t="shared" si="67"/>
        <v>#DIV/0!</v>
      </c>
      <c r="L362" s="335">
        <f>L363+L364+L365+L366</f>
        <v>0</v>
      </c>
      <c r="M362" s="314">
        <f>M363+M364+M365+M366</f>
        <v>0</v>
      </c>
      <c r="N362" s="335">
        <f>N363+N364+N365+N366</f>
        <v>0</v>
      </c>
      <c r="O362" s="338">
        <f>O363+O364+O365+O366</f>
        <v>0</v>
      </c>
      <c r="P362" s="338">
        <f t="shared" si="68"/>
        <v>0</v>
      </c>
      <c r="Q362" s="339" t="e">
        <f t="shared" si="69"/>
        <v>#DIV/0!</v>
      </c>
      <c r="R362" s="260"/>
    </row>
    <row r="363" spans="1:18" ht="26.25" x14ac:dyDescent="0.2">
      <c r="A363" s="282"/>
      <c r="B363" s="340"/>
      <c r="C363" s="283"/>
      <c r="D363" s="283"/>
      <c r="E363" s="283"/>
      <c r="F363" s="283" t="s">
        <v>32</v>
      </c>
      <c r="G363" s="341" t="s">
        <v>326</v>
      </c>
      <c r="H363" s="342"/>
      <c r="I363" s="343"/>
      <c r="J363" s="342">
        <f t="shared" si="66"/>
        <v>0</v>
      </c>
      <c r="K363" s="337" t="e">
        <f t="shared" si="67"/>
        <v>#DIV/0!</v>
      </c>
      <c r="L363" s="342"/>
      <c r="M363" s="344"/>
      <c r="N363" s="342"/>
      <c r="O363" s="285">
        <f>M363+N363</f>
        <v>0</v>
      </c>
      <c r="P363" s="285">
        <f t="shared" si="68"/>
        <v>0</v>
      </c>
      <c r="Q363" s="339" t="e">
        <f t="shared" si="69"/>
        <v>#DIV/0!</v>
      </c>
      <c r="R363" s="260"/>
    </row>
    <row r="364" spans="1:18" ht="26.25" x14ac:dyDescent="0.2">
      <c r="A364" s="282"/>
      <c r="B364" s="340"/>
      <c r="C364" s="283"/>
      <c r="D364" s="283"/>
      <c r="E364" s="283"/>
      <c r="F364" s="283" t="s">
        <v>30</v>
      </c>
      <c r="G364" s="341" t="s">
        <v>327</v>
      </c>
      <c r="H364" s="342">
        <v>0</v>
      </c>
      <c r="I364" s="343"/>
      <c r="J364" s="342">
        <f t="shared" si="66"/>
        <v>0</v>
      </c>
      <c r="K364" s="337" t="e">
        <f t="shared" si="67"/>
        <v>#DIV/0!</v>
      </c>
      <c r="L364" s="342">
        <v>0</v>
      </c>
      <c r="M364" s="344"/>
      <c r="N364" s="342"/>
      <c r="O364" s="285">
        <f>M364+N364</f>
        <v>0</v>
      </c>
      <c r="P364" s="285">
        <f t="shared" si="68"/>
        <v>0</v>
      </c>
      <c r="Q364" s="339" t="e">
        <f t="shared" si="69"/>
        <v>#DIV/0!</v>
      </c>
      <c r="R364" s="260"/>
    </row>
    <row r="365" spans="1:18" ht="26.25" x14ac:dyDescent="0.2">
      <c r="A365" s="282"/>
      <c r="B365" s="340"/>
      <c r="C365" s="283"/>
      <c r="D365" s="283"/>
      <c r="E365" s="283"/>
      <c r="F365" s="283" t="s">
        <v>43</v>
      </c>
      <c r="G365" s="341" t="s">
        <v>328</v>
      </c>
      <c r="H365" s="342"/>
      <c r="I365" s="343"/>
      <c r="J365" s="342">
        <f t="shared" si="66"/>
        <v>0</v>
      </c>
      <c r="K365" s="337" t="e">
        <f t="shared" si="67"/>
        <v>#DIV/0!</v>
      </c>
      <c r="L365" s="342"/>
      <c r="M365" s="344"/>
      <c r="N365" s="342"/>
      <c r="O365" s="285">
        <f>M365+N365</f>
        <v>0</v>
      </c>
      <c r="P365" s="285">
        <f t="shared" si="68"/>
        <v>0</v>
      </c>
      <c r="Q365" s="339" t="e">
        <f t="shared" si="69"/>
        <v>#DIV/0!</v>
      </c>
      <c r="R365" s="260"/>
    </row>
    <row r="366" spans="1:18" ht="26.25" x14ac:dyDescent="0.2">
      <c r="A366" s="282"/>
      <c r="B366" s="340"/>
      <c r="C366" s="283"/>
      <c r="D366" s="283"/>
      <c r="E366" s="283"/>
      <c r="F366" s="283" t="s">
        <v>90</v>
      </c>
      <c r="G366" s="341" t="s">
        <v>329</v>
      </c>
      <c r="H366" s="342">
        <v>0</v>
      </c>
      <c r="I366" s="343"/>
      <c r="J366" s="342">
        <f t="shared" si="66"/>
        <v>0</v>
      </c>
      <c r="K366" s="337" t="e">
        <f t="shared" si="67"/>
        <v>#DIV/0!</v>
      </c>
      <c r="L366" s="342">
        <v>0</v>
      </c>
      <c r="M366" s="344"/>
      <c r="N366" s="342"/>
      <c r="O366" s="285">
        <f>M366+N366</f>
        <v>0</v>
      </c>
      <c r="P366" s="285">
        <f t="shared" si="68"/>
        <v>0</v>
      </c>
      <c r="Q366" s="339" t="e">
        <f t="shared" si="69"/>
        <v>#DIV/0!</v>
      </c>
      <c r="R366" s="260"/>
    </row>
    <row r="367" spans="1:18" ht="26.25" x14ac:dyDescent="0.2">
      <c r="A367" s="282"/>
      <c r="B367" s="340"/>
      <c r="C367" s="283"/>
      <c r="D367" s="283"/>
      <c r="E367" s="283" t="s">
        <v>43</v>
      </c>
      <c r="F367" s="283"/>
      <c r="G367" s="341" t="s">
        <v>330</v>
      </c>
      <c r="H367" s="342">
        <v>0</v>
      </c>
      <c r="I367" s="343"/>
      <c r="J367" s="342">
        <f t="shared" si="66"/>
        <v>0</v>
      </c>
      <c r="K367" s="337" t="e">
        <f t="shared" si="67"/>
        <v>#DIV/0!</v>
      </c>
      <c r="L367" s="342">
        <v>0</v>
      </c>
      <c r="M367" s="344"/>
      <c r="N367" s="342"/>
      <c r="O367" s="285">
        <f>M367+N367</f>
        <v>0</v>
      </c>
      <c r="P367" s="285">
        <f t="shared" si="68"/>
        <v>0</v>
      </c>
      <c r="Q367" s="339" t="e">
        <f t="shared" si="69"/>
        <v>#DIV/0!</v>
      </c>
      <c r="R367" s="260"/>
    </row>
    <row r="368" spans="1:18" ht="26.25" x14ac:dyDescent="0.2">
      <c r="A368" s="276"/>
      <c r="B368" s="268"/>
      <c r="C368" s="269"/>
      <c r="D368" s="269">
        <v>79</v>
      </c>
      <c r="E368" s="269"/>
      <c r="F368" s="269"/>
      <c r="G368" s="334" t="s">
        <v>342</v>
      </c>
      <c r="H368" s="335">
        <v>0</v>
      </c>
      <c r="I368" s="336"/>
      <c r="J368" s="342">
        <f t="shared" si="66"/>
        <v>0</v>
      </c>
      <c r="K368" s="337" t="e">
        <f t="shared" si="67"/>
        <v>#DIV/0!</v>
      </c>
      <c r="L368" s="335">
        <v>0</v>
      </c>
      <c r="M368" s="314">
        <f t="shared" ref="M368:O370" si="70">M369</f>
        <v>0</v>
      </c>
      <c r="N368" s="335">
        <f t="shared" si="70"/>
        <v>0</v>
      </c>
      <c r="O368" s="338">
        <f t="shared" si="70"/>
        <v>0</v>
      </c>
      <c r="P368" s="338">
        <f t="shared" si="68"/>
        <v>0</v>
      </c>
      <c r="Q368" s="339" t="e">
        <f t="shared" si="69"/>
        <v>#DIV/0!</v>
      </c>
      <c r="R368" s="260"/>
    </row>
    <row r="369" spans="1:18" ht="26.25" x14ac:dyDescent="0.2">
      <c r="A369" s="276"/>
      <c r="B369" s="268"/>
      <c r="C369" s="269"/>
      <c r="D369" s="269">
        <v>81</v>
      </c>
      <c r="E369" s="269"/>
      <c r="F369" s="269"/>
      <c r="G369" s="334" t="s">
        <v>341</v>
      </c>
      <c r="H369" s="335">
        <v>0</v>
      </c>
      <c r="I369" s="336"/>
      <c r="J369" s="342">
        <f t="shared" si="66"/>
        <v>0</v>
      </c>
      <c r="K369" s="337" t="e">
        <f t="shared" si="67"/>
        <v>#DIV/0!</v>
      </c>
      <c r="L369" s="335">
        <v>0</v>
      </c>
      <c r="M369" s="314">
        <f t="shared" si="70"/>
        <v>0</v>
      </c>
      <c r="N369" s="335">
        <f t="shared" si="70"/>
        <v>0</v>
      </c>
      <c r="O369" s="338">
        <f t="shared" si="70"/>
        <v>0</v>
      </c>
      <c r="P369" s="338">
        <f t="shared" si="68"/>
        <v>0</v>
      </c>
      <c r="Q369" s="339" t="e">
        <f t="shared" si="69"/>
        <v>#DIV/0!</v>
      </c>
      <c r="R369" s="260"/>
    </row>
    <row r="370" spans="1:18" ht="26.25" x14ac:dyDescent="0.2">
      <c r="A370" s="276"/>
      <c r="B370" s="268"/>
      <c r="C370" s="269"/>
      <c r="D370" s="269"/>
      <c r="E370" s="269" t="s">
        <v>32</v>
      </c>
      <c r="F370" s="269"/>
      <c r="G370" s="313" t="s">
        <v>340</v>
      </c>
      <c r="H370" s="335">
        <v>0</v>
      </c>
      <c r="I370" s="336"/>
      <c r="J370" s="342">
        <f t="shared" si="66"/>
        <v>0</v>
      </c>
      <c r="K370" s="337" t="e">
        <f t="shared" si="67"/>
        <v>#DIV/0!</v>
      </c>
      <c r="L370" s="335">
        <v>0</v>
      </c>
      <c r="M370" s="314">
        <f t="shared" si="70"/>
        <v>0</v>
      </c>
      <c r="N370" s="335">
        <f t="shared" si="70"/>
        <v>0</v>
      </c>
      <c r="O370" s="338">
        <f t="shared" si="70"/>
        <v>0</v>
      </c>
      <c r="P370" s="338">
        <f t="shared" si="68"/>
        <v>0</v>
      </c>
      <c r="Q370" s="339" t="e">
        <f t="shared" si="69"/>
        <v>#DIV/0!</v>
      </c>
      <c r="R370" s="260"/>
    </row>
    <row r="371" spans="1:18" ht="51" x14ac:dyDescent="0.2">
      <c r="A371" s="282"/>
      <c r="B371" s="340"/>
      <c r="C371" s="283"/>
      <c r="D371" s="283"/>
      <c r="E371" s="283"/>
      <c r="F371" s="283" t="s">
        <v>32</v>
      </c>
      <c r="G371" s="341" t="s">
        <v>339</v>
      </c>
      <c r="H371" s="342"/>
      <c r="I371" s="343"/>
      <c r="J371" s="342">
        <f t="shared" si="66"/>
        <v>0</v>
      </c>
      <c r="K371" s="337" t="e">
        <f t="shared" si="67"/>
        <v>#DIV/0!</v>
      </c>
      <c r="L371" s="342"/>
      <c r="M371" s="344"/>
      <c r="N371" s="342"/>
      <c r="O371" s="285">
        <f>M371+N371</f>
        <v>0</v>
      </c>
      <c r="P371" s="285">
        <f t="shared" si="68"/>
        <v>0</v>
      </c>
      <c r="Q371" s="339" t="e">
        <f t="shared" si="69"/>
        <v>#DIV/0!</v>
      </c>
      <c r="R371" s="260"/>
    </row>
    <row r="372" spans="1:18" ht="26.25" x14ac:dyDescent="0.2">
      <c r="A372" s="347"/>
      <c r="B372" s="348"/>
      <c r="C372" s="349"/>
      <c r="D372" s="349">
        <v>85</v>
      </c>
      <c r="E372" s="349"/>
      <c r="F372" s="349"/>
      <c r="G372" s="351" t="s">
        <v>86</v>
      </c>
      <c r="H372" s="352"/>
      <c r="I372" s="353">
        <f>O372</f>
        <v>-53001.62</v>
      </c>
      <c r="J372" s="352">
        <f t="shared" si="66"/>
        <v>53001.62</v>
      </c>
      <c r="K372" s="354"/>
      <c r="L372" s="352"/>
      <c r="M372" s="355">
        <v>-47197.62</v>
      </c>
      <c r="N372" s="352">
        <v>-5804</v>
      </c>
      <c r="O372" s="356">
        <f>M372+N372</f>
        <v>-53001.62</v>
      </c>
      <c r="P372" s="356">
        <f t="shared" si="68"/>
        <v>53001.62</v>
      </c>
      <c r="Q372" s="357"/>
      <c r="R372" s="260"/>
    </row>
    <row r="373" spans="1:18" ht="26.25" x14ac:dyDescent="0.2">
      <c r="A373" s="282"/>
      <c r="B373" s="340"/>
      <c r="C373" s="283"/>
      <c r="D373" s="283"/>
      <c r="E373" s="283"/>
      <c r="F373" s="283"/>
      <c r="G373" s="341" t="s">
        <v>195</v>
      </c>
      <c r="H373" s="342"/>
      <c r="I373" s="343"/>
      <c r="J373" s="342">
        <f t="shared" si="66"/>
        <v>0</v>
      </c>
      <c r="K373" s="337"/>
      <c r="L373" s="342"/>
      <c r="M373" s="344"/>
      <c r="N373" s="342"/>
      <c r="O373" s="378"/>
      <c r="P373" s="378">
        <f t="shared" si="68"/>
        <v>0</v>
      </c>
      <c r="Q373" s="339"/>
      <c r="R373" s="260"/>
    </row>
    <row r="374" spans="1:18" ht="26.25" x14ac:dyDescent="0.2">
      <c r="A374" s="276" t="s">
        <v>165</v>
      </c>
      <c r="B374" s="268" t="s">
        <v>124</v>
      </c>
      <c r="C374" s="269"/>
      <c r="D374" s="269"/>
      <c r="E374" s="269"/>
      <c r="F374" s="269"/>
      <c r="G374" s="334" t="s">
        <v>196</v>
      </c>
      <c r="H374" s="335">
        <f>H328+H333</f>
        <v>27842000</v>
      </c>
      <c r="I374" s="336"/>
      <c r="J374" s="342">
        <f>J328+J333</f>
        <v>15590735</v>
      </c>
      <c r="K374" s="337">
        <f t="shared" ref="K374:K380" si="71">ROUND(I374/H374*100,2)</f>
        <v>0</v>
      </c>
      <c r="L374" s="335">
        <f>L328+L333</f>
        <v>18620000</v>
      </c>
      <c r="M374" s="335">
        <f>M328+M333</f>
        <v>10761421</v>
      </c>
      <c r="N374" s="335">
        <f>N328+N333</f>
        <v>1489844</v>
      </c>
      <c r="O374" s="335">
        <f>O328+O333</f>
        <v>12251265</v>
      </c>
      <c r="P374" s="338">
        <f t="shared" si="68"/>
        <v>6368735</v>
      </c>
      <c r="Q374" s="339">
        <f t="shared" ref="Q374:Q380" si="72">ROUND(O374/N374*100,2)</f>
        <v>822.32</v>
      </c>
      <c r="R374" s="260"/>
    </row>
    <row r="375" spans="1:18" ht="26.25" x14ac:dyDescent="0.2">
      <c r="A375" s="276"/>
      <c r="B375" s="268">
        <v>15</v>
      </c>
      <c r="C375" s="269"/>
      <c r="D375" s="269"/>
      <c r="E375" s="269"/>
      <c r="F375" s="269"/>
      <c r="G375" s="334" t="s">
        <v>197</v>
      </c>
      <c r="H375" s="335">
        <f>H376</f>
        <v>0</v>
      </c>
      <c r="I375" s="336"/>
      <c r="J375" s="342">
        <f t="shared" ref="J375:J381" si="73">H375-I375</f>
        <v>0</v>
      </c>
      <c r="K375" s="337" t="e">
        <f t="shared" si="71"/>
        <v>#DIV/0!</v>
      </c>
      <c r="L375" s="335">
        <f>L376</f>
        <v>0</v>
      </c>
      <c r="M375" s="335">
        <f>M376</f>
        <v>0</v>
      </c>
      <c r="N375" s="335">
        <f>N376</f>
        <v>0</v>
      </c>
      <c r="O375" s="335">
        <f>O376</f>
        <v>0</v>
      </c>
      <c r="P375" s="338">
        <f t="shared" si="68"/>
        <v>0</v>
      </c>
      <c r="Q375" s="339" t="e">
        <f t="shared" si="72"/>
        <v>#DIV/0!</v>
      </c>
      <c r="R375" s="260"/>
    </row>
    <row r="376" spans="1:18" ht="26.25" x14ac:dyDescent="0.2">
      <c r="A376" s="276"/>
      <c r="B376" s="268"/>
      <c r="C376" s="269" t="s">
        <v>48</v>
      </c>
      <c r="D376" s="269"/>
      <c r="E376" s="269"/>
      <c r="F376" s="269"/>
      <c r="G376" s="334" t="s">
        <v>198</v>
      </c>
      <c r="H376" s="335">
        <f>H353</f>
        <v>0</v>
      </c>
      <c r="I376" s="336"/>
      <c r="J376" s="342">
        <f t="shared" si="73"/>
        <v>0</v>
      </c>
      <c r="K376" s="337" t="e">
        <f t="shared" si="71"/>
        <v>#DIV/0!</v>
      </c>
      <c r="L376" s="335">
        <f>L353</f>
        <v>0</v>
      </c>
      <c r="M376" s="335">
        <f>M353</f>
        <v>0</v>
      </c>
      <c r="N376" s="335">
        <f>N353</f>
        <v>0</v>
      </c>
      <c r="O376" s="335">
        <f>O353</f>
        <v>0</v>
      </c>
      <c r="P376" s="338">
        <f t="shared" si="68"/>
        <v>0</v>
      </c>
      <c r="Q376" s="339" t="e">
        <f t="shared" si="72"/>
        <v>#DIV/0!</v>
      </c>
      <c r="R376" s="260"/>
    </row>
    <row r="377" spans="1:18" ht="26.25" x14ac:dyDescent="0.2">
      <c r="A377" s="276"/>
      <c r="B377" s="268" t="s">
        <v>48</v>
      </c>
      <c r="C377" s="269"/>
      <c r="D377" s="269"/>
      <c r="E377" s="269"/>
      <c r="F377" s="269"/>
      <c r="G377" s="334" t="s">
        <v>199</v>
      </c>
      <c r="H377" s="335">
        <f>H378+H379</f>
        <v>4815500</v>
      </c>
      <c r="I377" s="336"/>
      <c r="J377" s="342">
        <f t="shared" si="73"/>
        <v>4815500</v>
      </c>
      <c r="K377" s="337">
        <f t="shared" si="71"/>
        <v>0</v>
      </c>
      <c r="L377" s="335">
        <f>L378+L379</f>
        <v>3681300</v>
      </c>
      <c r="M377" s="335">
        <f>M378+M379</f>
        <v>2394029.7700000014</v>
      </c>
      <c r="N377" s="335">
        <f>N378+N379</f>
        <v>393812.27</v>
      </c>
      <c r="O377" s="335">
        <f>O378+O379</f>
        <v>2787842.040000001</v>
      </c>
      <c r="P377" s="338">
        <f t="shared" si="68"/>
        <v>893457.95999999903</v>
      </c>
      <c r="Q377" s="339">
        <f t="shared" si="72"/>
        <v>707.91</v>
      </c>
      <c r="R377" s="260"/>
    </row>
    <row r="378" spans="1:18" ht="26.25" x14ac:dyDescent="0.2">
      <c r="A378" s="276"/>
      <c r="B378" s="268"/>
      <c r="C378" s="269" t="s">
        <v>30</v>
      </c>
      <c r="D378" s="269"/>
      <c r="E378" s="269"/>
      <c r="F378" s="269"/>
      <c r="G378" s="334" t="s">
        <v>130</v>
      </c>
      <c r="H378" s="335">
        <f>+H321</f>
        <v>96000</v>
      </c>
      <c r="I378" s="336"/>
      <c r="J378" s="342">
        <f t="shared" si="73"/>
        <v>96000</v>
      </c>
      <c r="K378" s="337">
        <f t="shared" si="71"/>
        <v>0</v>
      </c>
      <c r="L378" s="335">
        <f>+L321</f>
        <v>84000</v>
      </c>
      <c r="M378" s="335">
        <f>+M321</f>
        <v>51101.38</v>
      </c>
      <c r="N378" s="335">
        <f>+N321</f>
        <v>6350.86</v>
      </c>
      <c r="O378" s="335">
        <f>+O321</f>
        <v>57452.24</v>
      </c>
      <c r="P378" s="338">
        <f t="shared" si="68"/>
        <v>26547.760000000002</v>
      </c>
      <c r="Q378" s="339">
        <f t="shared" si="72"/>
        <v>904.64</v>
      </c>
      <c r="R378" s="260"/>
    </row>
    <row r="379" spans="1:18" ht="26.25" x14ac:dyDescent="0.2">
      <c r="A379" s="276"/>
      <c r="B379" s="268"/>
      <c r="C379" s="269" t="s">
        <v>43</v>
      </c>
      <c r="D379" s="269"/>
      <c r="E379" s="269"/>
      <c r="F379" s="269"/>
      <c r="G379" s="334" t="s">
        <v>200</v>
      </c>
      <c r="H379" s="335">
        <f>H257-H374-H375-H378</f>
        <v>4719500</v>
      </c>
      <c r="I379" s="336"/>
      <c r="J379" s="342">
        <f t="shared" si="73"/>
        <v>4719500</v>
      </c>
      <c r="K379" s="337">
        <f t="shared" si="71"/>
        <v>0</v>
      </c>
      <c r="L379" s="335">
        <f>L257-L374-L375-L378</f>
        <v>3597300</v>
      </c>
      <c r="M379" s="335">
        <f>M257-M374-M375-M378</f>
        <v>2342928.3900000015</v>
      </c>
      <c r="N379" s="335">
        <f>N257-N374-N375-N378</f>
        <v>387461.41000000003</v>
      </c>
      <c r="O379" s="335">
        <f>O257-O374-O375-O378</f>
        <v>2730389.8000000007</v>
      </c>
      <c r="P379" s="338">
        <f t="shared" si="68"/>
        <v>866910.19999999925</v>
      </c>
      <c r="Q379" s="339">
        <f t="shared" si="72"/>
        <v>704.69</v>
      </c>
      <c r="R379" s="260"/>
    </row>
    <row r="380" spans="1:18" ht="26.25" x14ac:dyDescent="0.2">
      <c r="A380" s="276" t="s">
        <v>201</v>
      </c>
      <c r="B380" s="268" t="s">
        <v>103</v>
      </c>
      <c r="C380" s="269"/>
      <c r="D380" s="269"/>
      <c r="E380" s="269"/>
      <c r="F380" s="269"/>
      <c r="G380" s="334" t="s">
        <v>202</v>
      </c>
      <c r="H380" s="335">
        <f>H382</f>
        <v>13007000</v>
      </c>
      <c r="I380" s="336"/>
      <c r="J380" s="342">
        <f t="shared" si="73"/>
        <v>13007000</v>
      </c>
      <c r="K380" s="337">
        <f t="shared" si="71"/>
        <v>0</v>
      </c>
      <c r="L380" s="335">
        <f>L382</f>
        <v>7936300</v>
      </c>
      <c r="M380" s="335">
        <f>M382</f>
        <v>1117052.0599999998</v>
      </c>
      <c r="N380" s="335">
        <f>N382</f>
        <v>184267.01</v>
      </c>
      <c r="O380" s="335">
        <f>O382</f>
        <v>1301319.07</v>
      </c>
      <c r="P380" s="338">
        <f t="shared" si="68"/>
        <v>6634980.9299999997</v>
      </c>
      <c r="Q380" s="339">
        <f t="shared" si="72"/>
        <v>706.21</v>
      </c>
      <c r="R380" s="260"/>
    </row>
    <row r="381" spans="1:18" ht="76.5" x14ac:dyDescent="0.2">
      <c r="A381" s="276"/>
      <c r="B381" s="268"/>
      <c r="C381" s="269"/>
      <c r="D381" s="269" t="s">
        <v>81</v>
      </c>
      <c r="E381" s="269"/>
      <c r="F381" s="269"/>
      <c r="G381" s="334" t="s">
        <v>203</v>
      </c>
      <c r="H381" s="335">
        <f>H444</f>
        <v>0</v>
      </c>
      <c r="I381" s="336"/>
      <c r="J381" s="342">
        <f t="shared" si="73"/>
        <v>0</v>
      </c>
      <c r="K381" s="395"/>
      <c r="L381" s="335">
        <f>L444</f>
        <v>0</v>
      </c>
      <c r="M381" s="367">
        <f>M444</f>
        <v>0</v>
      </c>
      <c r="N381" s="335">
        <f>N444</f>
        <v>0</v>
      </c>
      <c r="O381" s="338">
        <f>O444</f>
        <v>0</v>
      </c>
      <c r="P381" s="338">
        <f t="shared" si="68"/>
        <v>0</v>
      </c>
      <c r="Q381" s="339"/>
      <c r="R381" s="260"/>
    </row>
    <row r="382" spans="1:18" ht="51" x14ac:dyDescent="0.35">
      <c r="A382" s="444" t="s">
        <v>204</v>
      </c>
      <c r="B382" s="445"/>
      <c r="C382" s="445"/>
      <c r="D382" s="445"/>
      <c r="E382" s="445"/>
      <c r="F382" s="446"/>
      <c r="G382" s="359" t="s">
        <v>205</v>
      </c>
      <c r="H382" s="360">
        <f>+H383+H447</f>
        <v>13007000</v>
      </c>
      <c r="I382" s="361"/>
      <c r="J382" s="360">
        <f>+J383</f>
        <v>11698118.949999999</v>
      </c>
      <c r="K382" s="402">
        <f t="shared" ref="K382:K415" si="74">ROUND(I382/H382*100,2)</f>
        <v>0</v>
      </c>
      <c r="L382" s="360">
        <f>+L383+L447</f>
        <v>7936300</v>
      </c>
      <c r="M382" s="363">
        <f>+M383+M447</f>
        <v>1117052.0599999998</v>
      </c>
      <c r="N382" s="360">
        <f>+N383+N447</f>
        <v>184267.01</v>
      </c>
      <c r="O382" s="364">
        <f>+O383+O447</f>
        <v>1301319.07</v>
      </c>
      <c r="P382" s="364">
        <f t="shared" si="68"/>
        <v>6634980.9299999997</v>
      </c>
      <c r="Q382" s="365">
        <f t="shared" ref="Q382:Q415" si="75">ROUND(O382/L382*100,2)</f>
        <v>16.399999999999999</v>
      </c>
      <c r="R382" s="366"/>
    </row>
    <row r="383" spans="1:18" ht="26.25" x14ac:dyDescent="0.2">
      <c r="A383" s="276"/>
      <c r="B383" s="268"/>
      <c r="C383" s="269"/>
      <c r="D383" s="269" t="s">
        <v>32</v>
      </c>
      <c r="E383" s="269"/>
      <c r="F383" s="269"/>
      <c r="G383" s="334" t="s">
        <v>62</v>
      </c>
      <c r="H383" s="335">
        <f>H384+H387+H390+H393+H399+H413</f>
        <v>13007000</v>
      </c>
      <c r="I383" s="336"/>
      <c r="J383" s="335">
        <f>J384+J387+J390+J393+J399+J413</f>
        <v>11698118.949999999</v>
      </c>
      <c r="K383" s="395">
        <f t="shared" si="74"/>
        <v>0</v>
      </c>
      <c r="L383" s="335">
        <f>L384+L387+L390+L393+L399+L413</f>
        <v>7936300</v>
      </c>
      <c r="M383" s="314">
        <f>M384+M387+M390+M393+M399+M413</f>
        <v>1124564.0499999998</v>
      </c>
      <c r="N383" s="335">
        <f>N384+N387+N390+N393+N399+N413</f>
        <v>184317</v>
      </c>
      <c r="O383" s="338">
        <f>O384+O387+O390+O393+O399+O413</f>
        <v>1308881.05</v>
      </c>
      <c r="P383" s="338">
        <f t="shared" si="68"/>
        <v>6627418.9500000002</v>
      </c>
      <c r="Q383" s="339">
        <f t="shared" si="75"/>
        <v>16.489999999999998</v>
      </c>
      <c r="R383" s="260"/>
    </row>
    <row r="384" spans="1:18" ht="26.25" x14ac:dyDescent="0.2">
      <c r="A384" s="276"/>
      <c r="B384" s="268"/>
      <c r="C384" s="269"/>
      <c r="D384" s="269" t="s">
        <v>89</v>
      </c>
      <c r="E384" s="269"/>
      <c r="F384" s="269"/>
      <c r="G384" s="334" t="s">
        <v>66</v>
      </c>
      <c r="H384" s="335">
        <f>H385</f>
        <v>3000</v>
      </c>
      <c r="I384" s="336"/>
      <c r="J384" s="335">
        <f>J385</f>
        <v>3000</v>
      </c>
      <c r="K384" s="395">
        <f t="shared" si="74"/>
        <v>0</v>
      </c>
      <c r="L384" s="335">
        <f t="shared" ref="L384:O385" si="76">L385</f>
        <v>3000</v>
      </c>
      <c r="M384" s="314">
        <f t="shared" si="76"/>
        <v>0</v>
      </c>
      <c r="N384" s="335">
        <f t="shared" si="76"/>
        <v>0</v>
      </c>
      <c r="O384" s="338">
        <f t="shared" si="76"/>
        <v>0</v>
      </c>
      <c r="P384" s="338">
        <f t="shared" si="68"/>
        <v>3000</v>
      </c>
      <c r="Q384" s="339">
        <f t="shared" si="75"/>
        <v>0</v>
      </c>
      <c r="R384" s="260"/>
    </row>
    <row r="385" spans="1:18" ht="26.25" x14ac:dyDescent="0.2">
      <c r="A385" s="276"/>
      <c r="B385" s="268"/>
      <c r="C385" s="269"/>
      <c r="D385" s="269"/>
      <c r="E385" s="269" t="s">
        <v>90</v>
      </c>
      <c r="F385" s="269"/>
      <c r="G385" s="313" t="s">
        <v>181</v>
      </c>
      <c r="H385" s="335">
        <f>H386</f>
        <v>3000</v>
      </c>
      <c r="I385" s="336"/>
      <c r="J385" s="335">
        <f>J386</f>
        <v>3000</v>
      </c>
      <c r="K385" s="395">
        <f t="shared" si="74"/>
        <v>0</v>
      </c>
      <c r="L385" s="335">
        <f t="shared" si="76"/>
        <v>3000</v>
      </c>
      <c r="M385" s="314">
        <f t="shared" si="76"/>
        <v>0</v>
      </c>
      <c r="N385" s="335">
        <f t="shared" si="76"/>
        <v>0</v>
      </c>
      <c r="O385" s="338">
        <f t="shared" si="76"/>
        <v>0</v>
      </c>
      <c r="P385" s="338">
        <f t="shared" si="68"/>
        <v>3000</v>
      </c>
      <c r="Q385" s="339">
        <f t="shared" si="75"/>
        <v>0</v>
      </c>
      <c r="R385" s="260"/>
    </row>
    <row r="386" spans="1:18" ht="26.25" x14ac:dyDescent="0.2">
      <c r="A386" s="282"/>
      <c r="B386" s="340"/>
      <c r="C386" s="283"/>
      <c r="D386" s="283"/>
      <c r="E386" s="283"/>
      <c r="F386" s="283" t="s">
        <v>90</v>
      </c>
      <c r="G386" s="341" t="s">
        <v>154</v>
      </c>
      <c r="H386" s="342">
        <v>3000</v>
      </c>
      <c r="I386" s="343"/>
      <c r="J386" s="342">
        <f t="shared" ref="J386:J438" si="77">H386-I386</f>
        <v>3000</v>
      </c>
      <c r="K386" s="395">
        <f t="shared" si="74"/>
        <v>0</v>
      </c>
      <c r="L386" s="342">
        <v>3000</v>
      </c>
      <c r="M386" s="344"/>
      <c r="N386" s="342"/>
      <c r="O386" s="285">
        <f>M386+N386</f>
        <v>0</v>
      </c>
      <c r="P386" s="285">
        <f t="shared" si="68"/>
        <v>3000</v>
      </c>
      <c r="Q386" s="339">
        <f t="shared" si="75"/>
        <v>0</v>
      </c>
      <c r="R386" s="260"/>
    </row>
    <row r="387" spans="1:18" ht="26.25" x14ac:dyDescent="0.2">
      <c r="A387" s="276"/>
      <c r="B387" s="268"/>
      <c r="C387" s="269"/>
      <c r="D387" s="269" t="s">
        <v>91</v>
      </c>
      <c r="E387" s="269"/>
      <c r="F387" s="269"/>
      <c r="G387" s="334" t="s">
        <v>70</v>
      </c>
      <c r="H387" s="335">
        <v>0</v>
      </c>
      <c r="I387" s="336"/>
      <c r="J387" s="342">
        <f t="shared" si="77"/>
        <v>0</v>
      </c>
      <c r="K387" s="395" t="e">
        <f t="shared" si="74"/>
        <v>#DIV/0!</v>
      </c>
      <c r="L387" s="335">
        <v>0</v>
      </c>
      <c r="M387" s="314">
        <f>M388+M389</f>
        <v>0</v>
      </c>
      <c r="N387" s="335">
        <f>N388+N389</f>
        <v>0</v>
      </c>
      <c r="O387" s="338">
        <f>O388+O389</f>
        <v>0</v>
      </c>
      <c r="P387" s="338">
        <f t="shared" si="68"/>
        <v>0</v>
      </c>
      <c r="Q387" s="339" t="e">
        <f t="shared" si="75"/>
        <v>#DIV/0!</v>
      </c>
      <c r="R387" s="260"/>
    </row>
    <row r="388" spans="1:18" ht="26.25" x14ac:dyDescent="0.2">
      <c r="A388" s="282"/>
      <c r="B388" s="340"/>
      <c r="C388" s="283"/>
      <c r="D388" s="283"/>
      <c r="E388" s="283" t="s">
        <v>38</v>
      </c>
      <c r="F388" s="283"/>
      <c r="G388" s="341" t="s">
        <v>338</v>
      </c>
      <c r="H388" s="342"/>
      <c r="I388" s="343"/>
      <c r="J388" s="342">
        <f t="shared" si="77"/>
        <v>0</v>
      </c>
      <c r="K388" s="395" t="e">
        <f t="shared" si="74"/>
        <v>#DIV/0!</v>
      </c>
      <c r="L388" s="342"/>
      <c r="M388" s="344"/>
      <c r="N388" s="342"/>
      <c r="O388" s="285">
        <f>M388+N388</f>
        <v>0</v>
      </c>
      <c r="P388" s="285">
        <f t="shared" si="68"/>
        <v>0</v>
      </c>
      <c r="Q388" s="339" t="e">
        <f t="shared" si="75"/>
        <v>#DIV/0!</v>
      </c>
      <c r="R388" s="260"/>
    </row>
    <row r="389" spans="1:18" ht="26.25" x14ac:dyDescent="0.2">
      <c r="A389" s="282"/>
      <c r="B389" s="340"/>
      <c r="C389" s="283"/>
      <c r="D389" s="283"/>
      <c r="E389" s="283">
        <v>10</v>
      </c>
      <c r="F389" s="283"/>
      <c r="G389" s="341" t="s">
        <v>337</v>
      </c>
      <c r="H389" s="342"/>
      <c r="I389" s="343"/>
      <c r="J389" s="342">
        <f t="shared" si="77"/>
        <v>0</v>
      </c>
      <c r="K389" s="395" t="e">
        <f t="shared" si="74"/>
        <v>#DIV/0!</v>
      </c>
      <c r="L389" s="342"/>
      <c r="M389" s="344"/>
      <c r="N389" s="342"/>
      <c r="O389" s="285">
        <f>M389+N389</f>
        <v>0</v>
      </c>
      <c r="P389" s="285">
        <f t="shared" si="68"/>
        <v>0</v>
      </c>
      <c r="Q389" s="339" t="e">
        <f t="shared" si="75"/>
        <v>#DIV/0!</v>
      </c>
      <c r="R389" s="260"/>
    </row>
    <row r="390" spans="1:18" ht="51" x14ac:dyDescent="0.2">
      <c r="A390" s="276"/>
      <c r="B390" s="268"/>
      <c r="C390" s="269"/>
      <c r="D390" s="269">
        <v>51</v>
      </c>
      <c r="E390" s="269"/>
      <c r="F390" s="269"/>
      <c r="G390" s="334" t="s">
        <v>72</v>
      </c>
      <c r="H390" s="335">
        <v>0</v>
      </c>
      <c r="I390" s="336"/>
      <c r="J390" s="342">
        <f t="shared" si="77"/>
        <v>0</v>
      </c>
      <c r="K390" s="395" t="e">
        <f t="shared" si="74"/>
        <v>#DIV/0!</v>
      </c>
      <c r="L390" s="335">
        <v>0</v>
      </c>
      <c r="M390" s="314">
        <f t="shared" ref="M390:O391" si="78">M391</f>
        <v>0</v>
      </c>
      <c r="N390" s="335">
        <f t="shared" si="78"/>
        <v>0</v>
      </c>
      <c r="O390" s="338">
        <f t="shared" si="78"/>
        <v>0</v>
      </c>
      <c r="P390" s="338">
        <f t="shared" si="68"/>
        <v>0</v>
      </c>
      <c r="Q390" s="339" t="e">
        <f t="shared" si="75"/>
        <v>#DIV/0!</v>
      </c>
      <c r="R390" s="260"/>
    </row>
    <row r="391" spans="1:18" ht="26.25" x14ac:dyDescent="0.2">
      <c r="A391" s="276"/>
      <c r="B391" s="268"/>
      <c r="C391" s="269"/>
      <c r="D391" s="269"/>
      <c r="E391" s="269" t="s">
        <v>32</v>
      </c>
      <c r="F391" s="269"/>
      <c r="G391" s="313" t="s">
        <v>92</v>
      </c>
      <c r="H391" s="335">
        <v>0</v>
      </c>
      <c r="I391" s="336"/>
      <c r="J391" s="342">
        <f t="shared" si="77"/>
        <v>0</v>
      </c>
      <c r="K391" s="395" t="e">
        <f t="shared" si="74"/>
        <v>#DIV/0!</v>
      </c>
      <c r="L391" s="335">
        <v>0</v>
      </c>
      <c r="M391" s="314">
        <f t="shared" si="78"/>
        <v>0</v>
      </c>
      <c r="N391" s="335">
        <f t="shared" si="78"/>
        <v>0</v>
      </c>
      <c r="O391" s="338">
        <f t="shared" si="78"/>
        <v>0</v>
      </c>
      <c r="P391" s="338">
        <f t="shared" si="68"/>
        <v>0</v>
      </c>
      <c r="Q391" s="339" t="e">
        <f t="shared" si="75"/>
        <v>#DIV/0!</v>
      </c>
      <c r="R391" s="260"/>
    </row>
    <row r="392" spans="1:18" ht="76.5" x14ac:dyDescent="0.2">
      <c r="A392" s="282"/>
      <c r="B392" s="340"/>
      <c r="C392" s="283"/>
      <c r="D392" s="283"/>
      <c r="E392" s="283"/>
      <c r="F392" s="283">
        <v>18</v>
      </c>
      <c r="G392" s="341" t="s">
        <v>95</v>
      </c>
      <c r="H392" s="342"/>
      <c r="I392" s="343"/>
      <c r="J392" s="342">
        <f t="shared" si="77"/>
        <v>0</v>
      </c>
      <c r="K392" s="395" t="e">
        <f t="shared" si="74"/>
        <v>#DIV/0!</v>
      </c>
      <c r="L392" s="342"/>
      <c r="M392" s="344"/>
      <c r="N392" s="342"/>
      <c r="O392" s="285">
        <f>M392+N392</f>
        <v>0</v>
      </c>
      <c r="P392" s="285">
        <f t="shared" si="68"/>
        <v>0</v>
      </c>
      <c r="Q392" s="339" t="e">
        <f t="shared" si="75"/>
        <v>#DIV/0!</v>
      </c>
      <c r="R392" s="260"/>
    </row>
    <row r="393" spans="1:18" ht="26.25" x14ac:dyDescent="0.2">
      <c r="A393" s="276"/>
      <c r="B393" s="268"/>
      <c r="C393" s="269"/>
      <c r="D393" s="269">
        <v>55</v>
      </c>
      <c r="E393" s="269"/>
      <c r="F393" s="269"/>
      <c r="G393" s="334" t="s">
        <v>336</v>
      </c>
      <c r="H393" s="335">
        <v>0</v>
      </c>
      <c r="I393" s="336"/>
      <c r="J393" s="342">
        <f t="shared" si="77"/>
        <v>0</v>
      </c>
      <c r="K393" s="395" t="e">
        <f t="shared" si="74"/>
        <v>#DIV/0!</v>
      </c>
      <c r="L393" s="335">
        <v>0</v>
      </c>
      <c r="M393" s="314">
        <f>M394+M397</f>
        <v>0</v>
      </c>
      <c r="N393" s="335">
        <f>N394+N397</f>
        <v>0</v>
      </c>
      <c r="O393" s="338">
        <f>O394+O397</f>
        <v>0</v>
      </c>
      <c r="P393" s="338">
        <f t="shared" si="68"/>
        <v>0</v>
      </c>
      <c r="Q393" s="339" t="e">
        <f t="shared" si="75"/>
        <v>#DIV/0!</v>
      </c>
      <c r="R393" s="260"/>
    </row>
    <row r="394" spans="1:18" ht="26.25" x14ac:dyDescent="0.2">
      <c r="A394" s="276"/>
      <c r="B394" s="268"/>
      <c r="C394" s="269"/>
      <c r="D394" s="269"/>
      <c r="E394" s="269" t="s">
        <v>32</v>
      </c>
      <c r="F394" s="269"/>
      <c r="G394" s="334" t="s">
        <v>335</v>
      </c>
      <c r="H394" s="335">
        <v>0</v>
      </c>
      <c r="I394" s="336"/>
      <c r="J394" s="342">
        <f t="shared" si="77"/>
        <v>0</v>
      </c>
      <c r="K394" s="395" t="e">
        <f t="shared" si="74"/>
        <v>#DIV/0!</v>
      </c>
      <c r="L394" s="335">
        <v>0</v>
      </c>
      <c r="M394" s="314">
        <f>M395+M396</f>
        <v>0</v>
      </c>
      <c r="N394" s="335">
        <f>N395+N396</f>
        <v>0</v>
      </c>
      <c r="O394" s="338">
        <f>O395+O396</f>
        <v>0</v>
      </c>
      <c r="P394" s="338">
        <f t="shared" si="68"/>
        <v>0</v>
      </c>
      <c r="Q394" s="339" t="e">
        <f t="shared" si="75"/>
        <v>#DIV/0!</v>
      </c>
      <c r="R394" s="260"/>
    </row>
    <row r="395" spans="1:18" ht="26.25" x14ac:dyDescent="0.2">
      <c r="A395" s="282"/>
      <c r="B395" s="340"/>
      <c r="C395" s="283"/>
      <c r="D395" s="283"/>
      <c r="E395" s="283"/>
      <c r="F395" s="283" t="s">
        <v>115</v>
      </c>
      <c r="G395" s="341" t="s">
        <v>334</v>
      </c>
      <c r="H395" s="342"/>
      <c r="I395" s="343"/>
      <c r="J395" s="342">
        <f t="shared" si="77"/>
        <v>0</v>
      </c>
      <c r="K395" s="395" t="e">
        <f t="shared" si="74"/>
        <v>#DIV/0!</v>
      </c>
      <c r="L395" s="342"/>
      <c r="M395" s="344"/>
      <c r="N395" s="342"/>
      <c r="O395" s="285">
        <f>M395+N395</f>
        <v>0</v>
      </c>
      <c r="P395" s="285">
        <f t="shared" si="68"/>
        <v>0</v>
      </c>
      <c r="Q395" s="339" t="e">
        <f t="shared" si="75"/>
        <v>#DIV/0!</v>
      </c>
      <c r="R395" s="260"/>
    </row>
    <row r="396" spans="1:18" ht="26.25" x14ac:dyDescent="0.2">
      <c r="A396" s="282"/>
      <c r="B396" s="340"/>
      <c r="C396" s="283"/>
      <c r="D396" s="283"/>
      <c r="E396" s="283"/>
      <c r="F396" s="283">
        <v>18</v>
      </c>
      <c r="G396" s="341" t="s">
        <v>206</v>
      </c>
      <c r="H396" s="342"/>
      <c r="I396" s="343"/>
      <c r="J396" s="342">
        <f t="shared" si="77"/>
        <v>0</v>
      </c>
      <c r="K396" s="395" t="e">
        <f t="shared" si="74"/>
        <v>#DIV/0!</v>
      </c>
      <c r="L396" s="342"/>
      <c r="M396" s="344"/>
      <c r="N396" s="342"/>
      <c r="O396" s="285">
        <f>M396+N396</f>
        <v>0</v>
      </c>
      <c r="P396" s="285">
        <f t="shared" si="68"/>
        <v>0</v>
      </c>
      <c r="Q396" s="339" t="e">
        <f t="shared" si="75"/>
        <v>#DIV/0!</v>
      </c>
      <c r="R396" s="260"/>
    </row>
    <row r="397" spans="1:18" ht="51" x14ac:dyDescent="0.2">
      <c r="A397" s="276"/>
      <c r="B397" s="268"/>
      <c r="C397" s="269"/>
      <c r="D397" s="269"/>
      <c r="E397" s="269" t="s">
        <v>30</v>
      </c>
      <c r="F397" s="269"/>
      <c r="G397" s="313" t="s">
        <v>333</v>
      </c>
      <c r="H397" s="335">
        <v>0</v>
      </c>
      <c r="I397" s="336"/>
      <c r="J397" s="342">
        <f t="shared" si="77"/>
        <v>0</v>
      </c>
      <c r="K397" s="395" t="e">
        <f t="shared" si="74"/>
        <v>#DIV/0!</v>
      </c>
      <c r="L397" s="335">
        <v>0</v>
      </c>
      <c r="M397" s="314">
        <f>M398</f>
        <v>0</v>
      </c>
      <c r="N397" s="335">
        <f>N398</f>
        <v>0</v>
      </c>
      <c r="O397" s="338">
        <f>O398</f>
        <v>0</v>
      </c>
      <c r="P397" s="338">
        <f t="shared" si="68"/>
        <v>0</v>
      </c>
      <c r="Q397" s="339" t="e">
        <f t="shared" si="75"/>
        <v>#DIV/0!</v>
      </c>
      <c r="R397" s="260"/>
    </row>
    <row r="398" spans="1:18" ht="26.25" x14ac:dyDescent="0.2">
      <c r="A398" s="282"/>
      <c r="B398" s="340"/>
      <c r="C398" s="283"/>
      <c r="D398" s="283"/>
      <c r="E398" s="283"/>
      <c r="F398" s="283" t="s">
        <v>32</v>
      </c>
      <c r="G398" s="341" t="s">
        <v>332</v>
      </c>
      <c r="H398" s="342"/>
      <c r="I398" s="343"/>
      <c r="J398" s="342">
        <f t="shared" si="77"/>
        <v>0</v>
      </c>
      <c r="K398" s="395" t="e">
        <f t="shared" si="74"/>
        <v>#DIV/0!</v>
      </c>
      <c r="L398" s="342"/>
      <c r="M398" s="344"/>
      <c r="N398" s="342"/>
      <c r="O398" s="285">
        <f>M398+N398</f>
        <v>0</v>
      </c>
      <c r="P398" s="285">
        <f t="shared" si="68"/>
        <v>0</v>
      </c>
      <c r="Q398" s="339" t="e">
        <f t="shared" si="75"/>
        <v>#DIV/0!</v>
      </c>
      <c r="R398" s="260"/>
    </row>
    <row r="399" spans="1:18" ht="51" x14ac:dyDescent="0.2">
      <c r="A399" s="276"/>
      <c r="B399" s="268"/>
      <c r="C399" s="269"/>
      <c r="D399" s="269">
        <v>56</v>
      </c>
      <c r="E399" s="269"/>
      <c r="F399" s="269"/>
      <c r="G399" s="313" t="s">
        <v>331</v>
      </c>
      <c r="H399" s="335">
        <f>+H400+H403+H406+H409</f>
        <v>11158000</v>
      </c>
      <c r="I399" s="336">
        <f>I406</f>
        <v>974021.05</v>
      </c>
      <c r="J399" s="342">
        <f t="shared" si="77"/>
        <v>10183978.949999999</v>
      </c>
      <c r="K399" s="395">
        <f t="shared" si="74"/>
        <v>8.73</v>
      </c>
      <c r="L399" s="335">
        <f>+L400+L403+L406+L409</f>
        <v>7076000</v>
      </c>
      <c r="M399" s="368">
        <f>+M400+M403+M406+M409</f>
        <v>829627.04999999993</v>
      </c>
      <c r="N399" s="335">
        <f>+N400+N403+N406+N409</f>
        <v>144394</v>
      </c>
      <c r="O399" s="369">
        <f>+O400+O403+O406+O409</f>
        <v>974021.05</v>
      </c>
      <c r="P399" s="285">
        <f t="shared" si="68"/>
        <v>6101978.9500000002</v>
      </c>
      <c r="Q399" s="339">
        <f t="shared" si="75"/>
        <v>13.77</v>
      </c>
      <c r="R399" s="260"/>
    </row>
    <row r="400" spans="1:18" ht="26.25" x14ac:dyDescent="0.2">
      <c r="A400" s="276"/>
      <c r="B400" s="268"/>
      <c r="C400" s="269"/>
      <c r="D400" s="400"/>
      <c r="E400" s="403" t="s">
        <v>249</v>
      </c>
      <c r="F400" s="400"/>
      <c r="G400" s="401" t="s">
        <v>406</v>
      </c>
      <c r="H400" s="335">
        <v>0</v>
      </c>
      <c r="I400" s="336"/>
      <c r="J400" s="342">
        <f t="shared" si="77"/>
        <v>0</v>
      </c>
      <c r="K400" s="395" t="e">
        <f t="shared" si="74"/>
        <v>#DIV/0!</v>
      </c>
      <c r="L400" s="335">
        <v>0</v>
      </c>
      <c r="M400" s="314">
        <f>M401+M402</f>
        <v>0</v>
      </c>
      <c r="N400" s="335">
        <f>N401+N402</f>
        <v>0</v>
      </c>
      <c r="O400" s="338">
        <f>O401+O402</f>
        <v>0</v>
      </c>
      <c r="P400" s="338">
        <f>P401+P402</f>
        <v>0</v>
      </c>
      <c r="Q400" s="339" t="e">
        <f t="shared" si="75"/>
        <v>#DIV/0!</v>
      </c>
      <c r="R400" s="260"/>
    </row>
    <row r="401" spans="1:21" ht="26.25" x14ac:dyDescent="0.2">
      <c r="A401" s="276"/>
      <c r="B401" s="268"/>
      <c r="C401" s="269"/>
      <c r="D401" s="400"/>
      <c r="E401" s="404"/>
      <c r="F401" s="400" t="s">
        <v>54</v>
      </c>
      <c r="G401" s="401" t="s">
        <v>155</v>
      </c>
      <c r="H401" s="335"/>
      <c r="I401" s="336"/>
      <c r="J401" s="342">
        <f t="shared" si="77"/>
        <v>0</v>
      </c>
      <c r="K401" s="395" t="e">
        <f t="shared" si="74"/>
        <v>#DIV/0!</v>
      </c>
      <c r="L401" s="335"/>
      <c r="M401" s="314"/>
      <c r="N401" s="335"/>
      <c r="O401" s="338">
        <f>M401+N401</f>
        <v>0</v>
      </c>
      <c r="P401" s="338"/>
      <c r="Q401" s="339" t="e">
        <f t="shared" si="75"/>
        <v>#DIV/0!</v>
      </c>
      <c r="R401" s="260"/>
    </row>
    <row r="402" spans="1:21" ht="26.25" x14ac:dyDescent="0.2">
      <c r="A402" s="276"/>
      <c r="B402" s="268"/>
      <c r="C402" s="269"/>
      <c r="D402" s="400"/>
      <c r="E402" s="404"/>
      <c r="F402" s="400" t="s">
        <v>55</v>
      </c>
      <c r="G402" s="401" t="s">
        <v>156</v>
      </c>
      <c r="H402" s="335"/>
      <c r="I402" s="336"/>
      <c r="J402" s="342">
        <f t="shared" si="77"/>
        <v>0</v>
      </c>
      <c r="K402" s="395" t="e">
        <f t="shared" si="74"/>
        <v>#DIV/0!</v>
      </c>
      <c r="L402" s="335"/>
      <c r="M402" s="314"/>
      <c r="N402" s="335"/>
      <c r="O402" s="338">
        <f>M402+N402</f>
        <v>0</v>
      </c>
      <c r="P402" s="338"/>
      <c r="Q402" s="339" t="e">
        <f t="shared" si="75"/>
        <v>#DIV/0!</v>
      </c>
      <c r="R402" s="260"/>
    </row>
    <row r="403" spans="1:21" ht="51" x14ac:dyDescent="0.2">
      <c r="A403" s="282"/>
      <c r="B403" s="340"/>
      <c r="C403" s="283"/>
      <c r="D403" s="400"/>
      <c r="E403" s="405">
        <v>48</v>
      </c>
      <c r="F403" s="405"/>
      <c r="G403" s="406" t="s">
        <v>263</v>
      </c>
      <c r="H403" s="342">
        <f>H404+H405</f>
        <v>0</v>
      </c>
      <c r="I403" s="343"/>
      <c r="J403" s="342">
        <f t="shared" si="77"/>
        <v>0</v>
      </c>
      <c r="K403" s="395" t="e">
        <f t="shared" si="74"/>
        <v>#DIV/0!</v>
      </c>
      <c r="L403" s="342">
        <f>L404+L405</f>
        <v>0</v>
      </c>
      <c r="M403" s="344">
        <f>M404+M405</f>
        <v>0</v>
      </c>
      <c r="N403" s="342">
        <f>N404+N405</f>
        <v>0</v>
      </c>
      <c r="O403" s="285">
        <f>O404+O405</f>
        <v>0</v>
      </c>
      <c r="P403" s="285">
        <f>P404+P405</f>
        <v>0</v>
      </c>
      <c r="Q403" s="339" t="e">
        <f t="shared" si="75"/>
        <v>#DIV/0!</v>
      </c>
      <c r="R403" s="260"/>
    </row>
    <row r="404" spans="1:21" ht="26.25" x14ac:dyDescent="0.2">
      <c r="A404" s="282"/>
      <c r="B404" s="340"/>
      <c r="C404" s="283"/>
      <c r="D404" s="400"/>
      <c r="E404" s="405"/>
      <c r="F404" s="400" t="s">
        <v>54</v>
      </c>
      <c r="G404" s="407" t="s">
        <v>155</v>
      </c>
      <c r="H404" s="342"/>
      <c r="I404" s="343"/>
      <c r="J404" s="342">
        <f t="shared" si="77"/>
        <v>0</v>
      </c>
      <c r="K404" s="395" t="e">
        <f t="shared" si="74"/>
        <v>#DIV/0!</v>
      </c>
      <c r="L404" s="342"/>
      <c r="M404" s="344"/>
      <c r="N404" s="342"/>
      <c r="O404" s="285">
        <f>M404+N404</f>
        <v>0</v>
      </c>
      <c r="P404" s="285"/>
      <c r="Q404" s="339" t="e">
        <f t="shared" si="75"/>
        <v>#DIV/0!</v>
      </c>
      <c r="R404" s="260"/>
    </row>
    <row r="405" spans="1:21" ht="26.25" x14ac:dyDescent="0.2">
      <c r="A405" s="282"/>
      <c r="B405" s="340"/>
      <c r="C405" s="283"/>
      <c r="D405" s="400"/>
      <c r="E405" s="405"/>
      <c r="F405" s="400" t="s">
        <v>55</v>
      </c>
      <c r="G405" s="407" t="s">
        <v>156</v>
      </c>
      <c r="H405" s="342"/>
      <c r="I405" s="343"/>
      <c r="J405" s="342">
        <f t="shared" si="77"/>
        <v>0</v>
      </c>
      <c r="K405" s="395" t="e">
        <f t="shared" si="74"/>
        <v>#DIV/0!</v>
      </c>
      <c r="L405" s="342"/>
      <c r="M405" s="344"/>
      <c r="N405" s="342"/>
      <c r="O405" s="285">
        <f>M405+N405</f>
        <v>0</v>
      </c>
      <c r="P405" s="285"/>
      <c r="Q405" s="339" t="e">
        <f t="shared" si="75"/>
        <v>#DIV/0!</v>
      </c>
      <c r="R405" s="260"/>
    </row>
    <row r="406" spans="1:21" ht="51" x14ac:dyDescent="0.2">
      <c r="A406" s="282"/>
      <c r="B406" s="340"/>
      <c r="C406" s="283"/>
      <c r="D406" s="400"/>
      <c r="E406" s="405">
        <v>49</v>
      </c>
      <c r="F406" s="405"/>
      <c r="G406" s="406" t="s">
        <v>264</v>
      </c>
      <c r="H406" s="342">
        <f>H407+H408</f>
        <v>11158000</v>
      </c>
      <c r="I406" s="343">
        <f>I407+I408</f>
        <v>974021.05</v>
      </c>
      <c r="J406" s="342">
        <f t="shared" si="77"/>
        <v>10183978.949999999</v>
      </c>
      <c r="K406" s="395">
        <f t="shared" si="74"/>
        <v>8.73</v>
      </c>
      <c r="L406" s="342">
        <f>L407+L408</f>
        <v>7076000</v>
      </c>
      <c r="M406" s="344">
        <f>M407+M408</f>
        <v>829627.04999999993</v>
      </c>
      <c r="N406" s="342">
        <f>N407+N408</f>
        <v>144394</v>
      </c>
      <c r="O406" s="285">
        <f>O407+O408</f>
        <v>974021.05</v>
      </c>
      <c r="P406" s="285">
        <f>P407+P408</f>
        <v>0</v>
      </c>
      <c r="Q406" s="339">
        <f t="shared" si="75"/>
        <v>13.77</v>
      </c>
      <c r="R406" s="260"/>
    </row>
    <row r="407" spans="1:21" ht="26.25" x14ac:dyDescent="0.2">
      <c r="A407" s="282"/>
      <c r="B407" s="340"/>
      <c r="C407" s="283"/>
      <c r="D407" s="400"/>
      <c r="E407" s="405"/>
      <c r="F407" s="400" t="s">
        <v>54</v>
      </c>
      <c r="G407" s="407" t="s">
        <v>155</v>
      </c>
      <c r="H407" s="342">
        <v>2350000</v>
      </c>
      <c r="I407" s="343">
        <f>O407</f>
        <v>194714.43</v>
      </c>
      <c r="J407" s="342">
        <f t="shared" si="77"/>
        <v>2155285.5699999998</v>
      </c>
      <c r="K407" s="395">
        <f t="shared" si="74"/>
        <v>8.2899999999999991</v>
      </c>
      <c r="L407" s="342">
        <v>1495000</v>
      </c>
      <c r="M407" s="344">
        <v>166352.32999999999</v>
      </c>
      <c r="N407" s="342">
        <v>28362.1</v>
      </c>
      <c r="O407" s="285">
        <f t="shared" ref="O407:O412" si="79">M407+N407</f>
        <v>194714.43</v>
      </c>
      <c r="P407" s="285"/>
      <c r="Q407" s="339">
        <f t="shared" si="75"/>
        <v>13.02</v>
      </c>
      <c r="R407" s="260"/>
    </row>
    <row r="408" spans="1:21" ht="26.25" x14ac:dyDescent="0.2">
      <c r="A408" s="282"/>
      <c r="B408" s="340"/>
      <c r="C408" s="283"/>
      <c r="D408" s="400"/>
      <c r="E408" s="405"/>
      <c r="F408" s="400" t="s">
        <v>55</v>
      </c>
      <c r="G408" s="407" t="s">
        <v>156</v>
      </c>
      <c r="H408" s="342">
        <v>8808000</v>
      </c>
      <c r="I408" s="343">
        <f>O408</f>
        <v>779306.62</v>
      </c>
      <c r="J408" s="342">
        <f t="shared" si="77"/>
        <v>8028693.3799999999</v>
      </c>
      <c r="K408" s="395">
        <f t="shared" si="74"/>
        <v>8.85</v>
      </c>
      <c r="L408" s="342">
        <v>5581000</v>
      </c>
      <c r="M408" s="344">
        <v>663274.72</v>
      </c>
      <c r="N408" s="342">
        <v>116031.9</v>
      </c>
      <c r="O408" s="285">
        <f t="shared" si="79"/>
        <v>779306.62</v>
      </c>
      <c r="P408" s="285"/>
      <c r="Q408" s="339">
        <f t="shared" si="75"/>
        <v>13.96</v>
      </c>
      <c r="R408" s="260"/>
    </row>
    <row r="409" spans="1:21" ht="51" x14ac:dyDescent="0.2">
      <c r="A409" s="282"/>
      <c r="B409" s="340"/>
      <c r="C409" s="283"/>
      <c r="D409" s="400"/>
      <c r="E409" s="405">
        <v>51</v>
      </c>
      <c r="F409" s="400"/>
      <c r="G409" s="407" t="s">
        <v>405</v>
      </c>
      <c r="H409" s="342">
        <v>0</v>
      </c>
      <c r="I409" s="343"/>
      <c r="J409" s="342">
        <f t="shared" si="77"/>
        <v>0</v>
      </c>
      <c r="K409" s="395" t="e">
        <f t="shared" si="74"/>
        <v>#DIV/0!</v>
      </c>
      <c r="L409" s="342">
        <v>0</v>
      </c>
      <c r="M409" s="344">
        <f>M410+M411+M412</f>
        <v>0</v>
      </c>
      <c r="N409" s="342">
        <f>N410+N411+N412</f>
        <v>0</v>
      </c>
      <c r="O409" s="285">
        <f t="shared" si="79"/>
        <v>0</v>
      </c>
      <c r="P409" s="285"/>
      <c r="Q409" s="339" t="e">
        <f t="shared" si="75"/>
        <v>#DIV/0!</v>
      </c>
      <c r="R409" s="260"/>
    </row>
    <row r="410" spans="1:21" ht="26.25" x14ac:dyDescent="0.2">
      <c r="A410" s="282"/>
      <c r="B410" s="340"/>
      <c r="C410" s="283"/>
      <c r="D410" s="400"/>
      <c r="E410" s="405"/>
      <c r="F410" s="400" t="s">
        <v>402</v>
      </c>
      <c r="G410" s="407" t="s">
        <v>155</v>
      </c>
      <c r="H410" s="342"/>
      <c r="I410" s="343"/>
      <c r="J410" s="342">
        <f t="shared" si="77"/>
        <v>0</v>
      </c>
      <c r="K410" s="395" t="e">
        <f t="shared" si="74"/>
        <v>#DIV/0!</v>
      </c>
      <c r="L410" s="342"/>
      <c r="M410" s="344"/>
      <c r="N410" s="342"/>
      <c r="O410" s="285">
        <f t="shared" si="79"/>
        <v>0</v>
      </c>
      <c r="P410" s="285"/>
      <c r="Q410" s="339" t="e">
        <f t="shared" si="75"/>
        <v>#DIV/0!</v>
      </c>
      <c r="R410" s="260"/>
    </row>
    <row r="411" spans="1:21" ht="26.25" x14ac:dyDescent="0.2">
      <c r="A411" s="282"/>
      <c r="B411" s="340"/>
      <c r="C411" s="283"/>
      <c r="D411" s="400"/>
      <c r="E411" s="405"/>
      <c r="F411" s="400" t="s">
        <v>403</v>
      </c>
      <c r="G411" s="407" t="s">
        <v>156</v>
      </c>
      <c r="H411" s="342"/>
      <c r="I411" s="343"/>
      <c r="J411" s="342">
        <f t="shared" si="77"/>
        <v>0</v>
      </c>
      <c r="K411" s="395" t="e">
        <f t="shared" si="74"/>
        <v>#DIV/0!</v>
      </c>
      <c r="L411" s="342"/>
      <c r="M411" s="344"/>
      <c r="N411" s="342"/>
      <c r="O411" s="285">
        <f t="shared" si="79"/>
        <v>0</v>
      </c>
      <c r="P411" s="285"/>
      <c r="Q411" s="339" t="e">
        <f t="shared" si="75"/>
        <v>#DIV/0!</v>
      </c>
      <c r="R411" s="260"/>
    </row>
    <row r="412" spans="1:21" ht="26.25" x14ac:dyDescent="0.2">
      <c r="A412" s="282"/>
      <c r="B412" s="340"/>
      <c r="C412" s="283"/>
      <c r="D412" s="400"/>
      <c r="E412" s="405"/>
      <c r="F412" s="400" t="s">
        <v>404</v>
      </c>
      <c r="G412" s="407" t="s">
        <v>230</v>
      </c>
      <c r="H412" s="342"/>
      <c r="I412" s="343"/>
      <c r="J412" s="342">
        <f t="shared" si="77"/>
        <v>0</v>
      </c>
      <c r="K412" s="395" t="e">
        <f t="shared" si="74"/>
        <v>#DIV/0!</v>
      </c>
      <c r="L412" s="342"/>
      <c r="M412" s="344"/>
      <c r="N412" s="342"/>
      <c r="O412" s="285">
        <f t="shared" si="79"/>
        <v>0</v>
      </c>
      <c r="P412" s="285"/>
      <c r="Q412" s="339" t="e">
        <f t="shared" si="75"/>
        <v>#DIV/0!</v>
      </c>
      <c r="R412" s="260"/>
    </row>
    <row r="413" spans="1:21" ht="26.25" x14ac:dyDescent="0.2">
      <c r="A413" s="276"/>
      <c r="B413" s="268"/>
      <c r="C413" s="269"/>
      <c r="D413" s="269">
        <v>57</v>
      </c>
      <c r="E413" s="269"/>
      <c r="F413" s="269"/>
      <c r="G413" s="313" t="s">
        <v>78</v>
      </c>
      <c r="H413" s="335">
        <f>H414+H443</f>
        <v>1846000</v>
      </c>
      <c r="I413" s="336">
        <f>I414</f>
        <v>334860</v>
      </c>
      <c r="J413" s="335">
        <f t="shared" si="77"/>
        <v>1511140</v>
      </c>
      <c r="K413" s="395">
        <f t="shared" si="74"/>
        <v>18.14</v>
      </c>
      <c r="L413" s="335">
        <f>L414+L443</f>
        <v>857300</v>
      </c>
      <c r="M413" s="368">
        <f>M414+M443</f>
        <v>294937</v>
      </c>
      <c r="N413" s="335">
        <f>N414+N443</f>
        <v>39923</v>
      </c>
      <c r="O413" s="369">
        <f>O414+O443</f>
        <v>334860</v>
      </c>
      <c r="P413" s="338">
        <f t="shared" ref="P413:P429" si="80">L413-O413</f>
        <v>522440</v>
      </c>
      <c r="Q413" s="339">
        <f t="shared" si="75"/>
        <v>39.06</v>
      </c>
      <c r="R413" s="310"/>
      <c r="U413" s="311"/>
    </row>
    <row r="414" spans="1:21" ht="26.25" x14ac:dyDescent="0.2">
      <c r="A414" s="276"/>
      <c r="B414" s="268"/>
      <c r="C414" s="269"/>
      <c r="D414" s="269"/>
      <c r="E414" s="269" t="s">
        <v>30</v>
      </c>
      <c r="F414" s="269"/>
      <c r="G414" s="313" t="s">
        <v>207</v>
      </c>
      <c r="H414" s="335">
        <f>+H415+H442</f>
        <v>1846000</v>
      </c>
      <c r="I414" s="336">
        <f>I415</f>
        <v>334860</v>
      </c>
      <c r="J414" s="342">
        <f t="shared" si="77"/>
        <v>1511140</v>
      </c>
      <c r="K414" s="395">
        <f t="shared" si="74"/>
        <v>18.14</v>
      </c>
      <c r="L414" s="335">
        <f>+L415+L442</f>
        <v>857300</v>
      </c>
      <c r="M414" s="314">
        <f>+M415+M442</f>
        <v>294937</v>
      </c>
      <c r="N414" s="335">
        <f>+N415+N442</f>
        <v>39923</v>
      </c>
      <c r="O414" s="335">
        <f>+O415+O442</f>
        <v>334860</v>
      </c>
      <c r="P414" s="338">
        <f t="shared" si="80"/>
        <v>522440</v>
      </c>
      <c r="Q414" s="339">
        <f t="shared" si="75"/>
        <v>39.06</v>
      </c>
      <c r="R414" s="310"/>
    </row>
    <row r="415" spans="1:21" ht="26.25" x14ac:dyDescent="0.2">
      <c r="A415" s="276"/>
      <c r="B415" s="268"/>
      <c r="C415" s="269"/>
      <c r="D415" s="269"/>
      <c r="E415" s="269"/>
      <c r="F415" s="269" t="s">
        <v>32</v>
      </c>
      <c r="G415" s="313" t="s">
        <v>101</v>
      </c>
      <c r="H415" s="335">
        <f>H427+H429+H436+H437+H438</f>
        <v>1846000</v>
      </c>
      <c r="I415" s="336">
        <f>I427+I429+I436+I437+I438</f>
        <v>334860</v>
      </c>
      <c r="J415" s="342">
        <f t="shared" si="77"/>
        <v>1511140</v>
      </c>
      <c r="K415" s="395">
        <f t="shared" si="74"/>
        <v>18.14</v>
      </c>
      <c r="L415" s="335">
        <f>L427+L429+L430+L431+L432+L433+L434+L435+L436+L437+L438+L439+L440+L441+L442</f>
        <v>857300</v>
      </c>
      <c r="M415" s="408">
        <f>+M416+M426+M428+M434+M435+M436+M437+M438+M440+M433+M439+M441</f>
        <v>294937</v>
      </c>
      <c r="N415" s="408">
        <f>+N416+N426+N428+N434+N435+N436+N437+N438+N440+N433+N439+N441</f>
        <v>39923</v>
      </c>
      <c r="O415" s="408">
        <f t="shared" ref="O415" si="81">+O416+O426+O428+O434+O435+O436+O437+O438+O440+O433+O439+O441</f>
        <v>334860</v>
      </c>
      <c r="P415" s="408">
        <f t="shared" si="80"/>
        <v>522440</v>
      </c>
      <c r="Q415" s="339">
        <f t="shared" si="75"/>
        <v>39.06</v>
      </c>
      <c r="R415" s="310"/>
    </row>
    <row r="416" spans="1:21" ht="26.25" x14ac:dyDescent="0.2">
      <c r="A416" s="276"/>
      <c r="B416" s="268"/>
      <c r="C416" s="269"/>
      <c r="D416" s="269"/>
      <c r="E416" s="269"/>
      <c r="F416" s="269"/>
      <c r="G416" s="313" t="s">
        <v>208</v>
      </c>
      <c r="H416" s="335"/>
      <c r="I416" s="336"/>
      <c r="J416" s="342">
        <f t="shared" si="77"/>
        <v>0</v>
      </c>
      <c r="K416" s="395"/>
      <c r="L416" s="335"/>
      <c r="M416" s="314">
        <f>+M417+M418</f>
        <v>0</v>
      </c>
      <c r="N416" s="335">
        <f>+N417+N418</f>
        <v>0</v>
      </c>
      <c r="O416" s="335">
        <f>+O417+O418</f>
        <v>0</v>
      </c>
      <c r="P416" s="338">
        <f t="shared" si="80"/>
        <v>0</v>
      </c>
      <c r="Q416" s="339"/>
      <c r="R416" s="310"/>
    </row>
    <row r="417" spans="1:22" ht="26.25" x14ac:dyDescent="0.2">
      <c r="A417" s="282"/>
      <c r="B417" s="340"/>
      <c r="C417" s="283"/>
      <c r="D417" s="283"/>
      <c r="E417" s="283"/>
      <c r="F417" s="283"/>
      <c r="G417" s="341" t="s">
        <v>209</v>
      </c>
      <c r="H417" s="342"/>
      <c r="I417" s="343"/>
      <c r="J417" s="342">
        <f t="shared" si="77"/>
        <v>0</v>
      </c>
      <c r="K417" s="395"/>
      <c r="L417" s="342"/>
      <c r="M417" s="344"/>
      <c r="N417" s="342"/>
      <c r="O417" s="285">
        <f t="shared" ref="O417:O425" si="82">M417+N417</f>
        <v>0</v>
      </c>
      <c r="P417" s="285">
        <f t="shared" si="80"/>
        <v>0</v>
      </c>
      <c r="Q417" s="339"/>
      <c r="R417" s="310"/>
      <c r="T417" s="311"/>
    </row>
    <row r="418" spans="1:22" ht="26.25" x14ac:dyDescent="0.2">
      <c r="A418" s="282"/>
      <c r="B418" s="340"/>
      <c r="C418" s="283"/>
      <c r="D418" s="283"/>
      <c r="E418" s="283"/>
      <c r="F418" s="283"/>
      <c r="G418" s="341" t="s">
        <v>210</v>
      </c>
      <c r="H418" s="342"/>
      <c r="I418" s="343"/>
      <c r="J418" s="342">
        <f t="shared" si="77"/>
        <v>0</v>
      </c>
      <c r="K418" s="395"/>
      <c r="L418" s="342"/>
      <c r="M418" s="381">
        <f>M419+M420+M421+M422</f>
        <v>0</v>
      </c>
      <c r="N418" s="381">
        <f>N419+N420+N421+N422</f>
        <v>0</v>
      </c>
      <c r="O418" s="409">
        <f>M418+N418</f>
        <v>0</v>
      </c>
      <c r="P418" s="381">
        <f t="shared" si="80"/>
        <v>0</v>
      </c>
      <c r="Q418" s="339"/>
      <c r="R418" s="310"/>
      <c r="T418" s="311"/>
    </row>
    <row r="419" spans="1:22" ht="26.25" x14ac:dyDescent="0.2">
      <c r="A419" s="282"/>
      <c r="B419" s="340"/>
      <c r="C419" s="283"/>
      <c r="D419" s="283"/>
      <c r="E419" s="283"/>
      <c r="F419" s="283"/>
      <c r="G419" s="341" t="s">
        <v>211</v>
      </c>
      <c r="H419" s="342"/>
      <c r="I419" s="343"/>
      <c r="J419" s="342">
        <f t="shared" si="77"/>
        <v>0</v>
      </c>
      <c r="K419" s="395"/>
      <c r="L419" s="342"/>
      <c r="M419" s="344"/>
      <c r="N419" s="409"/>
      <c r="O419" s="409">
        <f t="shared" si="82"/>
        <v>0</v>
      </c>
      <c r="P419" s="285">
        <f t="shared" si="80"/>
        <v>0</v>
      </c>
      <c r="Q419" s="339"/>
      <c r="R419" s="310"/>
      <c r="T419" s="311"/>
    </row>
    <row r="420" spans="1:22" ht="26.25" x14ac:dyDescent="0.2">
      <c r="A420" s="282"/>
      <c r="B420" s="340"/>
      <c r="C420" s="283"/>
      <c r="D420" s="283"/>
      <c r="E420" s="283"/>
      <c r="F420" s="283"/>
      <c r="G420" s="341" t="s">
        <v>212</v>
      </c>
      <c r="H420" s="342"/>
      <c r="I420" s="343"/>
      <c r="J420" s="342">
        <f t="shared" si="77"/>
        <v>0</v>
      </c>
      <c r="K420" s="395"/>
      <c r="L420" s="342"/>
      <c r="M420" s="344"/>
      <c r="N420" s="409"/>
      <c r="O420" s="409">
        <f t="shared" si="82"/>
        <v>0</v>
      </c>
      <c r="P420" s="285">
        <f t="shared" si="80"/>
        <v>0</v>
      </c>
      <c r="Q420" s="339"/>
      <c r="R420" s="310"/>
      <c r="T420" s="311"/>
    </row>
    <row r="421" spans="1:22" ht="26.25" x14ac:dyDescent="0.2">
      <c r="A421" s="282"/>
      <c r="B421" s="340"/>
      <c r="C421" s="283"/>
      <c r="D421" s="283"/>
      <c r="E421" s="283"/>
      <c r="F421" s="283"/>
      <c r="G421" s="341" t="s">
        <v>213</v>
      </c>
      <c r="H421" s="342"/>
      <c r="I421" s="343"/>
      <c r="J421" s="342">
        <f t="shared" si="77"/>
        <v>0</v>
      </c>
      <c r="K421" s="395"/>
      <c r="L421" s="342"/>
      <c r="M421" s="344"/>
      <c r="N421" s="409"/>
      <c r="O421" s="409">
        <f t="shared" si="82"/>
        <v>0</v>
      </c>
      <c r="P421" s="285">
        <f t="shared" si="80"/>
        <v>0</v>
      </c>
      <c r="Q421" s="339"/>
      <c r="R421" s="310"/>
      <c r="T421" s="311"/>
    </row>
    <row r="422" spans="1:22" ht="26.25" x14ac:dyDescent="0.2">
      <c r="A422" s="282"/>
      <c r="B422" s="340"/>
      <c r="C422" s="283"/>
      <c r="D422" s="283"/>
      <c r="E422" s="283"/>
      <c r="F422" s="283"/>
      <c r="G422" s="341" t="s">
        <v>214</v>
      </c>
      <c r="H422" s="342">
        <v>0</v>
      </c>
      <c r="I422" s="343"/>
      <c r="J422" s="342">
        <f t="shared" si="77"/>
        <v>0</v>
      </c>
      <c r="K422" s="395"/>
      <c r="L422" s="342">
        <v>0</v>
      </c>
      <c r="M422" s="381">
        <f>M423+M424+M425</f>
        <v>0</v>
      </c>
      <c r="N422" s="381">
        <f>N423+N424+N425</f>
        <v>0</v>
      </c>
      <c r="O422" s="409">
        <f>M422+N422</f>
        <v>0</v>
      </c>
      <c r="P422" s="381">
        <f t="shared" si="80"/>
        <v>0</v>
      </c>
      <c r="Q422" s="339"/>
      <c r="R422" s="310"/>
      <c r="T422" s="311"/>
    </row>
    <row r="423" spans="1:22" ht="26.25" x14ac:dyDescent="0.2">
      <c r="A423" s="282"/>
      <c r="B423" s="340"/>
      <c r="C423" s="283"/>
      <c r="D423" s="283"/>
      <c r="E423" s="283"/>
      <c r="F423" s="283"/>
      <c r="G423" s="341" t="s">
        <v>215</v>
      </c>
      <c r="H423" s="342"/>
      <c r="I423" s="343"/>
      <c r="J423" s="342">
        <f t="shared" si="77"/>
        <v>0</v>
      </c>
      <c r="K423" s="395"/>
      <c r="L423" s="342"/>
      <c r="M423" s="344"/>
      <c r="N423" s="342"/>
      <c r="O423" s="381">
        <f t="shared" si="82"/>
        <v>0</v>
      </c>
      <c r="P423" s="285">
        <f t="shared" si="80"/>
        <v>0</v>
      </c>
      <c r="Q423" s="339"/>
      <c r="R423" s="310"/>
      <c r="T423" s="311"/>
    </row>
    <row r="424" spans="1:22" ht="26.25" x14ac:dyDescent="0.2">
      <c r="A424" s="282"/>
      <c r="B424" s="340"/>
      <c r="C424" s="283"/>
      <c r="D424" s="283"/>
      <c r="E424" s="283"/>
      <c r="F424" s="283"/>
      <c r="G424" s="341" t="s">
        <v>216</v>
      </c>
      <c r="H424" s="342"/>
      <c r="I424" s="343"/>
      <c r="J424" s="342">
        <f t="shared" si="77"/>
        <v>0</v>
      </c>
      <c r="K424" s="395"/>
      <c r="L424" s="342"/>
      <c r="M424" s="344"/>
      <c r="N424" s="342"/>
      <c r="O424" s="381">
        <f t="shared" si="82"/>
        <v>0</v>
      </c>
      <c r="P424" s="285">
        <f t="shared" si="80"/>
        <v>0</v>
      </c>
      <c r="Q424" s="339"/>
      <c r="R424" s="310"/>
      <c r="T424" s="311"/>
    </row>
    <row r="425" spans="1:22" ht="26.25" x14ac:dyDescent="0.2">
      <c r="A425" s="282"/>
      <c r="B425" s="340"/>
      <c r="C425" s="283"/>
      <c r="D425" s="283"/>
      <c r="E425" s="283"/>
      <c r="F425" s="283"/>
      <c r="G425" s="341" t="s">
        <v>217</v>
      </c>
      <c r="H425" s="342"/>
      <c r="I425" s="343"/>
      <c r="J425" s="342">
        <f t="shared" si="77"/>
        <v>0</v>
      </c>
      <c r="K425" s="395"/>
      <c r="L425" s="342"/>
      <c r="M425" s="344"/>
      <c r="N425" s="342"/>
      <c r="O425" s="381">
        <f t="shared" si="82"/>
        <v>0</v>
      </c>
      <c r="P425" s="285">
        <f t="shared" si="80"/>
        <v>0</v>
      </c>
      <c r="Q425" s="339"/>
      <c r="R425" s="310"/>
      <c r="T425" s="311"/>
    </row>
    <row r="426" spans="1:22" ht="51" x14ac:dyDescent="0.2">
      <c r="A426" s="276"/>
      <c r="B426" s="268"/>
      <c r="C426" s="269"/>
      <c r="D426" s="269"/>
      <c r="E426" s="269"/>
      <c r="F426" s="269"/>
      <c r="G426" s="313" t="s">
        <v>218</v>
      </c>
      <c r="H426" s="335">
        <f>H427</f>
        <v>24000</v>
      </c>
      <c r="I426" s="336"/>
      <c r="J426" s="342">
        <f t="shared" si="77"/>
        <v>24000</v>
      </c>
      <c r="K426" s="395"/>
      <c r="L426" s="335">
        <f>L427</f>
        <v>24000</v>
      </c>
      <c r="M426" s="314">
        <f>M427</f>
        <v>0</v>
      </c>
      <c r="N426" s="335">
        <f>N427</f>
        <v>0</v>
      </c>
      <c r="O426" s="335">
        <f>O427</f>
        <v>0</v>
      </c>
      <c r="P426" s="274">
        <f t="shared" si="80"/>
        <v>24000</v>
      </c>
      <c r="Q426" s="339"/>
      <c r="R426" s="310"/>
      <c r="T426" s="311"/>
      <c r="V426" s="311"/>
    </row>
    <row r="427" spans="1:22" ht="26.25" x14ac:dyDescent="0.2">
      <c r="A427" s="282"/>
      <c r="B427" s="340"/>
      <c r="C427" s="283"/>
      <c r="D427" s="283"/>
      <c r="E427" s="283"/>
      <c r="F427" s="283"/>
      <c r="G427" s="410" t="s">
        <v>219</v>
      </c>
      <c r="H427" s="342">
        <v>24000</v>
      </c>
      <c r="I427" s="343"/>
      <c r="J427" s="342">
        <f t="shared" si="77"/>
        <v>24000</v>
      </c>
      <c r="K427" s="395"/>
      <c r="L427" s="342">
        <v>24000</v>
      </c>
      <c r="M427" s="344"/>
      <c r="N427" s="342"/>
      <c r="O427" s="285">
        <f>M427+N427</f>
        <v>0</v>
      </c>
      <c r="P427" s="285">
        <f t="shared" si="80"/>
        <v>24000</v>
      </c>
      <c r="Q427" s="339"/>
      <c r="R427" s="310"/>
      <c r="T427" s="311"/>
    </row>
    <row r="428" spans="1:22" ht="76.5" x14ac:dyDescent="0.2">
      <c r="A428" s="276"/>
      <c r="B428" s="268"/>
      <c r="C428" s="269"/>
      <c r="D428" s="269"/>
      <c r="E428" s="269"/>
      <c r="F428" s="269"/>
      <c r="G428" s="313" t="s">
        <v>220</v>
      </c>
      <c r="H428" s="335">
        <f>H429+H430+H431+H432</f>
        <v>822000</v>
      </c>
      <c r="I428" s="335">
        <f>I429+I430+I431+I432</f>
        <v>0</v>
      </c>
      <c r="J428" s="342">
        <f t="shared" si="77"/>
        <v>822000</v>
      </c>
      <c r="K428" s="395"/>
      <c r="L428" s="335">
        <f>L429+L430+L431+L432</f>
        <v>495000</v>
      </c>
      <c r="M428" s="314">
        <f>M429+M430+M431+M432</f>
        <v>0</v>
      </c>
      <c r="N428" s="335">
        <f>N429+N430+N431+N432</f>
        <v>0</v>
      </c>
      <c r="O428" s="335">
        <f>O429+O430+O431+O432</f>
        <v>0</v>
      </c>
      <c r="P428" s="274">
        <f t="shared" si="80"/>
        <v>495000</v>
      </c>
      <c r="Q428" s="339"/>
      <c r="R428" s="310"/>
      <c r="T428" s="311"/>
    </row>
    <row r="429" spans="1:22" ht="26.25" x14ac:dyDescent="0.2">
      <c r="A429" s="282"/>
      <c r="B429" s="340"/>
      <c r="C429" s="283"/>
      <c r="D429" s="283"/>
      <c r="E429" s="283"/>
      <c r="F429" s="283"/>
      <c r="G429" s="410" t="s">
        <v>221</v>
      </c>
      <c r="H429" s="342">
        <v>822000</v>
      </c>
      <c r="I429" s="343"/>
      <c r="J429" s="342">
        <f t="shared" si="77"/>
        <v>822000</v>
      </c>
      <c r="K429" s="395"/>
      <c r="L429" s="342">
        <v>495000</v>
      </c>
      <c r="M429" s="344"/>
      <c r="N429" s="342"/>
      <c r="O429" s="335"/>
      <c r="P429" s="285">
        <f t="shared" si="80"/>
        <v>495000</v>
      </c>
      <c r="Q429" s="339"/>
      <c r="R429" s="310"/>
      <c r="T429" s="311"/>
    </row>
    <row r="430" spans="1:22" ht="51" x14ac:dyDescent="0.2">
      <c r="A430" s="282"/>
      <c r="B430" s="340"/>
      <c r="C430" s="283"/>
      <c r="D430" s="283"/>
      <c r="E430" s="283"/>
      <c r="F430" s="283"/>
      <c r="G430" s="410" t="s">
        <v>476</v>
      </c>
      <c r="H430" s="342"/>
      <c r="I430" s="343"/>
      <c r="J430" s="342">
        <f t="shared" si="77"/>
        <v>0</v>
      </c>
      <c r="K430" s="395"/>
      <c r="L430" s="342"/>
      <c r="M430" s="381"/>
      <c r="N430" s="342"/>
      <c r="O430" s="335"/>
      <c r="P430" s="285"/>
      <c r="Q430" s="339"/>
      <c r="R430" s="310"/>
      <c r="T430" s="311"/>
    </row>
    <row r="431" spans="1:22" ht="51" x14ac:dyDescent="0.2">
      <c r="A431" s="282"/>
      <c r="B431" s="340"/>
      <c r="C431" s="283"/>
      <c r="D431" s="283"/>
      <c r="E431" s="283"/>
      <c r="F431" s="283"/>
      <c r="G431" s="411" t="s">
        <v>477</v>
      </c>
      <c r="H431" s="342"/>
      <c r="I431" s="343"/>
      <c r="J431" s="342">
        <f t="shared" si="77"/>
        <v>0</v>
      </c>
      <c r="K431" s="395"/>
      <c r="L431" s="342"/>
      <c r="M431" s="381"/>
      <c r="N431" s="342"/>
      <c r="O431" s="335"/>
      <c r="P431" s="285"/>
      <c r="Q431" s="339"/>
      <c r="R431" s="310"/>
      <c r="T431" s="311"/>
    </row>
    <row r="432" spans="1:22" ht="102" x14ac:dyDescent="0.2">
      <c r="A432" s="282"/>
      <c r="B432" s="340"/>
      <c r="C432" s="283"/>
      <c r="D432" s="283"/>
      <c r="E432" s="283"/>
      <c r="F432" s="283"/>
      <c r="G432" s="411" t="s">
        <v>478</v>
      </c>
      <c r="H432" s="342"/>
      <c r="I432" s="343"/>
      <c r="J432" s="342">
        <f t="shared" si="77"/>
        <v>0</v>
      </c>
      <c r="K432" s="395"/>
      <c r="L432" s="342"/>
      <c r="M432" s="381"/>
      <c r="N432" s="342"/>
      <c r="O432" s="335"/>
      <c r="P432" s="285"/>
      <c r="Q432" s="339"/>
      <c r="R432" s="310"/>
      <c r="T432" s="311"/>
    </row>
    <row r="433" spans="1:20" ht="51" x14ac:dyDescent="0.2">
      <c r="A433" s="282"/>
      <c r="B433" s="340"/>
      <c r="C433" s="283"/>
      <c r="D433" s="283"/>
      <c r="E433" s="283"/>
      <c r="F433" s="283"/>
      <c r="G433" s="313" t="s">
        <v>479</v>
      </c>
      <c r="H433" s="335"/>
      <c r="I433" s="336"/>
      <c r="J433" s="342">
        <f t="shared" si="77"/>
        <v>0</v>
      </c>
      <c r="K433" s="395"/>
      <c r="L433" s="335"/>
      <c r="M433" s="335"/>
      <c r="N433" s="335"/>
      <c r="O433" s="335"/>
      <c r="P433" s="285"/>
      <c r="Q433" s="339"/>
      <c r="R433" s="310"/>
      <c r="T433" s="311"/>
    </row>
    <row r="434" spans="1:20" ht="26.25" x14ac:dyDescent="0.2">
      <c r="A434" s="276"/>
      <c r="B434" s="268"/>
      <c r="C434" s="269"/>
      <c r="D434" s="269"/>
      <c r="E434" s="269"/>
      <c r="F434" s="269"/>
      <c r="G434" s="313" t="s">
        <v>224</v>
      </c>
      <c r="H434" s="335">
        <v>0</v>
      </c>
      <c r="I434" s="336"/>
      <c r="J434" s="342">
        <f t="shared" si="77"/>
        <v>0</v>
      </c>
      <c r="K434" s="395"/>
      <c r="L434" s="335">
        <v>0</v>
      </c>
      <c r="M434" s="314"/>
      <c r="N434" s="335"/>
      <c r="O434" s="285">
        <f t="shared" ref="O434:O442" si="83">M434+N434</f>
        <v>0</v>
      </c>
      <c r="P434" s="274">
        <f t="shared" ref="P434:P442" si="84">L434-O434</f>
        <v>0</v>
      </c>
      <c r="Q434" s="339"/>
      <c r="R434" s="366"/>
      <c r="T434" s="311"/>
    </row>
    <row r="435" spans="1:20" ht="51" x14ac:dyDescent="0.2">
      <c r="A435" s="276"/>
      <c r="B435" s="268"/>
      <c r="C435" s="269"/>
      <c r="D435" s="269"/>
      <c r="E435" s="269"/>
      <c r="F435" s="269"/>
      <c r="G435" s="313" t="s">
        <v>480</v>
      </c>
      <c r="H435" s="335"/>
      <c r="I435" s="336"/>
      <c r="J435" s="342"/>
      <c r="K435" s="395"/>
      <c r="L435" s="335"/>
      <c r="M435" s="314"/>
      <c r="N435" s="335"/>
      <c r="O435" s="285"/>
      <c r="P435" s="274"/>
      <c r="Q435" s="339"/>
      <c r="R435" s="366"/>
      <c r="T435" s="311"/>
    </row>
    <row r="436" spans="1:20" ht="26.25" x14ac:dyDescent="0.2">
      <c r="A436" s="276"/>
      <c r="B436" s="268"/>
      <c r="C436" s="269"/>
      <c r="D436" s="269"/>
      <c r="E436" s="269"/>
      <c r="F436" s="269"/>
      <c r="G436" s="313" t="s">
        <v>481</v>
      </c>
      <c r="H436" s="335">
        <v>300000</v>
      </c>
      <c r="I436" s="336">
        <f>O436</f>
        <v>32500</v>
      </c>
      <c r="J436" s="342">
        <f t="shared" si="77"/>
        <v>267500</v>
      </c>
      <c r="K436" s="395"/>
      <c r="L436" s="335">
        <v>33000</v>
      </c>
      <c r="M436" s="314">
        <v>25500</v>
      </c>
      <c r="N436" s="335">
        <v>7000</v>
      </c>
      <c r="O436" s="285">
        <f t="shared" si="83"/>
        <v>32500</v>
      </c>
      <c r="P436" s="274">
        <f t="shared" si="84"/>
        <v>500</v>
      </c>
      <c r="Q436" s="339"/>
      <c r="R436" s="366"/>
      <c r="T436" s="311"/>
    </row>
    <row r="437" spans="1:20" ht="26.25" x14ac:dyDescent="0.2">
      <c r="A437" s="276"/>
      <c r="B437" s="268"/>
      <c r="C437" s="269"/>
      <c r="D437" s="269"/>
      <c r="E437" s="269"/>
      <c r="F437" s="269"/>
      <c r="G437" s="313" t="s">
        <v>227</v>
      </c>
      <c r="H437" s="335">
        <v>200000</v>
      </c>
      <c r="I437" s="336">
        <f>O437</f>
        <v>13350</v>
      </c>
      <c r="J437" s="342">
        <f t="shared" si="77"/>
        <v>186650</v>
      </c>
      <c r="K437" s="395"/>
      <c r="L437" s="335">
        <v>15300</v>
      </c>
      <c r="M437" s="314">
        <v>11550</v>
      </c>
      <c r="N437" s="335">
        <v>1800</v>
      </c>
      <c r="O437" s="285">
        <f t="shared" si="83"/>
        <v>13350</v>
      </c>
      <c r="P437" s="274">
        <f t="shared" si="84"/>
        <v>1950</v>
      </c>
      <c r="Q437" s="339"/>
      <c r="R437" s="366"/>
      <c r="T437" s="311"/>
    </row>
    <row r="438" spans="1:20" ht="51" x14ac:dyDescent="0.2">
      <c r="A438" s="276"/>
      <c r="B438" s="268"/>
      <c r="C438" s="269"/>
      <c r="D438" s="269"/>
      <c r="E438" s="269"/>
      <c r="F438" s="269"/>
      <c r="G438" s="313" t="s">
        <v>482</v>
      </c>
      <c r="H438" s="335">
        <v>500000</v>
      </c>
      <c r="I438" s="336">
        <f>O438</f>
        <v>289010</v>
      </c>
      <c r="J438" s="342">
        <f t="shared" si="77"/>
        <v>210990</v>
      </c>
      <c r="K438" s="395"/>
      <c r="L438" s="335">
        <v>290000</v>
      </c>
      <c r="M438" s="314">
        <v>257887</v>
      </c>
      <c r="N438" s="335">
        <v>31123</v>
      </c>
      <c r="O438" s="285">
        <f t="shared" si="83"/>
        <v>289010</v>
      </c>
      <c r="P438" s="274">
        <f t="shared" si="84"/>
        <v>990</v>
      </c>
      <c r="Q438" s="339"/>
      <c r="R438" s="366"/>
      <c r="T438" s="311"/>
    </row>
    <row r="439" spans="1:20" ht="26.25" x14ac:dyDescent="0.2">
      <c r="A439" s="276"/>
      <c r="B439" s="268"/>
      <c r="C439" s="269"/>
      <c r="D439" s="269"/>
      <c r="E439" s="269"/>
      <c r="F439" s="269"/>
      <c r="G439" s="313" t="s">
        <v>421</v>
      </c>
      <c r="H439" s="335"/>
      <c r="I439" s="336"/>
      <c r="J439" s="342"/>
      <c r="K439" s="395"/>
      <c r="L439" s="335"/>
      <c r="M439" s="314"/>
      <c r="N439" s="335"/>
      <c r="O439" s="285">
        <f t="shared" si="83"/>
        <v>0</v>
      </c>
      <c r="P439" s="274">
        <f t="shared" si="84"/>
        <v>0</v>
      </c>
      <c r="Q439" s="339"/>
      <c r="R439" s="366"/>
      <c r="T439" s="311"/>
    </row>
    <row r="440" spans="1:20" ht="26.25" x14ac:dyDescent="0.2">
      <c r="A440" s="282"/>
      <c r="B440" s="340"/>
      <c r="C440" s="283"/>
      <c r="D440" s="283"/>
      <c r="E440" s="283"/>
      <c r="F440" s="283"/>
      <c r="G440" s="313" t="s">
        <v>229</v>
      </c>
      <c r="H440" s="342">
        <v>0</v>
      </c>
      <c r="I440" s="343"/>
      <c r="J440" s="342">
        <f>H440-I440</f>
        <v>0</v>
      </c>
      <c r="K440" s="395"/>
      <c r="L440" s="342">
        <v>0</v>
      </c>
      <c r="M440" s="344"/>
      <c r="N440" s="342"/>
      <c r="O440" s="285">
        <f t="shared" si="83"/>
        <v>0</v>
      </c>
      <c r="P440" s="285">
        <f t="shared" si="84"/>
        <v>0</v>
      </c>
      <c r="Q440" s="339"/>
      <c r="R440" s="310"/>
      <c r="T440" s="311"/>
    </row>
    <row r="441" spans="1:20" ht="26.25" x14ac:dyDescent="0.35">
      <c r="A441" s="282"/>
      <c r="B441" s="340"/>
      <c r="C441" s="283"/>
      <c r="D441" s="283"/>
      <c r="E441" s="283"/>
      <c r="F441" s="283"/>
      <c r="G441" s="412" t="s">
        <v>483</v>
      </c>
      <c r="H441" s="342"/>
      <c r="I441" s="343"/>
      <c r="J441" s="342"/>
      <c r="K441" s="395"/>
      <c r="L441" s="342"/>
      <c r="M441" s="381"/>
      <c r="N441" s="342"/>
      <c r="O441" s="285"/>
      <c r="P441" s="285"/>
      <c r="Q441" s="339"/>
      <c r="R441" s="310"/>
      <c r="T441" s="311"/>
    </row>
    <row r="442" spans="1:20" ht="26.25" x14ac:dyDescent="0.2">
      <c r="A442" s="282"/>
      <c r="B442" s="340"/>
      <c r="C442" s="283"/>
      <c r="D442" s="283"/>
      <c r="E442" s="283"/>
      <c r="F442" s="269" t="s">
        <v>30</v>
      </c>
      <c r="G442" s="313" t="s">
        <v>420</v>
      </c>
      <c r="H442" s="342"/>
      <c r="I442" s="343"/>
      <c r="J442" s="342">
        <f>H442-I442</f>
        <v>0</v>
      </c>
      <c r="K442" s="395"/>
      <c r="L442" s="342"/>
      <c r="M442" s="381"/>
      <c r="N442" s="342"/>
      <c r="O442" s="285">
        <f t="shared" si="83"/>
        <v>0</v>
      </c>
      <c r="P442" s="285">
        <f t="shared" si="84"/>
        <v>0</v>
      </c>
      <c r="Q442" s="339"/>
      <c r="R442" s="310"/>
    </row>
    <row r="443" spans="1:20" ht="26.25" x14ac:dyDescent="0.2">
      <c r="A443" s="282"/>
      <c r="B443" s="340"/>
      <c r="C443" s="283"/>
      <c r="D443" s="283"/>
      <c r="E443" s="283"/>
      <c r="F443" s="269"/>
      <c r="G443" s="313"/>
      <c r="H443" s="342">
        <v>0</v>
      </c>
      <c r="I443" s="343"/>
      <c r="J443" s="342"/>
      <c r="K443" s="395"/>
      <c r="L443" s="342">
        <v>0</v>
      </c>
      <c r="M443" s="381"/>
      <c r="N443" s="342"/>
      <c r="O443" s="413"/>
      <c r="P443" s="413"/>
      <c r="Q443" s="339"/>
      <c r="R443" s="310"/>
    </row>
    <row r="444" spans="1:20" ht="76.5" x14ac:dyDescent="0.2">
      <c r="A444" s="282"/>
      <c r="B444" s="340"/>
      <c r="C444" s="283"/>
      <c r="D444" s="405">
        <v>60</v>
      </c>
      <c r="E444" s="405"/>
      <c r="F444" s="405"/>
      <c r="G444" s="414" t="s">
        <v>203</v>
      </c>
      <c r="H444" s="342">
        <v>0</v>
      </c>
      <c r="I444" s="343"/>
      <c r="J444" s="342">
        <f t="shared" ref="J444:J457" si="85">H444-I444</f>
        <v>0</v>
      </c>
      <c r="K444" s="395"/>
      <c r="L444" s="342">
        <v>0</v>
      </c>
      <c r="M444" s="342">
        <f>M445+M446</f>
        <v>0</v>
      </c>
      <c r="N444" s="342">
        <f>N445+N446</f>
        <v>0</v>
      </c>
      <c r="O444" s="342">
        <f>O445+O446</f>
        <v>0</v>
      </c>
      <c r="P444" s="342">
        <f>P445+P446</f>
        <v>0</v>
      </c>
      <c r="Q444" s="339"/>
      <c r="R444" s="260"/>
    </row>
    <row r="445" spans="1:20" ht="26.25" x14ac:dyDescent="0.2">
      <c r="A445" s="282"/>
      <c r="B445" s="340"/>
      <c r="C445" s="283"/>
      <c r="D445" s="400"/>
      <c r="E445" s="399" t="s">
        <v>54</v>
      </c>
      <c r="F445" s="400"/>
      <c r="G445" s="407" t="s">
        <v>265</v>
      </c>
      <c r="H445" s="342">
        <v>0</v>
      </c>
      <c r="I445" s="343"/>
      <c r="J445" s="342">
        <f t="shared" si="85"/>
        <v>0</v>
      </c>
      <c r="K445" s="395"/>
      <c r="L445" s="342">
        <v>0</v>
      </c>
      <c r="M445" s="381"/>
      <c r="N445" s="342"/>
      <c r="O445" s="378">
        <f>M445+N445</f>
        <v>0</v>
      </c>
      <c r="P445" s="378"/>
      <c r="Q445" s="339"/>
      <c r="R445" s="260"/>
    </row>
    <row r="446" spans="1:20" ht="26.25" x14ac:dyDescent="0.2">
      <c r="A446" s="282"/>
      <c r="B446" s="340"/>
      <c r="C446" s="283"/>
      <c r="D446" s="400"/>
      <c r="E446" s="399" t="s">
        <v>26</v>
      </c>
      <c r="F446" s="400"/>
      <c r="G446" s="407" t="s">
        <v>266</v>
      </c>
      <c r="H446" s="342">
        <v>0</v>
      </c>
      <c r="I446" s="343"/>
      <c r="J446" s="342">
        <f t="shared" si="85"/>
        <v>0</v>
      </c>
      <c r="K446" s="395"/>
      <c r="L446" s="342">
        <v>0</v>
      </c>
      <c r="M446" s="381"/>
      <c r="N446" s="342"/>
      <c r="O446" s="378">
        <f>M446+N446</f>
        <v>0</v>
      </c>
      <c r="P446" s="378"/>
      <c r="Q446" s="339"/>
      <c r="R446" s="260"/>
    </row>
    <row r="447" spans="1:20" ht="26.25" x14ac:dyDescent="0.2">
      <c r="A447" s="347"/>
      <c r="B447" s="348"/>
      <c r="C447" s="349"/>
      <c r="D447" s="349">
        <v>85</v>
      </c>
      <c r="E447" s="349"/>
      <c r="F447" s="349"/>
      <c r="G447" s="351" t="s">
        <v>86</v>
      </c>
      <c r="H447" s="352">
        <v>0</v>
      </c>
      <c r="I447" s="353">
        <f>O447</f>
        <v>-7561.98</v>
      </c>
      <c r="J447" s="352">
        <f t="shared" si="85"/>
        <v>7561.98</v>
      </c>
      <c r="K447" s="415"/>
      <c r="L447" s="352">
        <v>0</v>
      </c>
      <c r="M447" s="355">
        <v>-7511.99</v>
      </c>
      <c r="N447" s="352">
        <v>-49.99</v>
      </c>
      <c r="O447" s="416">
        <f>M447+N447</f>
        <v>-7561.98</v>
      </c>
      <c r="P447" s="416">
        <f>L447-O447</f>
        <v>7561.98</v>
      </c>
      <c r="Q447" s="357"/>
      <c r="R447" s="260"/>
    </row>
    <row r="448" spans="1:20" ht="26.25" x14ac:dyDescent="0.2">
      <c r="A448" s="282"/>
      <c r="B448" s="340"/>
      <c r="C448" s="283"/>
      <c r="D448" s="283"/>
      <c r="E448" s="283"/>
      <c r="F448" s="283"/>
      <c r="G448" s="341" t="s">
        <v>195</v>
      </c>
      <c r="H448" s="342"/>
      <c r="I448" s="314"/>
      <c r="J448" s="342">
        <f t="shared" si="85"/>
        <v>0</v>
      </c>
      <c r="K448" s="395"/>
      <c r="L448" s="342"/>
      <c r="M448" s="344"/>
      <c r="N448" s="342"/>
      <c r="O448" s="378"/>
      <c r="P448" s="378">
        <f t="shared" ref="P448:P457" si="86">H448-O448</f>
        <v>0</v>
      </c>
      <c r="Q448" s="339"/>
      <c r="R448" s="260"/>
    </row>
    <row r="449" spans="1:21" ht="26.25" x14ac:dyDescent="0.2">
      <c r="A449" s="276" t="s">
        <v>204</v>
      </c>
      <c r="B449" s="268" t="s">
        <v>30</v>
      </c>
      <c r="C449" s="269"/>
      <c r="D449" s="269"/>
      <c r="E449" s="269"/>
      <c r="F449" s="269"/>
      <c r="G449" s="313" t="s">
        <v>231</v>
      </c>
      <c r="H449" s="335">
        <f>SUM(H450:H452)</f>
        <v>13007000</v>
      </c>
      <c r="I449" s="335">
        <f>SUM(I450:I452)</f>
        <v>0</v>
      </c>
      <c r="J449" s="335">
        <f t="shared" si="85"/>
        <v>13007000</v>
      </c>
      <c r="K449" s="395"/>
      <c r="L449" s="335">
        <f>SUM(L450:L452)</f>
        <v>7936300</v>
      </c>
      <c r="M449" s="335">
        <f>SUM(M450:M452)</f>
        <v>1117052.0599999998</v>
      </c>
      <c r="N449" s="335">
        <f>SUM(N450:N452)</f>
        <v>184267.01</v>
      </c>
      <c r="O449" s="335">
        <f>SUM(O450:O452)</f>
        <v>1301319.07</v>
      </c>
      <c r="P449" s="338">
        <f t="shared" si="86"/>
        <v>11705680.93</v>
      </c>
      <c r="Q449" s="339"/>
      <c r="R449" s="260"/>
    </row>
    <row r="450" spans="1:21" ht="26.25" x14ac:dyDescent="0.2">
      <c r="A450" s="276"/>
      <c r="B450" s="268"/>
      <c r="C450" s="269" t="s">
        <v>22</v>
      </c>
      <c r="D450" s="269"/>
      <c r="E450" s="269"/>
      <c r="F450" s="269"/>
      <c r="G450" s="313" t="s">
        <v>232</v>
      </c>
      <c r="H450" s="335">
        <f>H385+H390</f>
        <v>3000</v>
      </c>
      <c r="I450" s="335">
        <f>I385+I390</f>
        <v>0</v>
      </c>
      <c r="J450" s="335">
        <f t="shared" si="85"/>
        <v>3000</v>
      </c>
      <c r="K450" s="395"/>
      <c r="L450" s="335">
        <f>L385+L390</f>
        <v>3000</v>
      </c>
      <c r="M450" s="335">
        <f>M385+M390</f>
        <v>0</v>
      </c>
      <c r="N450" s="335">
        <f>N385+N390</f>
        <v>0</v>
      </c>
      <c r="O450" s="335">
        <f>O385+O390</f>
        <v>0</v>
      </c>
      <c r="P450" s="338">
        <f t="shared" si="86"/>
        <v>3000</v>
      </c>
      <c r="Q450" s="339"/>
      <c r="R450" s="260"/>
    </row>
    <row r="451" spans="1:21" ht="26.25" x14ac:dyDescent="0.2">
      <c r="A451" s="276"/>
      <c r="B451" s="268"/>
      <c r="C451" s="269" t="s">
        <v>114</v>
      </c>
      <c r="D451" s="269"/>
      <c r="E451" s="269"/>
      <c r="F451" s="269"/>
      <c r="G451" s="313" t="s">
        <v>233</v>
      </c>
      <c r="H451" s="335">
        <f>H387+H413</f>
        <v>1846000</v>
      </c>
      <c r="I451" s="335">
        <f>I387+I413</f>
        <v>334860</v>
      </c>
      <c r="J451" s="335">
        <f t="shared" si="85"/>
        <v>1511140</v>
      </c>
      <c r="K451" s="395"/>
      <c r="L451" s="335">
        <f>L387+L413</f>
        <v>857300</v>
      </c>
      <c r="M451" s="335">
        <f>M387+M413</f>
        <v>294937</v>
      </c>
      <c r="N451" s="335">
        <f>N387+N413</f>
        <v>39923</v>
      </c>
      <c r="O451" s="335">
        <f>O387+O413</f>
        <v>334860</v>
      </c>
      <c r="P451" s="338">
        <f t="shared" si="86"/>
        <v>1511140</v>
      </c>
      <c r="Q451" s="339"/>
      <c r="R451" s="260"/>
    </row>
    <row r="452" spans="1:21" ht="26.25" x14ac:dyDescent="0.2">
      <c r="A452" s="276"/>
      <c r="B452" s="268"/>
      <c r="C452" s="269" t="s">
        <v>90</v>
      </c>
      <c r="D452" s="269"/>
      <c r="E452" s="269"/>
      <c r="F452" s="269"/>
      <c r="G452" s="313" t="s">
        <v>234</v>
      </c>
      <c r="H452" s="335">
        <f>H382-H450-H451</f>
        <v>11158000</v>
      </c>
      <c r="I452" s="335">
        <f>I382-I450-I451</f>
        <v>-334860</v>
      </c>
      <c r="J452" s="335">
        <f t="shared" si="85"/>
        <v>11492860</v>
      </c>
      <c r="K452" s="395"/>
      <c r="L452" s="335">
        <f>L382-L450-L451</f>
        <v>7076000</v>
      </c>
      <c r="M452" s="335">
        <f>M382-M450-M451</f>
        <v>822115.05999999982</v>
      </c>
      <c r="N452" s="335">
        <f>N382-N450-N451</f>
        <v>144344.01</v>
      </c>
      <c r="O452" s="335">
        <f>O382-O450-O451</f>
        <v>966459.07000000007</v>
      </c>
      <c r="P452" s="338">
        <f t="shared" si="86"/>
        <v>10191540.93</v>
      </c>
      <c r="Q452" s="339"/>
      <c r="R452" s="260"/>
    </row>
    <row r="453" spans="1:21" ht="26.25" x14ac:dyDescent="0.2">
      <c r="A453" s="276">
        <v>8904</v>
      </c>
      <c r="B453" s="268" t="s">
        <v>32</v>
      </c>
      <c r="C453" s="269"/>
      <c r="D453" s="269"/>
      <c r="E453" s="269"/>
      <c r="F453" s="269"/>
      <c r="G453" s="313" t="s">
        <v>235</v>
      </c>
      <c r="H453" s="335">
        <f>H77-H454</f>
        <v>45720500</v>
      </c>
      <c r="I453" s="335">
        <f>I77-I454</f>
        <v>17559998.659999996</v>
      </c>
      <c r="J453" s="335">
        <f t="shared" si="85"/>
        <v>28160501.340000004</v>
      </c>
      <c r="K453" s="395"/>
      <c r="L453" s="335">
        <f>L77-L454</f>
        <v>30285400</v>
      </c>
      <c r="M453" s="335">
        <f>M77-M454</f>
        <v>14280215.57</v>
      </c>
      <c r="N453" s="335">
        <f>N77-N454</f>
        <v>2068221.09</v>
      </c>
      <c r="O453" s="335">
        <f>O77-O454</f>
        <v>16348436.659999996</v>
      </c>
      <c r="P453" s="338">
        <f t="shared" si="86"/>
        <v>29372063.340000004</v>
      </c>
      <c r="Q453" s="339"/>
      <c r="R453" s="260"/>
    </row>
    <row r="454" spans="1:21" ht="26.25" x14ac:dyDescent="0.2">
      <c r="A454" s="276"/>
      <c r="B454" s="268" t="s">
        <v>30</v>
      </c>
      <c r="C454" s="269"/>
      <c r="D454" s="269"/>
      <c r="E454" s="269"/>
      <c r="F454" s="269"/>
      <c r="G454" s="313" t="s">
        <v>236</v>
      </c>
      <c r="H454" s="335">
        <f>+H105</f>
        <v>1218200</v>
      </c>
      <c r="I454" s="335">
        <f>+I105</f>
        <v>0</v>
      </c>
      <c r="J454" s="335">
        <f t="shared" si="85"/>
        <v>1218200</v>
      </c>
      <c r="K454" s="395"/>
      <c r="L454" s="335">
        <f>+L105</f>
        <v>1218200</v>
      </c>
      <c r="M454" s="335">
        <f>+M105</f>
        <v>1211562</v>
      </c>
      <c r="N454" s="335">
        <f>+N105</f>
        <v>0</v>
      </c>
      <c r="O454" s="335">
        <f>+O105</f>
        <v>1211562</v>
      </c>
      <c r="P454" s="338">
        <f t="shared" si="86"/>
        <v>6638</v>
      </c>
      <c r="Q454" s="339"/>
      <c r="R454" s="260"/>
    </row>
    <row r="455" spans="1:21" ht="26.25" x14ac:dyDescent="0.35">
      <c r="A455" s="447" t="s">
        <v>237</v>
      </c>
      <c r="B455" s="445"/>
      <c r="C455" s="445"/>
      <c r="D455" s="445"/>
      <c r="E455" s="445"/>
      <c r="F455" s="446"/>
      <c r="G455" s="313" t="s">
        <v>238</v>
      </c>
      <c r="H455" s="335">
        <f>H9-H77</f>
        <v>-6926700</v>
      </c>
      <c r="I455" s="335">
        <f>I9-I77</f>
        <v>-6950055.7499999963</v>
      </c>
      <c r="J455" s="335">
        <f t="shared" si="85"/>
        <v>23355.749999996275</v>
      </c>
      <c r="K455" s="395"/>
      <c r="L455" s="335">
        <f>L9-L77</f>
        <v>-2494600</v>
      </c>
      <c r="M455" s="367">
        <f>M9-M77</f>
        <v>-6192481</v>
      </c>
      <c r="N455" s="335">
        <f>N9-N77</f>
        <v>-757574.75</v>
      </c>
      <c r="O455" s="338">
        <f>O9-O77</f>
        <v>-6950055.7499999963</v>
      </c>
      <c r="P455" s="338">
        <f t="shared" si="86"/>
        <v>23355.749999996275</v>
      </c>
      <c r="Q455" s="339"/>
      <c r="R455" s="260"/>
    </row>
    <row r="456" spans="1:21" ht="26.25" x14ac:dyDescent="0.2">
      <c r="A456" s="276"/>
      <c r="B456" s="268" t="s">
        <v>88</v>
      </c>
      <c r="C456" s="269"/>
      <c r="D456" s="269"/>
      <c r="E456" s="269"/>
      <c r="F456" s="269"/>
      <c r="G456" s="313" t="s">
        <v>239</v>
      </c>
      <c r="H456" s="335">
        <f>H62-H453</f>
        <v>1218200</v>
      </c>
      <c r="I456" s="335">
        <f>I62-I453</f>
        <v>0</v>
      </c>
      <c r="J456" s="335">
        <f t="shared" si="85"/>
        <v>1218200</v>
      </c>
      <c r="K456" s="395"/>
      <c r="L456" s="335">
        <f>L62-L453</f>
        <v>1218200</v>
      </c>
      <c r="M456" s="367">
        <f>M62-M453</f>
        <v>1211562</v>
      </c>
      <c r="N456" s="335">
        <f>N62-N453</f>
        <v>0</v>
      </c>
      <c r="O456" s="338">
        <f>O62-O453</f>
        <v>1211562</v>
      </c>
      <c r="P456" s="338">
        <f t="shared" si="86"/>
        <v>6638</v>
      </c>
      <c r="Q456" s="339"/>
      <c r="R456" s="260"/>
    </row>
    <row r="457" spans="1:21" ht="27" thickBot="1" x14ac:dyDescent="0.25">
      <c r="A457" s="417"/>
      <c r="B457" s="418">
        <v>11</v>
      </c>
      <c r="C457" s="419"/>
      <c r="D457" s="419"/>
      <c r="E457" s="419"/>
      <c r="F457" s="419"/>
      <c r="G457" s="420" t="s">
        <v>240</v>
      </c>
      <c r="H457" s="421">
        <f>+H105-H454</f>
        <v>0</v>
      </c>
      <c r="I457" s="421">
        <f>+I105-I454</f>
        <v>0</v>
      </c>
      <c r="J457" s="421">
        <f t="shared" si="85"/>
        <v>0</v>
      </c>
      <c r="K457" s="421"/>
      <c r="L457" s="421">
        <f>+L105-L454</f>
        <v>0</v>
      </c>
      <c r="M457" s="421">
        <f>+M105-M454</f>
        <v>0</v>
      </c>
      <c r="N457" s="421">
        <f>+N105-N454</f>
        <v>0</v>
      </c>
      <c r="O457" s="421">
        <f>+O105-O454</f>
        <v>0</v>
      </c>
      <c r="P457" s="421">
        <f t="shared" si="86"/>
        <v>0</v>
      </c>
      <c r="Q457" s="422"/>
      <c r="R457" s="260"/>
    </row>
    <row r="458" spans="1:21" ht="20.25" x14ac:dyDescent="0.2">
      <c r="A458" s="220"/>
      <c r="B458" s="213"/>
      <c r="C458" s="220"/>
      <c r="D458" s="220"/>
      <c r="E458" s="220"/>
      <c r="F458" s="220"/>
      <c r="G458" s="213"/>
      <c r="H458" s="214"/>
      <c r="I458" s="215"/>
      <c r="J458" s="214"/>
      <c r="K458" s="216"/>
      <c r="L458" s="214"/>
      <c r="M458" s="423"/>
      <c r="N458" s="423"/>
      <c r="O458" s="423"/>
      <c r="P458" s="424"/>
      <c r="Q458" s="218"/>
      <c r="R458" s="311"/>
    </row>
    <row r="459" spans="1:21" x14ac:dyDescent="0.2">
      <c r="M459" s="431"/>
      <c r="N459" s="431"/>
      <c r="O459" s="431"/>
      <c r="P459" s="432"/>
      <c r="R459" s="311"/>
    </row>
    <row r="460" spans="1:21" ht="16.5" customHeight="1" x14ac:dyDescent="0.2">
      <c r="C460" s="448" t="s">
        <v>433</v>
      </c>
      <c r="D460" s="448"/>
      <c r="E460" s="448"/>
      <c r="F460" s="448"/>
      <c r="G460" s="448"/>
      <c r="I460" s="439" t="s">
        <v>484</v>
      </c>
      <c r="J460" s="439"/>
      <c r="K460" s="439"/>
      <c r="M460" s="431"/>
      <c r="N460" s="440" t="s">
        <v>437</v>
      </c>
      <c r="O460" s="440"/>
      <c r="P460" s="432"/>
      <c r="R460" s="311"/>
    </row>
    <row r="461" spans="1:21" ht="16.5" customHeight="1" x14ac:dyDescent="0.2">
      <c r="C461" s="448"/>
      <c r="D461" s="448"/>
      <c r="E461" s="448"/>
      <c r="F461" s="448"/>
      <c r="G461" s="448"/>
      <c r="I461" s="439"/>
      <c r="J461" s="439"/>
      <c r="K461" s="439"/>
      <c r="M461" s="431"/>
      <c r="N461" s="440"/>
      <c r="O461" s="440"/>
      <c r="P461" s="432"/>
      <c r="R461" s="311"/>
    </row>
    <row r="462" spans="1:21" ht="23.25" x14ac:dyDescent="0.2">
      <c r="C462" s="434"/>
      <c r="D462" s="434"/>
      <c r="E462" s="434"/>
      <c r="F462" s="434"/>
      <c r="G462" s="435" t="s">
        <v>485</v>
      </c>
      <c r="I462" s="439" t="s">
        <v>436</v>
      </c>
      <c r="J462" s="439"/>
      <c r="K462" s="439"/>
      <c r="M462" s="431"/>
      <c r="N462" s="440" t="s">
        <v>438</v>
      </c>
      <c r="O462" s="440"/>
      <c r="P462" s="432"/>
      <c r="R462" s="311"/>
    </row>
    <row r="463" spans="1:21" x14ac:dyDescent="0.2">
      <c r="M463" s="431"/>
      <c r="N463" s="431"/>
      <c r="O463" s="431"/>
      <c r="P463" s="432"/>
      <c r="R463" s="311"/>
    </row>
    <row r="464" spans="1:21" x14ac:dyDescent="0.2">
      <c r="M464" s="431"/>
      <c r="N464" s="431"/>
      <c r="O464" s="431"/>
      <c r="P464" s="432"/>
      <c r="R464" s="311"/>
      <c r="U464" s="436"/>
    </row>
    <row r="465" spans="8:18" x14ac:dyDescent="0.2">
      <c r="M465" s="431"/>
      <c r="N465" s="431"/>
      <c r="O465" s="431"/>
      <c r="P465" s="432"/>
      <c r="R465" s="311"/>
    </row>
    <row r="466" spans="8:18" x14ac:dyDescent="0.2">
      <c r="M466" s="431"/>
      <c r="N466" s="431"/>
      <c r="O466" s="431"/>
      <c r="P466" s="432"/>
      <c r="R466" s="311"/>
    </row>
    <row r="467" spans="8:18" x14ac:dyDescent="0.2">
      <c r="M467" s="431"/>
      <c r="N467" s="431"/>
      <c r="O467" s="431"/>
      <c r="P467" s="432"/>
      <c r="R467" s="311"/>
    </row>
    <row r="468" spans="8:18" x14ac:dyDescent="0.2">
      <c r="H468" s="437"/>
      <c r="M468" s="431"/>
      <c r="N468" s="431"/>
      <c r="O468" s="431"/>
      <c r="P468" s="432"/>
      <c r="R468" s="311"/>
    </row>
    <row r="469" spans="8:18" x14ac:dyDescent="0.2">
      <c r="M469" s="431"/>
      <c r="N469" s="431"/>
      <c r="O469" s="431"/>
      <c r="P469" s="432"/>
      <c r="R469" s="311"/>
    </row>
    <row r="470" spans="8:18" x14ac:dyDescent="0.2">
      <c r="M470" s="431"/>
      <c r="N470" s="431"/>
      <c r="O470" s="431"/>
      <c r="P470" s="432"/>
      <c r="R470" s="311"/>
    </row>
    <row r="471" spans="8:18" x14ac:dyDescent="0.2">
      <c r="M471" s="431"/>
      <c r="N471" s="431"/>
      <c r="O471" s="431"/>
      <c r="P471" s="432"/>
      <c r="R471" s="311"/>
    </row>
    <row r="472" spans="8:18" x14ac:dyDescent="0.2">
      <c r="M472" s="431"/>
      <c r="N472" s="431"/>
      <c r="O472" s="431"/>
      <c r="P472" s="432"/>
      <c r="R472" s="311"/>
    </row>
    <row r="473" spans="8:18" x14ac:dyDescent="0.2">
      <c r="M473" s="431"/>
      <c r="N473" s="431"/>
      <c r="O473" s="431"/>
      <c r="P473" s="432"/>
      <c r="R473" s="311"/>
    </row>
    <row r="474" spans="8:18" x14ac:dyDescent="0.2">
      <c r="M474" s="431"/>
      <c r="N474" s="431"/>
      <c r="O474" s="431"/>
      <c r="P474" s="432"/>
      <c r="R474" s="311"/>
    </row>
    <row r="475" spans="8:18" x14ac:dyDescent="0.2">
      <c r="M475" s="431"/>
      <c r="N475" s="431"/>
      <c r="O475" s="431"/>
      <c r="P475" s="432"/>
      <c r="R475" s="311"/>
    </row>
    <row r="476" spans="8:18" x14ac:dyDescent="0.2">
      <c r="M476" s="431"/>
      <c r="N476" s="431"/>
      <c r="O476" s="431"/>
      <c r="P476" s="432"/>
      <c r="R476" s="311"/>
    </row>
    <row r="477" spans="8:18" x14ac:dyDescent="0.2">
      <c r="H477" s="437"/>
      <c r="M477" s="431"/>
      <c r="N477" s="431"/>
      <c r="O477" s="431"/>
      <c r="P477" s="432"/>
      <c r="R477" s="311"/>
    </row>
    <row r="478" spans="8:18" x14ac:dyDescent="0.2">
      <c r="M478" s="431"/>
      <c r="N478" s="431"/>
      <c r="O478" s="431"/>
      <c r="P478" s="432"/>
      <c r="R478" s="311"/>
    </row>
    <row r="479" spans="8:18" x14ac:dyDescent="0.2">
      <c r="M479" s="431"/>
      <c r="N479" s="431"/>
      <c r="O479" s="431"/>
      <c r="P479" s="432"/>
      <c r="R479" s="311"/>
    </row>
    <row r="480" spans="8:18" x14ac:dyDescent="0.2">
      <c r="H480" s="437"/>
      <c r="M480" s="431"/>
      <c r="N480" s="431"/>
      <c r="O480" s="431"/>
      <c r="P480" s="432"/>
      <c r="R480" s="311"/>
    </row>
    <row r="481" spans="8:18" x14ac:dyDescent="0.2">
      <c r="M481" s="431"/>
      <c r="N481" s="431"/>
      <c r="O481" s="431"/>
      <c r="P481" s="432"/>
      <c r="R481" s="311"/>
    </row>
    <row r="482" spans="8:18" x14ac:dyDescent="0.2">
      <c r="M482" s="431"/>
      <c r="N482" s="431"/>
      <c r="O482" s="431"/>
      <c r="P482" s="432"/>
      <c r="R482" s="311"/>
    </row>
    <row r="483" spans="8:18" x14ac:dyDescent="0.2">
      <c r="H483" s="437"/>
      <c r="M483" s="431"/>
      <c r="N483" s="431"/>
      <c r="O483" s="431"/>
      <c r="P483" s="432"/>
      <c r="R483" s="311"/>
    </row>
    <row r="484" spans="8:18" x14ac:dyDescent="0.2">
      <c r="M484" s="431"/>
      <c r="N484" s="431"/>
      <c r="O484" s="431"/>
      <c r="P484" s="432"/>
      <c r="R484" s="311"/>
    </row>
    <row r="485" spans="8:18" x14ac:dyDescent="0.2">
      <c r="M485" s="431"/>
      <c r="N485" s="431"/>
      <c r="O485" s="431"/>
      <c r="P485" s="432"/>
      <c r="R485" s="311"/>
    </row>
    <row r="486" spans="8:18" x14ac:dyDescent="0.2">
      <c r="H486" s="437"/>
      <c r="M486" s="431"/>
      <c r="N486" s="431"/>
      <c r="O486" s="431"/>
      <c r="P486" s="432"/>
      <c r="R486" s="311"/>
    </row>
    <row r="487" spans="8:18" x14ac:dyDescent="0.2">
      <c r="M487" s="431"/>
      <c r="N487" s="431"/>
      <c r="O487" s="431"/>
      <c r="P487" s="432"/>
      <c r="R487" s="311"/>
    </row>
    <row r="488" spans="8:18" x14ac:dyDescent="0.2">
      <c r="M488" s="431"/>
      <c r="N488" s="431"/>
      <c r="O488" s="431"/>
      <c r="P488" s="432"/>
      <c r="R488" s="311"/>
    </row>
    <row r="489" spans="8:18" x14ac:dyDescent="0.2">
      <c r="H489" s="437"/>
      <c r="M489" s="431"/>
      <c r="N489" s="431"/>
      <c r="O489" s="431"/>
      <c r="P489" s="432"/>
      <c r="R489" s="311"/>
    </row>
    <row r="490" spans="8:18" x14ac:dyDescent="0.2">
      <c r="M490" s="431"/>
      <c r="N490" s="431"/>
      <c r="O490" s="431"/>
      <c r="P490" s="432"/>
      <c r="R490" s="311"/>
    </row>
    <row r="491" spans="8:18" x14ac:dyDescent="0.2">
      <c r="M491" s="431"/>
      <c r="N491" s="431"/>
      <c r="O491" s="431"/>
      <c r="P491" s="432"/>
      <c r="R491" s="311"/>
    </row>
    <row r="492" spans="8:18" x14ac:dyDescent="0.2">
      <c r="M492" s="431"/>
      <c r="N492" s="431"/>
      <c r="O492" s="431"/>
      <c r="P492" s="432"/>
      <c r="R492" s="311"/>
    </row>
    <row r="493" spans="8:18" x14ac:dyDescent="0.2">
      <c r="H493" s="437"/>
      <c r="M493" s="431"/>
      <c r="N493" s="431"/>
      <c r="O493" s="431"/>
      <c r="P493" s="432"/>
      <c r="R493" s="311"/>
    </row>
    <row r="494" spans="8:18" x14ac:dyDescent="0.2">
      <c r="M494" s="431"/>
      <c r="N494" s="431"/>
      <c r="O494" s="431"/>
      <c r="P494" s="432"/>
      <c r="R494" s="311"/>
    </row>
    <row r="495" spans="8:18" x14ac:dyDescent="0.2">
      <c r="M495" s="431"/>
      <c r="N495" s="431"/>
      <c r="O495" s="431"/>
      <c r="P495" s="432"/>
      <c r="R495" s="311"/>
    </row>
    <row r="496" spans="8:18" x14ac:dyDescent="0.2">
      <c r="H496" s="437"/>
      <c r="M496" s="431"/>
      <c r="N496" s="431"/>
      <c r="O496" s="431"/>
      <c r="P496" s="432"/>
      <c r="R496" s="311"/>
    </row>
    <row r="497" spans="8:18" x14ac:dyDescent="0.2">
      <c r="M497" s="431"/>
      <c r="N497" s="431"/>
      <c r="O497" s="431"/>
      <c r="P497" s="432"/>
      <c r="R497" s="311"/>
    </row>
    <row r="498" spans="8:18" x14ac:dyDescent="0.2">
      <c r="M498" s="431"/>
      <c r="N498" s="431"/>
      <c r="O498" s="431"/>
      <c r="P498" s="432"/>
      <c r="R498" s="311"/>
    </row>
    <row r="499" spans="8:18" x14ac:dyDescent="0.2">
      <c r="H499" s="437"/>
      <c r="M499" s="431"/>
      <c r="N499" s="431"/>
      <c r="O499" s="431"/>
      <c r="P499" s="432"/>
      <c r="R499" s="311"/>
    </row>
    <row r="500" spans="8:18" x14ac:dyDescent="0.2">
      <c r="M500" s="431"/>
      <c r="N500" s="431"/>
      <c r="O500" s="431"/>
      <c r="P500" s="432"/>
      <c r="R500" s="311"/>
    </row>
    <row r="501" spans="8:18" x14ac:dyDescent="0.2">
      <c r="M501" s="431"/>
      <c r="N501" s="431"/>
      <c r="O501" s="431"/>
      <c r="P501" s="432"/>
      <c r="R501" s="311"/>
    </row>
    <row r="502" spans="8:18" x14ac:dyDescent="0.2">
      <c r="H502" s="437"/>
      <c r="M502" s="431"/>
      <c r="N502" s="431"/>
      <c r="O502" s="431"/>
      <c r="P502" s="432"/>
      <c r="R502" s="311"/>
    </row>
    <row r="503" spans="8:18" x14ac:dyDescent="0.2">
      <c r="M503" s="431"/>
      <c r="N503" s="431"/>
      <c r="O503" s="431"/>
      <c r="P503" s="432"/>
      <c r="R503" s="311"/>
    </row>
    <row r="504" spans="8:18" x14ac:dyDescent="0.2">
      <c r="M504" s="431"/>
      <c r="N504" s="431"/>
      <c r="O504" s="431"/>
      <c r="P504" s="432"/>
      <c r="R504" s="311"/>
    </row>
    <row r="505" spans="8:18" x14ac:dyDescent="0.2">
      <c r="H505" s="437"/>
      <c r="M505" s="431"/>
      <c r="N505" s="431"/>
      <c r="O505" s="431"/>
      <c r="P505" s="432"/>
      <c r="R505" s="311"/>
    </row>
    <row r="506" spans="8:18" x14ac:dyDescent="0.2">
      <c r="M506" s="431"/>
      <c r="N506" s="431"/>
      <c r="O506" s="431"/>
      <c r="P506" s="432"/>
      <c r="R506" s="311"/>
    </row>
    <row r="507" spans="8:18" x14ac:dyDescent="0.2">
      <c r="M507" s="431"/>
      <c r="N507" s="431"/>
      <c r="O507" s="431"/>
      <c r="P507" s="432"/>
      <c r="R507" s="311"/>
    </row>
    <row r="508" spans="8:18" x14ac:dyDescent="0.2">
      <c r="M508" s="431"/>
      <c r="N508" s="431"/>
      <c r="O508" s="431"/>
      <c r="P508" s="432"/>
      <c r="R508" s="311"/>
    </row>
    <row r="509" spans="8:18" x14ac:dyDescent="0.2">
      <c r="M509" s="431"/>
      <c r="N509" s="431"/>
      <c r="O509" s="431"/>
      <c r="P509" s="432"/>
      <c r="R509" s="311"/>
    </row>
    <row r="510" spans="8:18" x14ac:dyDescent="0.2">
      <c r="M510" s="431"/>
      <c r="N510" s="431"/>
      <c r="O510" s="431"/>
      <c r="P510" s="432"/>
      <c r="R510" s="311"/>
    </row>
    <row r="511" spans="8:18" x14ac:dyDescent="0.2">
      <c r="M511" s="431"/>
      <c r="N511" s="431"/>
      <c r="O511" s="431"/>
      <c r="P511" s="432"/>
      <c r="R511" s="311"/>
    </row>
    <row r="512" spans="8:18" x14ac:dyDescent="0.2">
      <c r="M512" s="431"/>
      <c r="N512" s="431"/>
      <c r="O512" s="431"/>
      <c r="P512" s="432"/>
      <c r="R512" s="311"/>
    </row>
    <row r="513" spans="8:18" x14ac:dyDescent="0.2">
      <c r="H513" s="437"/>
      <c r="M513" s="431"/>
      <c r="N513" s="431"/>
      <c r="O513" s="431"/>
      <c r="P513" s="432"/>
      <c r="R513" s="311"/>
    </row>
    <row r="514" spans="8:18" x14ac:dyDescent="0.2">
      <c r="M514" s="431"/>
      <c r="N514" s="431"/>
      <c r="O514" s="431"/>
      <c r="P514" s="432"/>
      <c r="R514" s="311"/>
    </row>
    <row r="515" spans="8:18" x14ac:dyDescent="0.2">
      <c r="M515" s="431"/>
      <c r="N515" s="431"/>
      <c r="O515" s="431"/>
      <c r="P515" s="432"/>
      <c r="R515" s="311"/>
    </row>
    <row r="516" spans="8:18" x14ac:dyDescent="0.2">
      <c r="H516" s="437"/>
      <c r="M516" s="431"/>
      <c r="N516" s="431"/>
      <c r="O516" s="431"/>
      <c r="P516" s="432"/>
      <c r="R516" s="311"/>
    </row>
    <row r="517" spans="8:18" x14ac:dyDescent="0.2">
      <c r="M517" s="431"/>
      <c r="N517" s="431"/>
      <c r="O517" s="431"/>
      <c r="P517" s="432"/>
      <c r="R517" s="311"/>
    </row>
    <row r="518" spans="8:18" x14ac:dyDescent="0.2">
      <c r="M518" s="431"/>
      <c r="N518" s="431"/>
      <c r="O518" s="431"/>
      <c r="P518" s="432"/>
      <c r="R518" s="311"/>
    </row>
    <row r="519" spans="8:18" x14ac:dyDescent="0.2">
      <c r="M519" s="431"/>
      <c r="N519" s="431"/>
      <c r="O519" s="431"/>
      <c r="P519" s="432"/>
      <c r="R519" s="311"/>
    </row>
    <row r="520" spans="8:18" x14ac:dyDescent="0.2">
      <c r="M520" s="431"/>
      <c r="N520" s="431"/>
      <c r="O520" s="431"/>
      <c r="P520" s="432"/>
      <c r="R520" s="311"/>
    </row>
    <row r="521" spans="8:18" x14ac:dyDescent="0.2">
      <c r="M521" s="431"/>
      <c r="N521" s="431"/>
      <c r="O521" s="431"/>
      <c r="P521" s="432"/>
      <c r="R521" s="311"/>
    </row>
    <row r="522" spans="8:18" x14ac:dyDescent="0.2">
      <c r="H522" s="437"/>
      <c r="M522" s="431"/>
      <c r="N522" s="431"/>
      <c r="O522" s="431"/>
      <c r="P522" s="432"/>
      <c r="R522" s="311"/>
    </row>
    <row r="523" spans="8:18" x14ac:dyDescent="0.2">
      <c r="M523" s="431"/>
      <c r="N523" s="431"/>
      <c r="O523" s="431"/>
      <c r="P523" s="432"/>
      <c r="R523" s="311"/>
    </row>
    <row r="524" spans="8:18" x14ac:dyDescent="0.2">
      <c r="M524" s="431"/>
      <c r="N524" s="431"/>
      <c r="O524" s="431"/>
      <c r="P524" s="432"/>
      <c r="R524" s="311"/>
    </row>
    <row r="525" spans="8:18" x14ac:dyDescent="0.2">
      <c r="M525" s="431"/>
      <c r="N525" s="431"/>
      <c r="O525" s="431"/>
      <c r="P525" s="432"/>
      <c r="R525" s="311"/>
    </row>
    <row r="526" spans="8:18" x14ac:dyDescent="0.2">
      <c r="M526" s="431"/>
      <c r="N526" s="431"/>
      <c r="O526" s="431"/>
      <c r="P526" s="432"/>
      <c r="R526" s="311"/>
    </row>
    <row r="527" spans="8:18" x14ac:dyDescent="0.2">
      <c r="M527" s="431"/>
      <c r="N527" s="431"/>
      <c r="O527" s="431"/>
      <c r="P527" s="432"/>
      <c r="R527" s="311"/>
    </row>
    <row r="528" spans="8:18" x14ac:dyDescent="0.2">
      <c r="H528" s="437"/>
      <c r="M528" s="431"/>
      <c r="N528" s="431"/>
      <c r="O528" s="431"/>
      <c r="P528" s="432"/>
      <c r="R528" s="311"/>
    </row>
    <row r="529" spans="8:18" x14ac:dyDescent="0.2">
      <c r="M529" s="431"/>
      <c r="N529" s="431"/>
      <c r="O529" s="431"/>
      <c r="P529" s="432"/>
      <c r="R529" s="311"/>
    </row>
    <row r="530" spans="8:18" x14ac:dyDescent="0.2">
      <c r="M530" s="431"/>
      <c r="N530" s="431"/>
      <c r="O530" s="431"/>
      <c r="P530" s="432"/>
      <c r="R530" s="311"/>
    </row>
    <row r="531" spans="8:18" x14ac:dyDescent="0.2">
      <c r="H531" s="437"/>
      <c r="M531" s="431"/>
      <c r="N531" s="431"/>
      <c r="O531" s="431"/>
      <c r="P531" s="432"/>
      <c r="R531" s="311"/>
    </row>
    <row r="532" spans="8:18" x14ac:dyDescent="0.2">
      <c r="M532" s="431"/>
      <c r="N532" s="431"/>
      <c r="O532" s="431"/>
      <c r="P532" s="432"/>
      <c r="R532" s="311"/>
    </row>
    <row r="533" spans="8:18" x14ac:dyDescent="0.2">
      <c r="M533" s="431"/>
      <c r="N533" s="431"/>
      <c r="O533" s="431"/>
      <c r="P533" s="432"/>
      <c r="R533" s="311"/>
    </row>
    <row r="534" spans="8:18" x14ac:dyDescent="0.2">
      <c r="H534" s="437"/>
      <c r="M534" s="431"/>
      <c r="N534" s="431"/>
      <c r="O534" s="431"/>
      <c r="P534" s="432"/>
      <c r="R534" s="311"/>
    </row>
    <row r="535" spans="8:18" x14ac:dyDescent="0.2">
      <c r="M535" s="431"/>
      <c r="N535" s="431"/>
      <c r="O535" s="431"/>
      <c r="P535" s="432"/>
      <c r="R535" s="311"/>
    </row>
    <row r="536" spans="8:18" x14ac:dyDescent="0.2">
      <c r="M536" s="431"/>
      <c r="N536" s="431"/>
      <c r="O536" s="431"/>
      <c r="P536" s="432"/>
      <c r="R536" s="311"/>
    </row>
    <row r="537" spans="8:18" x14ac:dyDescent="0.2">
      <c r="M537" s="431"/>
      <c r="N537" s="431"/>
      <c r="O537" s="431"/>
      <c r="P537" s="432"/>
      <c r="R537" s="311"/>
    </row>
    <row r="538" spans="8:18" x14ac:dyDescent="0.2">
      <c r="M538" s="431"/>
      <c r="N538" s="431"/>
      <c r="O538" s="431"/>
      <c r="P538" s="432"/>
      <c r="R538" s="311"/>
    </row>
    <row r="539" spans="8:18" x14ac:dyDescent="0.2">
      <c r="M539" s="431"/>
      <c r="N539" s="431"/>
      <c r="O539" s="431"/>
      <c r="P539" s="432"/>
      <c r="R539" s="311"/>
    </row>
    <row r="540" spans="8:18" x14ac:dyDescent="0.2">
      <c r="M540" s="431"/>
      <c r="N540" s="431"/>
      <c r="O540" s="431"/>
      <c r="P540" s="432"/>
      <c r="R540" s="311"/>
    </row>
    <row r="541" spans="8:18" x14ac:dyDescent="0.2">
      <c r="M541" s="431"/>
      <c r="N541" s="431"/>
      <c r="O541" s="431"/>
      <c r="P541" s="432"/>
      <c r="R541" s="311"/>
    </row>
    <row r="542" spans="8:18" x14ac:dyDescent="0.2">
      <c r="H542" s="437"/>
      <c r="M542" s="431"/>
      <c r="N542" s="431"/>
      <c r="O542" s="431"/>
      <c r="P542" s="432"/>
      <c r="R542" s="311"/>
    </row>
    <row r="543" spans="8:18" x14ac:dyDescent="0.2">
      <c r="M543" s="431"/>
      <c r="N543" s="431"/>
      <c r="O543" s="431"/>
      <c r="P543" s="432"/>
      <c r="R543" s="311"/>
    </row>
    <row r="544" spans="8:18" x14ac:dyDescent="0.2">
      <c r="M544" s="431"/>
      <c r="N544" s="431"/>
      <c r="O544" s="431"/>
      <c r="P544" s="432"/>
      <c r="R544" s="311"/>
    </row>
    <row r="545" spans="8:18" x14ac:dyDescent="0.2">
      <c r="H545" s="437"/>
      <c r="M545" s="431"/>
      <c r="N545" s="431"/>
      <c r="O545" s="431"/>
      <c r="P545" s="432"/>
      <c r="R545" s="311"/>
    </row>
    <row r="546" spans="8:18" x14ac:dyDescent="0.2">
      <c r="M546" s="431"/>
      <c r="N546" s="431"/>
      <c r="O546" s="431"/>
      <c r="P546" s="432"/>
      <c r="R546" s="311"/>
    </row>
    <row r="547" spans="8:18" x14ac:dyDescent="0.2">
      <c r="M547" s="431"/>
      <c r="N547" s="431"/>
      <c r="O547" s="431"/>
      <c r="P547" s="432"/>
      <c r="R547" s="311"/>
    </row>
    <row r="548" spans="8:18" x14ac:dyDescent="0.2">
      <c r="M548" s="431"/>
      <c r="N548" s="431"/>
      <c r="O548" s="431"/>
      <c r="P548" s="432"/>
      <c r="R548" s="311"/>
    </row>
    <row r="549" spans="8:18" x14ac:dyDescent="0.2">
      <c r="M549" s="431"/>
      <c r="N549" s="431"/>
      <c r="O549" s="431"/>
      <c r="P549" s="432"/>
      <c r="R549" s="311"/>
    </row>
    <row r="550" spans="8:18" x14ac:dyDescent="0.2">
      <c r="H550" s="437"/>
      <c r="M550" s="431"/>
      <c r="N550" s="431"/>
      <c r="O550" s="431"/>
      <c r="P550" s="432"/>
      <c r="R550" s="311"/>
    </row>
    <row r="551" spans="8:18" x14ac:dyDescent="0.2">
      <c r="M551" s="431"/>
      <c r="N551" s="431"/>
      <c r="O551" s="431"/>
      <c r="P551" s="432"/>
      <c r="R551" s="311"/>
    </row>
    <row r="552" spans="8:18" x14ac:dyDescent="0.2">
      <c r="M552" s="431"/>
      <c r="N552" s="431"/>
      <c r="O552" s="431"/>
      <c r="P552" s="432"/>
      <c r="R552" s="311"/>
    </row>
    <row r="553" spans="8:18" x14ac:dyDescent="0.2">
      <c r="M553" s="431"/>
      <c r="N553" s="431"/>
      <c r="O553" s="431"/>
      <c r="P553" s="432"/>
      <c r="R553" s="311"/>
    </row>
    <row r="554" spans="8:18" x14ac:dyDescent="0.2">
      <c r="M554" s="431"/>
      <c r="N554" s="431"/>
      <c r="O554" s="431"/>
      <c r="P554" s="432"/>
      <c r="R554" s="311"/>
    </row>
    <row r="555" spans="8:18" x14ac:dyDescent="0.2">
      <c r="M555" s="431"/>
      <c r="N555" s="431"/>
      <c r="O555" s="431"/>
      <c r="P555" s="432"/>
      <c r="R555" s="311"/>
    </row>
    <row r="556" spans="8:18" x14ac:dyDescent="0.2">
      <c r="H556" s="437"/>
      <c r="M556" s="431"/>
      <c r="N556" s="431"/>
      <c r="O556" s="431"/>
      <c r="P556" s="432"/>
      <c r="R556" s="311"/>
    </row>
    <row r="557" spans="8:18" x14ac:dyDescent="0.2">
      <c r="M557" s="431"/>
      <c r="N557" s="431"/>
      <c r="O557" s="431"/>
      <c r="P557" s="432"/>
      <c r="R557" s="311"/>
    </row>
    <row r="558" spans="8:18" x14ac:dyDescent="0.2">
      <c r="M558" s="431"/>
      <c r="N558" s="431"/>
      <c r="O558" s="431"/>
      <c r="P558" s="432"/>
      <c r="R558" s="311"/>
    </row>
    <row r="559" spans="8:18" x14ac:dyDescent="0.2">
      <c r="M559" s="431"/>
      <c r="N559" s="431"/>
      <c r="O559" s="431"/>
      <c r="P559" s="432"/>
      <c r="R559" s="311"/>
    </row>
    <row r="560" spans="8:18" x14ac:dyDescent="0.2">
      <c r="M560" s="431"/>
      <c r="N560" s="431"/>
      <c r="O560" s="431"/>
      <c r="P560" s="432"/>
      <c r="R560" s="311"/>
    </row>
    <row r="561" spans="8:18" x14ac:dyDescent="0.2">
      <c r="M561" s="431"/>
      <c r="N561" s="431"/>
      <c r="O561" s="431"/>
      <c r="P561" s="432"/>
      <c r="R561" s="311"/>
    </row>
    <row r="562" spans="8:18" x14ac:dyDescent="0.2">
      <c r="M562" s="431"/>
      <c r="N562" s="431"/>
      <c r="O562" s="431"/>
      <c r="P562" s="432"/>
      <c r="R562" s="311"/>
    </row>
    <row r="563" spans="8:18" x14ac:dyDescent="0.2">
      <c r="M563" s="431"/>
      <c r="N563" s="431"/>
      <c r="O563" s="431"/>
      <c r="P563" s="432"/>
      <c r="R563" s="311"/>
    </row>
    <row r="564" spans="8:18" x14ac:dyDescent="0.2">
      <c r="M564" s="431"/>
      <c r="N564" s="431"/>
      <c r="O564" s="431"/>
      <c r="P564" s="432"/>
      <c r="R564" s="311"/>
    </row>
    <row r="565" spans="8:18" x14ac:dyDescent="0.2">
      <c r="H565" s="437"/>
      <c r="M565" s="431"/>
      <c r="N565" s="431"/>
      <c r="O565" s="431"/>
      <c r="P565" s="432"/>
      <c r="R565" s="311"/>
    </row>
    <row r="566" spans="8:18" x14ac:dyDescent="0.2">
      <c r="M566" s="431"/>
      <c r="N566" s="431"/>
      <c r="O566" s="431"/>
      <c r="P566" s="432"/>
      <c r="R566" s="311"/>
    </row>
    <row r="567" spans="8:18" x14ac:dyDescent="0.2">
      <c r="M567" s="431"/>
      <c r="N567" s="431"/>
      <c r="O567" s="431"/>
      <c r="P567" s="432"/>
      <c r="R567" s="311"/>
    </row>
    <row r="568" spans="8:18" x14ac:dyDescent="0.2">
      <c r="M568" s="431"/>
      <c r="N568" s="431"/>
      <c r="O568" s="431"/>
      <c r="P568" s="432"/>
      <c r="R568" s="311"/>
    </row>
    <row r="569" spans="8:18" x14ac:dyDescent="0.2">
      <c r="M569" s="431"/>
      <c r="N569" s="431"/>
      <c r="O569" s="431"/>
      <c r="P569" s="432"/>
      <c r="R569" s="311"/>
    </row>
    <row r="570" spans="8:18" x14ac:dyDescent="0.2">
      <c r="M570" s="431"/>
      <c r="N570" s="431"/>
      <c r="O570" s="431"/>
      <c r="P570" s="432"/>
      <c r="R570" s="311"/>
    </row>
    <row r="571" spans="8:18" x14ac:dyDescent="0.2">
      <c r="M571" s="431"/>
      <c r="N571" s="431"/>
      <c r="O571" s="431"/>
      <c r="P571" s="432"/>
      <c r="R571" s="311"/>
    </row>
    <row r="572" spans="8:18" x14ac:dyDescent="0.2">
      <c r="M572" s="431"/>
      <c r="N572" s="431"/>
      <c r="O572" s="431"/>
      <c r="P572" s="432"/>
      <c r="R572" s="311"/>
    </row>
    <row r="573" spans="8:18" x14ac:dyDescent="0.2">
      <c r="M573" s="431"/>
      <c r="N573" s="431"/>
      <c r="O573" s="431"/>
      <c r="P573" s="432"/>
      <c r="R573" s="311"/>
    </row>
    <row r="574" spans="8:18" x14ac:dyDescent="0.2">
      <c r="M574" s="431"/>
      <c r="N574" s="431"/>
      <c r="O574" s="431"/>
      <c r="P574" s="432"/>
      <c r="R574" s="311"/>
    </row>
    <row r="575" spans="8:18" x14ac:dyDescent="0.2">
      <c r="M575" s="431"/>
      <c r="N575" s="431"/>
      <c r="O575" s="431"/>
      <c r="P575" s="432"/>
      <c r="R575" s="311"/>
    </row>
    <row r="576" spans="8:18" x14ac:dyDescent="0.2">
      <c r="M576" s="431"/>
      <c r="N576" s="431"/>
      <c r="O576" s="431"/>
      <c r="P576" s="432"/>
      <c r="R576" s="311"/>
    </row>
    <row r="577" spans="8:18" x14ac:dyDescent="0.2">
      <c r="M577" s="431"/>
      <c r="N577" s="431"/>
      <c r="O577" s="431"/>
      <c r="P577" s="432"/>
      <c r="R577" s="311"/>
    </row>
    <row r="578" spans="8:18" x14ac:dyDescent="0.2">
      <c r="M578" s="431"/>
      <c r="N578" s="431"/>
      <c r="O578" s="431"/>
      <c r="P578" s="432"/>
      <c r="R578" s="311"/>
    </row>
    <row r="579" spans="8:18" x14ac:dyDescent="0.2">
      <c r="M579" s="431"/>
      <c r="N579" s="431"/>
      <c r="O579" s="431"/>
      <c r="P579" s="432"/>
      <c r="R579" s="311"/>
    </row>
    <row r="580" spans="8:18" x14ac:dyDescent="0.2">
      <c r="M580" s="431"/>
      <c r="N580" s="431"/>
      <c r="O580" s="431"/>
      <c r="P580" s="432"/>
      <c r="R580" s="311"/>
    </row>
    <row r="581" spans="8:18" x14ac:dyDescent="0.2">
      <c r="M581" s="431"/>
      <c r="N581" s="431"/>
      <c r="O581" s="431"/>
      <c r="P581" s="432"/>
      <c r="R581" s="311"/>
    </row>
    <row r="582" spans="8:18" x14ac:dyDescent="0.2">
      <c r="M582" s="431"/>
      <c r="N582" s="431"/>
      <c r="O582" s="431"/>
      <c r="P582" s="432"/>
      <c r="R582" s="311"/>
    </row>
    <row r="583" spans="8:18" x14ac:dyDescent="0.2">
      <c r="M583" s="431"/>
      <c r="N583" s="431"/>
      <c r="O583" s="431"/>
      <c r="P583" s="432"/>
      <c r="R583" s="311"/>
    </row>
    <row r="584" spans="8:18" x14ac:dyDescent="0.2">
      <c r="M584" s="431"/>
      <c r="N584" s="431"/>
      <c r="O584" s="431"/>
      <c r="P584" s="432"/>
      <c r="R584" s="311"/>
    </row>
    <row r="585" spans="8:18" x14ac:dyDescent="0.2">
      <c r="M585" s="431"/>
      <c r="N585" s="431"/>
      <c r="O585" s="431"/>
      <c r="P585" s="432"/>
      <c r="R585" s="311"/>
    </row>
    <row r="586" spans="8:18" x14ac:dyDescent="0.2">
      <c r="M586" s="431"/>
      <c r="N586" s="431"/>
      <c r="O586" s="431"/>
      <c r="P586" s="432"/>
      <c r="R586" s="311"/>
    </row>
    <row r="587" spans="8:18" x14ac:dyDescent="0.2">
      <c r="H587" s="437"/>
      <c r="M587" s="431"/>
      <c r="N587" s="431"/>
      <c r="O587" s="431"/>
      <c r="P587" s="432"/>
      <c r="R587" s="311"/>
    </row>
    <row r="588" spans="8:18" x14ac:dyDescent="0.2">
      <c r="M588" s="431"/>
      <c r="N588" s="431"/>
      <c r="O588" s="431"/>
      <c r="P588" s="432"/>
      <c r="R588" s="311"/>
    </row>
    <row r="589" spans="8:18" x14ac:dyDescent="0.2">
      <c r="M589" s="431"/>
      <c r="N589" s="431"/>
      <c r="O589" s="431"/>
      <c r="P589" s="432"/>
      <c r="R589" s="311"/>
    </row>
    <row r="590" spans="8:18" x14ac:dyDescent="0.2">
      <c r="M590" s="431"/>
      <c r="N590" s="431"/>
      <c r="O590" s="431"/>
      <c r="P590" s="432"/>
      <c r="R590" s="311"/>
    </row>
    <row r="591" spans="8:18" x14ac:dyDescent="0.2">
      <c r="M591" s="431"/>
      <c r="N591" s="431"/>
      <c r="O591" s="431"/>
      <c r="P591" s="432"/>
      <c r="R591" s="311"/>
    </row>
    <row r="592" spans="8:18" x14ac:dyDescent="0.2">
      <c r="M592" s="431"/>
      <c r="N592" s="431"/>
      <c r="O592" s="431"/>
      <c r="P592" s="432"/>
      <c r="R592" s="311"/>
    </row>
    <row r="593" spans="13:18" x14ac:dyDescent="0.2">
      <c r="M593" s="431"/>
      <c r="N593" s="431"/>
      <c r="O593" s="431"/>
      <c r="P593" s="432"/>
      <c r="R593" s="311"/>
    </row>
    <row r="594" spans="13:18" x14ac:dyDescent="0.2">
      <c r="M594" s="431"/>
      <c r="N594" s="431"/>
      <c r="O594" s="431"/>
      <c r="P594" s="432"/>
      <c r="R594" s="311"/>
    </row>
    <row r="595" spans="13:18" x14ac:dyDescent="0.2">
      <c r="M595" s="431"/>
      <c r="N595" s="431"/>
      <c r="O595" s="431"/>
      <c r="P595" s="432"/>
      <c r="R595" s="311"/>
    </row>
    <row r="596" spans="13:18" x14ac:dyDescent="0.2">
      <c r="M596" s="431"/>
      <c r="N596" s="431"/>
      <c r="O596" s="431"/>
      <c r="P596" s="432"/>
      <c r="R596" s="311"/>
    </row>
    <row r="597" spans="13:18" x14ac:dyDescent="0.2">
      <c r="M597" s="431"/>
      <c r="N597" s="431"/>
      <c r="O597" s="431"/>
      <c r="P597" s="432"/>
      <c r="R597" s="311"/>
    </row>
    <row r="598" spans="13:18" x14ac:dyDescent="0.2">
      <c r="M598" s="431"/>
      <c r="N598" s="431"/>
      <c r="O598" s="431"/>
      <c r="P598" s="432"/>
      <c r="R598" s="311"/>
    </row>
    <row r="599" spans="13:18" x14ac:dyDescent="0.2">
      <c r="M599" s="431"/>
      <c r="N599" s="431"/>
      <c r="O599" s="431"/>
      <c r="P599" s="432"/>
      <c r="R599" s="311"/>
    </row>
    <row r="600" spans="13:18" x14ac:dyDescent="0.2">
      <c r="M600" s="431"/>
      <c r="N600" s="431"/>
      <c r="O600" s="431"/>
      <c r="P600" s="432"/>
      <c r="R600" s="311"/>
    </row>
    <row r="601" spans="13:18" x14ac:dyDescent="0.2">
      <c r="M601" s="431"/>
      <c r="N601" s="431"/>
      <c r="O601" s="431"/>
      <c r="P601" s="432"/>
      <c r="R601" s="311"/>
    </row>
    <row r="602" spans="13:18" x14ac:dyDescent="0.2">
      <c r="M602" s="431"/>
      <c r="N602" s="431"/>
      <c r="O602" s="431"/>
      <c r="P602" s="432"/>
      <c r="R602" s="311"/>
    </row>
    <row r="603" spans="13:18" x14ac:dyDescent="0.2">
      <c r="M603" s="431"/>
      <c r="N603" s="431"/>
      <c r="O603" s="431"/>
      <c r="P603" s="432"/>
      <c r="R603" s="311"/>
    </row>
    <row r="604" spans="13:18" x14ac:dyDescent="0.2">
      <c r="M604" s="431"/>
      <c r="N604" s="431"/>
      <c r="O604" s="431"/>
      <c r="P604" s="432"/>
      <c r="R604" s="311"/>
    </row>
    <row r="605" spans="13:18" x14ac:dyDescent="0.2">
      <c r="M605" s="431"/>
      <c r="N605" s="431"/>
      <c r="O605" s="431"/>
      <c r="P605" s="432"/>
      <c r="R605" s="311"/>
    </row>
    <row r="606" spans="13:18" x14ac:dyDescent="0.2">
      <c r="M606" s="431"/>
      <c r="N606" s="431"/>
      <c r="O606" s="431"/>
      <c r="P606" s="432"/>
      <c r="R606" s="311"/>
    </row>
    <row r="607" spans="13:18" x14ac:dyDescent="0.2">
      <c r="M607" s="431"/>
      <c r="N607" s="431"/>
      <c r="O607" s="431"/>
      <c r="P607" s="432"/>
      <c r="R607" s="311"/>
    </row>
    <row r="608" spans="13:18" x14ac:dyDescent="0.2">
      <c r="M608" s="431"/>
      <c r="N608" s="431"/>
      <c r="O608" s="431"/>
      <c r="P608" s="432"/>
      <c r="R608" s="311"/>
    </row>
    <row r="609" spans="13:18" x14ac:dyDescent="0.2">
      <c r="M609" s="431"/>
      <c r="N609" s="431"/>
      <c r="O609" s="431"/>
      <c r="P609" s="432"/>
      <c r="R609" s="311"/>
    </row>
    <row r="610" spans="13:18" x14ac:dyDescent="0.2">
      <c r="M610" s="431"/>
      <c r="N610" s="431"/>
      <c r="O610" s="431"/>
      <c r="P610" s="432"/>
      <c r="R610" s="311"/>
    </row>
    <row r="611" spans="13:18" x14ac:dyDescent="0.2">
      <c r="M611" s="431"/>
      <c r="N611" s="431"/>
      <c r="O611" s="431"/>
      <c r="P611" s="432"/>
      <c r="R611" s="311"/>
    </row>
    <row r="612" spans="13:18" x14ac:dyDescent="0.2">
      <c r="M612" s="431"/>
      <c r="N612" s="431"/>
      <c r="O612" s="431"/>
      <c r="P612" s="432"/>
      <c r="R612" s="311"/>
    </row>
    <row r="613" spans="13:18" x14ac:dyDescent="0.2">
      <c r="M613" s="431"/>
      <c r="N613" s="431"/>
      <c r="O613" s="431"/>
      <c r="P613" s="432"/>
      <c r="R613" s="311"/>
    </row>
    <row r="614" spans="13:18" x14ac:dyDescent="0.2">
      <c r="M614" s="431"/>
      <c r="N614" s="431"/>
      <c r="O614" s="431"/>
      <c r="P614" s="432"/>
      <c r="R614" s="311"/>
    </row>
    <row r="615" spans="13:18" x14ac:dyDescent="0.2">
      <c r="M615" s="431"/>
      <c r="N615" s="431"/>
      <c r="O615" s="431"/>
      <c r="P615" s="432"/>
      <c r="R615" s="311"/>
    </row>
    <row r="616" spans="13:18" x14ac:dyDescent="0.2">
      <c r="M616" s="431"/>
      <c r="N616" s="431"/>
      <c r="O616" s="431"/>
      <c r="P616" s="432"/>
      <c r="R616" s="311"/>
    </row>
    <row r="617" spans="13:18" x14ac:dyDescent="0.2">
      <c r="M617" s="431"/>
      <c r="N617" s="431"/>
      <c r="O617" s="431"/>
      <c r="P617" s="432"/>
      <c r="R617" s="311"/>
    </row>
    <row r="618" spans="13:18" x14ac:dyDescent="0.2">
      <c r="M618" s="431"/>
      <c r="N618" s="431"/>
      <c r="O618" s="431"/>
      <c r="P618" s="432"/>
      <c r="R618" s="311"/>
    </row>
    <row r="619" spans="13:18" x14ac:dyDescent="0.2">
      <c r="M619" s="431"/>
      <c r="N619" s="431"/>
      <c r="O619" s="431"/>
      <c r="P619" s="432"/>
      <c r="R619" s="311"/>
    </row>
    <row r="620" spans="13:18" x14ac:dyDescent="0.2">
      <c r="M620" s="431"/>
      <c r="N620" s="431"/>
      <c r="O620" s="431"/>
      <c r="P620" s="432"/>
      <c r="R620" s="311"/>
    </row>
    <row r="621" spans="13:18" x14ac:dyDescent="0.2">
      <c r="M621" s="431"/>
      <c r="N621" s="431"/>
      <c r="O621" s="431"/>
      <c r="P621" s="432"/>
      <c r="R621" s="311"/>
    </row>
    <row r="622" spans="13:18" x14ac:dyDescent="0.2">
      <c r="M622" s="431"/>
      <c r="N622" s="431"/>
      <c r="O622" s="431"/>
      <c r="P622" s="432"/>
      <c r="R622" s="311"/>
    </row>
    <row r="623" spans="13:18" x14ac:dyDescent="0.2">
      <c r="M623" s="431"/>
      <c r="N623" s="431"/>
      <c r="O623" s="431"/>
      <c r="P623" s="432"/>
      <c r="R623" s="311"/>
    </row>
    <row r="624" spans="13:18" x14ac:dyDescent="0.2">
      <c r="M624" s="431"/>
      <c r="N624" s="431"/>
      <c r="O624" s="431"/>
      <c r="P624" s="432"/>
      <c r="R624" s="311"/>
    </row>
    <row r="625" spans="8:18" x14ac:dyDescent="0.2">
      <c r="M625" s="431"/>
      <c r="N625" s="431"/>
      <c r="O625" s="431"/>
      <c r="P625" s="432"/>
      <c r="R625" s="311"/>
    </row>
    <row r="626" spans="8:18" x14ac:dyDescent="0.2">
      <c r="M626" s="431"/>
      <c r="N626" s="431"/>
      <c r="O626" s="431"/>
      <c r="P626" s="432"/>
      <c r="R626" s="311"/>
    </row>
    <row r="627" spans="8:18" x14ac:dyDescent="0.2">
      <c r="M627" s="431"/>
      <c r="N627" s="431"/>
      <c r="O627" s="431"/>
      <c r="P627" s="432"/>
      <c r="R627" s="311"/>
    </row>
    <row r="628" spans="8:18" x14ac:dyDescent="0.2">
      <c r="M628" s="431"/>
      <c r="N628" s="431"/>
      <c r="O628" s="431"/>
      <c r="P628" s="432"/>
      <c r="R628" s="311"/>
    </row>
    <row r="629" spans="8:18" x14ac:dyDescent="0.2">
      <c r="M629" s="431"/>
      <c r="N629" s="431"/>
      <c r="O629" s="431"/>
      <c r="P629" s="432"/>
      <c r="R629" s="311"/>
    </row>
    <row r="630" spans="8:18" x14ac:dyDescent="0.2">
      <c r="M630" s="431"/>
      <c r="N630" s="431"/>
      <c r="O630" s="431"/>
      <c r="P630" s="432"/>
      <c r="R630" s="311"/>
    </row>
    <row r="631" spans="8:18" x14ac:dyDescent="0.2">
      <c r="H631" s="437"/>
      <c r="M631" s="431"/>
      <c r="N631" s="431"/>
      <c r="O631" s="431"/>
      <c r="P631" s="432"/>
      <c r="R631" s="311"/>
    </row>
    <row r="632" spans="8:18" x14ac:dyDescent="0.2">
      <c r="M632" s="431"/>
      <c r="N632" s="431"/>
      <c r="O632" s="431"/>
      <c r="P632" s="432"/>
      <c r="R632" s="311"/>
    </row>
    <row r="633" spans="8:18" x14ac:dyDescent="0.2">
      <c r="M633" s="431"/>
      <c r="N633" s="431"/>
      <c r="O633" s="431"/>
      <c r="P633" s="432"/>
      <c r="R633" s="311"/>
    </row>
    <row r="634" spans="8:18" x14ac:dyDescent="0.2">
      <c r="M634" s="431"/>
      <c r="N634" s="431"/>
      <c r="O634" s="431"/>
      <c r="P634" s="432"/>
      <c r="R634" s="311"/>
    </row>
    <row r="635" spans="8:18" x14ac:dyDescent="0.2">
      <c r="M635" s="431"/>
      <c r="N635" s="431"/>
      <c r="O635" s="431"/>
      <c r="P635" s="432"/>
      <c r="R635" s="311"/>
    </row>
    <row r="636" spans="8:18" x14ac:dyDescent="0.2">
      <c r="M636" s="431"/>
      <c r="N636" s="431"/>
      <c r="O636" s="431"/>
      <c r="P636" s="432"/>
      <c r="R636" s="311"/>
    </row>
    <row r="637" spans="8:18" x14ac:dyDescent="0.2">
      <c r="M637" s="431"/>
      <c r="N637" s="431"/>
      <c r="O637" s="431"/>
      <c r="P637" s="432"/>
      <c r="R637" s="311"/>
    </row>
    <row r="638" spans="8:18" x14ac:dyDescent="0.2">
      <c r="M638" s="431"/>
      <c r="N638" s="431"/>
      <c r="O638" s="431"/>
      <c r="P638" s="432"/>
      <c r="R638" s="311"/>
    </row>
    <row r="639" spans="8:18" x14ac:dyDescent="0.2">
      <c r="M639" s="431"/>
      <c r="N639" s="431"/>
      <c r="O639" s="431"/>
      <c r="P639" s="432"/>
      <c r="R639" s="311"/>
    </row>
    <row r="640" spans="8:18" x14ac:dyDescent="0.2">
      <c r="M640" s="431"/>
      <c r="N640" s="431"/>
      <c r="O640" s="431"/>
      <c r="P640" s="432"/>
      <c r="R640" s="311"/>
    </row>
    <row r="641" spans="13:18" x14ac:dyDescent="0.2">
      <c r="M641" s="431"/>
      <c r="N641" s="431"/>
      <c r="O641" s="431"/>
      <c r="P641" s="432"/>
      <c r="R641" s="311"/>
    </row>
    <row r="642" spans="13:18" x14ac:dyDescent="0.2">
      <c r="M642" s="431"/>
      <c r="N642" s="431"/>
      <c r="O642" s="431"/>
      <c r="P642" s="432"/>
      <c r="R642" s="311"/>
    </row>
    <row r="643" spans="13:18" x14ac:dyDescent="0.2">
      <c r="M643" s="431"/>
      <c r="N643" s="431"/>
      <c r="O643" s="431"/>
      <c r="P643" s="432"/>
      <c r="R643" s="311"/>
    </row>
    <row r="644" spans="13:18" x14ac:dyDescent="0.2">
      <c r="M644" s="431"/>
      <c r="N644" s="431"/>
      <c r="O644" s="431"/>
      <c r="P644" s="432"/>
      <c r="R644" s="311"/>
    </row>
    <row r="645" spans="13:18" x14ac:dyDescent="0.2">
      <c r="M645" s="431"/>
      <c r="N645" s="431"/>
      <c r="O645" s="431"/>
      <c r="P645" s="432"/>
      <c r="R645" s="311"/>
    </row>
    <row r="646" spans="13:18" x14ac:dyDescent="0.2">
      <c r="M646" s="431"/>
      <c r="N646" s="431"/>
      <c r="O646" s="431"/>
      <c r="P646" s="432"/>
      <c r="R646" s="311"/>
    </row>
    <row r="647" spans="13:18" x14ac:dyDescent="0.2">
      <c r="M647" s="431"/>
      <c r="N647" s="431"/>
      <c r="O647" s="431"/>
      <c r="P647" s="432"/>
      <c r="R647" s="311"/>
    </row>
    <row r="648" spans="13:18" x14ac:dyDescent="0.2">
      <c r="M648" s="431"/>
      <c r="N648" s="431"/>
      <c r="O648" s="431"/>
      <c r="P648" s="432"/>
      <c r="R648" s="311"/>
    </row>
    <row r="649" spans="13:18" x14ac:dyDescent="0.2">
      <c r="M649" s="431"/>
      <c r="N649" s="431"/>
      <c r="O649" s="431"/>
      <c r="P649" s="432"/>
      <c r="R649" s="311"/>
    </row>
    <row r="650" spans="13:18" x14ac:dyDescent="0.2">
      <c r="M650" s="431"/>
      <c r="N650" s="431"/>
      <c r="O650" s="431"/>
      <c r="P650" s="432"/>
      <c r="R650" s="311"/>
    </row>
    <row r="651" spans="13:18" x14ac:dyDescent="0.2">
      <c r="M651" s="431"/>
      <c r="N651" s="431"/>
      <c r="O651" s="431"/>
      <c r="P651" s="432"/>
      <c r="R651" s="311"/>
    </row>
    <row r="652" spans="13:18" x14ac:dyDescent="0.2">
      <c r="M652" s="431"/>
      <c r="N652" s="431"/>
      <c r="O652" s="431"/>
      <c r="P652" s="432"/>
      <c r="R652" s="311"/>
    </row>
    <row r="653" spans="13:18" x14ac:dyDescent="0.2">
      <c r="M653" s="431"/>
      <c r="N653" s="431"/>
      <c r="O653" s="431"/>
      <c r="P653" s="432"/>
      <c r="R653" s="311"/>
    </row>
    <row r="654" spans="13:18" x14ac:dyDescent="0.2">
      <c r="M654" s="431"/>
      <c r="N654" s="431"/>
      <c r="O654" s="431"/>
      <c r="P654" s="432"/>
      <c r="R654" s="311"/>
    </row>
    <row r="655" spans="13:18" x14ac:dyDescent="0.2">
      <c r="M655" s="431"/>
      <c r="N655" s="431"/>
      <c r="O655" s="431"/>
      <c r="P655" s="432"/>
      <c r="R655" s="311"/>
    </row>
    <row r="656" spans="13:18" x14ac:dyDescent="0.2">
      <c r="M656" s="431"/>
      <c r="N656" s="431"/>
      <c r="O656" s="431"/>
      <c r="P656" s="432"/>
      <c r="R656" s="311"/>
    </row>
    <row r="657" spans="13:18" x14ac:dyDescent="0.2">
      <c r="M657" s="431"/>
      <c r="N657" s="431"/>
      <c r="O657" s="431"/>
      <c r="P657" s="432"/>
      <c r="R657" s="311"/>
    </row>
    <row r="658" spans="13:18" x14ac:dyDescent="0.2">
      <c r="M658" s="431"/>
      <c r="N658" s="431"/>
      <c r="O658" s="431"/>
      <c r="P658" s="432"/>
      <c r="R658" s="311"/>
    </row>
    <row r="659" spans="13:18" x14ac:dyDescent="0.2">
      <c r="M659" s="431"/>
      <c r="N659" s="431"/>
      <c r="O659" s="431"/>
      <c r="P659" s="432"/>
      <c r="R659" s="311"/>
    </row>
    <row r="660" spans="13:18" x14ac:dyDescent="0.2">
      <c r="M660" s="431"/>
      <c r="N660" s="431"/>
      <c r="O660" s="431"/>
      <c r="P660" s="432"/>
      <c r="R660" s="311"/>
    </row>
    <row r="661" spans="13:18" x14ac:dyDescent="0.2">
      <c r="M661" s="431"/>
      <c r="N661" s="431"/>
      <c r="O661" s="431"/>
      <c r="P661" s="432"/>
      <c r="R661" s="311"/>
    </row>
    <row r="662" spans="13:18" x14ac:dyDescent="0.2">
      <c r="M662" s="431"/>
      <c r="N662" s="431"/>
      <c r="O662" s="431"/>
      <c r="P662" s="432"/>
      <c r="R662" s="311"/>
    </row>
    <row r="663" spans="13:18" x14ac:dyDescent="0.2">
      <c r="M663" s="431"/>
      <c r="N663" s="431"/>
      <c r="O663" s="431"/>
      <c r="P663" s="432"/>
      <c r="R663" s="311"/>
    </row>
    <row r="664" spans="13:18" x14ac:dyDescent="0.2">
      <c r="M664" s="431"/>
      <c r="N664" s="431"/>
      <c r="O664" s="431"/>
      <c r="P664" s="432"/>
      <c r="R664" s="311"/>
    </row>
    <row r="665" spans="13:18" x14ac:dyDescent="0.2">
      <c r="M665" s="431"/>
      <c r="N665" s="431"/>
      <c r="O665" s="431"/>
      <c r="P665" s="432"/>
      <c r="R665" s="311"/>
    </row>
    <row r="666" spans="13:18" x14ac:dyDescent="0.2">
      <c r="M666" s="431"/>
      <c r="N666" s="431"/>
      <c r="O666" s="431"/>
      <c r="P666" s="432"/>
      <c r="R666" s="311"/>
    </row>
    <row r="667" spans="13:18" x14ac:dyDescent="0.2">
      <c r="M667" s="431"/>
      <c r="N667" s="431"/>
      <c r="O667" s="431"/>
      <c r="P667" s="432"/>
      <c r="R667" s="311"/>
    </row>
    <row r="668" spans="13:18" x14ac:dyDescent="0.2">
      <c r="M668" s="431"/>
      <c r="N668" s="431"/>
      <c r="O668" s="431"/>
      <c r="P668" s="432"/>
      <c r="R668" s="311"/>
    </row>
    <row r="669" spans="13:18" x14ac:dyDescent="0.2">
      <c r="M669" s="431"/>
      <c r="N669" s="431"/>
      <c r="O669" s="431"/>
      <c r="P669" s="432"/>
      <c r="R669" s="311"/>
    </row>
    <row r="670" spans="13:18" x14ac:dyDescent="0.2">
      <c r="M670" s="431"/>
      <c r="N670" s="431"/>
      <c r="O670" s="431"/>
      <c r="P670" s="432"/>
      <c r="R670" s="311"/>
    </row>
    <row r="671" spans="13:18" x14ac:dyDescent="0.2">
      <c r="M671" s="431"/>
      <c r="N671" s="431"/>
      <c r="O671" s="431"/>
      <c r="P671" s="432"/>
      <c r="R671" s="311"/>
    </row>
    <row r="672" spans="13:18" x14ac:dyDescent="0.2">
      <c r="M672" s="431"/>
      <c r="N672" s="431"/>
      <c r="O672" s="431"/>
      <c r="P672" s="432"/>
      <c r="R672" s="311"/>
    </row>
    <row r="673" spans="13:18" x14ac:dyDescent="0.2">
      <c r="M673" s="431"/>
      <c r="N673" s="431"/>
      <c r="O673" s="431"/>
      <c r="P673" s="432"/>
      <c r="R673" s="311"/>
    </row>
    <row r="674" spans="13:18" x14ac:dyDescent="0.2">
      <c r="M674" s="431"/>
      <c r="N674" s="431"/>
      <c r="O674" s="431"/>
      <c r="P674" s="432"/>
      <c r="R674" s="311"/>
    </row>
    <row r="675" spans="13:18" x14ac:dyDescent="0.2">
      <c r="M675" s="431"/>
      <c r="N675" s="431"/>
      <c r="O675" s="431"/>
      <c r="P675" s="432"/>
      <c r="R675" s="311"/>
    </row>
    <row r="676" spans="13:18" x14ac:dyDescent="0.2">
      <c r="M676" s="431"/>
      <c r="N676" s="431"/>
      <c r="O676" s="431"/>
      <c r="P676" s="432"/>
      <c r="R676" s="311"/>
    </row>
    <row r="677" spans="13:18" x14ac:dyDescent="0.2">
      <c r="M677" s="431"/>
      <c r="N677" s="431"/>
      <c r="O677" s="431"/>
      <c r="P677" s="432"/>
      <c r="R677" s="311"/>
    </row>
    <row r="678" spans="13:18" x14ac:dyDescent="0.2">
      <c r="M678" s="431"/>
      <c r="N678" s="431"/>
      <c r="O678" s="431"/>
      <c r="P678" s="432"/>
      <c r="R678" s="311"/>
    </row>
    <row r="679" spans="13:18" x14ac:dyDescent="0.2">
      <c r="M679" s="431"/>
      <c r="N679" s="431"/>
      <c r="O679" s="431"/>
      <c r="P679" s="432"/>
      <c r="R679" s="311"/>
    </row>
    <row r="680" spans="13:18" x14ac:dyDescent="0.2">
      <c r="M680" s="431"/>
      <c r="N680" s="431"/>
      <c r="O680" s="431"/>
      <c r="P680" s="432"/>
      <c r="R680" s="311"/>
    </row>
    <row r="681" spans="13:18" x14ac:dyDescent="0.2">
      <c r="M681" s="431"/>
      <c r="N681" s="431"/>
      <c r="O681" s="431"/>
      <c r="P681" s="432"/>
      <c r="R681" s="311"/>
    </row>
    <row r="682" spans="13:18" x14ac:dyDescent="0.2">
      <c r="M682" s="431"/>
      <c r="N682" s="431"/>
      <c r="O682" s="431"/>
      <c r="P682" s="432"/>
      <c r="R682" s="311"/>
    </row>
    <row r="683" spans="13:18" x14ac:dyDescent="0.2">
      <c r="M683" s="431"/>
      <c r="N683" s="431"/>
      <c r="O683" s="431"/>
      <c r="P683" s="432"/>
      <c r="R683" s="311"/>
    </row>
    <row r="684" spans="13:18" x14ac:dyDescent="0.2">
      <c r="M684" s="431"/>
      <c r="N684" s="431"/>
      <c r="O684" s="431"/>
      <c r="P684" s="432"/>
      <c r="R684" s="311"/>
    </row>
    <row r="685" spans="13:18" x14ac:dyDescent="0.2">
      <c r="M685" s="431"/>
      <c r="N685" s="431"/>
      <c r="O685" s="431"/>
      <c r="P685" s="432"/>
      <c r="R685" s="311"/>
    </row>
    <row r="686" spans="13:18" x14ac:dyDescent="0.2">
      <c r="M686" s="431"/>
      <c r="N686" s="431"/>
      <c r="O686" s="431"/>
      <c r="P686" s="432"/>
      <c r="R686" s="311"/>
    </row>
    <row r="687" spans="13:18" x14ac:dyDescent="0.2">
      <c r="M687" s="431"/>
      <c r="N687" s="431"/>
      <c r="O687" s="431"/>
      <c r="P687" s="432"/>
      <c r="R687" s="311"/>
    </row>
    <row r="688" spans="13:18" x14ac:dyDescent="0.2">
      <c r="M688" s="431"/>
      <c r="N688" s="431"/>
      <c r="O688" s="431"/>
      <c r="P688" s="432"/>
      <c r="R688" s="311"/>
    </row>
    <row r="689" spans="13:18" x14ac:dyDescent="0.2">
      <c r="M689" s="431"/>
      <c r="N689" s="431"/>
      <c r="O689" s="431"/>
      <c r="P689" s="432"/>
      <c r="R689" s="311"/>
    </row>
    <row r="690" spans="13:18" x14ac:dyDescent="0.2">
      <c r="M690" s="431"/>
      <c r="N690" s="431"/>
      <c r="O690" s="431"/>
      <c r="P690" s="432"/>
      <c r="R690" s="311"/>
    </row>
    <row r="691" spans="13:18" x14ac:dyDescent="0.2">
      <c r="M691" s="431"/>
      <c r="N691" s="431"/>
      <c r="O691" s="431"/>
      <c r="P691" s="432"/>
      <c r="R691" s="311"/>
    </row>
    <row r="692" spans="13:18" x14ac:dyDescent="0.2">
      <c r="M692" s="431"/>
      <c r="N692" s="431"/>
      <c r="O692" s="431"/>
      <c r="P692" s="432"/>
      <c r="R692" s="311"/>
    </row>
    <row r="693" spans="13:18" x14ac:dyDescent="0.2">
      <c r="M693" s="431"/>
      <c r="N693" s="431"/>
      <c r="O693" s="431"/>
      <c r="P693" s="432"/>
      <c r="R693" s="311"/>
    </row>
    <row r="694" spans="13:18" x14ac:dyDescent="0.2">
      <c r="M694" s="431"/>
      <c r="N694" s="431"/>
      <c r="O694" s="431"/>
      <c r="P694" s="432"/>
      <c r="R694" s="311"/>
    </row>
    <row r="695" spans="13:18" x14ac:dyDescent="0.2">
      <c r="M695" s="431"/>
      <c r="N695" s="431"/>
      <c r="O695" s="431"/>
      <c r="P695" s="432"/>
      <c r="R695" s="311"/>
    </row>
    <row r="696" spans="13:18" x14ac:dyDescent="0.2">
      <c r="M696" s="431"/>
      <c r="N696" s="431"/>
      <c r="O696" s="431"/>
      <c r="P696" s="432"/>
      <c r="R696" s="311"/>
    </row>
    <row r="697" spans="13:18" x14ac:dyDescent="0.2">
      <c r="M697" s="431"/>
      <c r="N697" s="431"/>
      <c r="O697" s="431"/>
      <c r="P697" s="432"/>
      <c r="R697" s="311"/>
    </row>
    <row r="698" spans="13:18" x14ac:dyDescent="0.2">
      <c r="M698" s="431"/>
      <c r="N698" s="431"/>
      <c r="O698" s="431"/>
      <c r="P698" s="432"/>
      <c r="R698" s="311"/>
    </row>
    <row r="699" spans="13:18" x14ac:dyDescent="0.2">
      <c r="M699" s="431"/>
      <c r="N699" s="431"/>
      <c r="O699" s="431"/>
      <c r="P699" s="432"/>
      <c r="R699" s="311"/>
    </row>
    <row r="700" spans="13:18" x14ac:dyDescent="0.2">
      <c r="M700" s="431"/>
      <c r="N700" s="431"/>
      <c r="O700" s="431"/>
      <c r="P700" s="432"/>
      <c r="R700" s="311"/>
    </row>
    <row r="701" spans="13:18" x14ac:dyDescent="0.2">
      <c r="M701" s="431"/>
      <c r="N701" s="431"/>
      <c r="O701" s="431"/>
      <c r="P701" s="432"/>
      <c r="R701" s="311"/>
    </row>
    <row r="702" spans="13:18" x14ac:dyDescent="0.2">
      <c r="M702" s="431"/>
      <c r="N702" s="431"/>
      <c r="O702" s="431"/>
      <c r="P702" s="432"/>
      <c r="R702" s="311"/>
    </row>
    <row r="703" spans="13:18" x14ac:dyDescent="0.2">
      <c r="M703" s="431"/>
      <c r="N703" s="431"/>
      <c r="O703" s="431"/>
      <c r="P703" s="432"/>
      <c r="R703" s="311"/>
    </row>
    <row r="704" spans="13:18" x14ac:dyDescent="0.2">
      <c r="M704" s="431"/>
      <c r="N704" s="431"/>
      <c r="O704" s="431"/>
      <c r="P704" s="432"/>
      <c r="R704" s="311"/>
    </row>
    <row r="705" spans="13:18" x14ac:dyDescent="0.2">
      <c r="M705" s="431"/>
      <c r="N705" s="431"/>
      <c r="O705" s="431"/>
      <c r="P705" s="432"/>
      <c r="R705" s="311"/>
    </row>
    <row r="706" spans="13:18" x14ac:dyDescent="0.2">
      <c r="M706" s="431"/>
      <c r="N706" s="431"/>
      <c r="O706" s="431"/>
      <c r="P706" s="432"/>
      <c r="R706" s="311"/>
    </row>
    <row r="707" spans="13:18" x14ac:dyDescent="0.2">
      <c r="M707" s="431"/>
      <c r="N707" s="431"/>
      <c r="O707" s="431"/>
      <c r="P707" s="432"/>
      <c r="R707" s="311"/>
    </row>
    <row r="708" spans="13:18" x14ac:dyDescent="0.2">
      <c r="M708" s="431"/>
      <c r="N708" s="431"/>
      <c r="O708" s="431"/>
      <c r="P708" s="432"/>
      <c r="R708" s="311"/>
    </row>
    <row r="709" spans="13:18" x14ac:dyDescent="0.2">
      <c r="M709" s="431"/>
      <c r="N709" s="431"/>
      <c r="O709" s="431"/>
      <c r="P709" s="432"/>
      <c r="R709" s="311"/>
    </row>
    <row r="710" spans="13:18" x14ac:dyDescent="0.2">
      <c r="M710" s="431"/>
      <c r="N710" s="431"/>
      <c r="O710" s="431"/>
      <c r="P710" s="432"/>
      <c r="R710" s="311"/>
    </row>
    <row r="711" spans="13:18" x14ac:dyDescent="0.2">
      <c r="M711" s="431"/>
      <c r="N711" s="431"/>
      <c r="O711" s="431"/>
      <c r="P711" s="432"/>
      <c r="R711" s="311"/>
    </row>
    <row r="712" spans="13:18" x14ac:dyDescent="0.2">
      <c r="M712" s="431"/>
      <c r="N712" s="431"/>
      <c r="O712" s="431"/>
      <c r="P712" s="432"/>
      <c r="R712" s="311"/>
    </row>
    <row r="713" spans="13:18" x14ac:dyDescent="0.2">
      <c r="M713" s="431"/>
      <c r="N713" s="431"/>
      <c r="O713" s="431"/>
      <c r="P713" s="432"/>
      <c r="R713" s="311"/>
    </row>
    <row r="714" spans="13:18" x14ac:dyDescent="0.2">
      <c r="M714" s="431"/>
      <c r="N714" s="431"/>
      <c r="O714" s="431"/>
      <c r="P714" s="432"/>
      <c r="R714" s="311"/>
    </row>
    <row r="715" spans="13:18" x14ac:dyDescent="0.2">
      <c r="M715" s="431"/>
      <c r="N715" s="431"/>
      <c r="O715" s="431"/>
      <c r="P715" s="432"/>
      <c r="R715" s="311"/>
    </row>
    <row r="716" spans="13:18" x14ac:dyDescent="0.2">
      <c r="M716" s="431"/>
      <c r="N716" s="431"/>
      <c r="O716" s="431"/>
      <c r="P716" s="432"/>
      <c r="R716" s="311"/>
    </row>
    <row r="717" spans="13:18" x14ac:dyDescent="0.2">
      <c r="M717" s="431"/>
      <c r="N717" s="431"/>
      <c r="O717" s="431"/>
      <c r="P717" s="432"/>
      <c r="R717" s="311"/>
    </row>
    <row r="718" spans="13:18" x14ac:dyDescent="0.2">
      <c r="M718" s="431"/>
      <c r="N718" s="431"/>
      <c r="O718" s="431"/>
      <c r="P718" s="432"/>
      <c r="R718" s="311"/>
    </row>
    <row r="719" spans="13:18" x14ac:dyDescent="0.2">
      <c r="M719" s="431"/>
      <c r="N719" s="431"/>
      <c r="O719" s="431"/>
      <c r="P719" s="432"/>
      <c r="R719" s="311"/>
    </row>
    <row r="720" spans="13:18" x14ac:dyDescent="0.2">
      <c r="M720" s="431"/>
      <c r="N720" s="431"/>
      <c r="O720" s="431"/>
      <c r="P720" s="432"/>
      <c r="R720" s="311"/>
    </row>
    <row r="721" spans="13:18" x14ac:dyDescent="0.2">
      <c r="M721" s="431"/>
      <c r="N721" s="431"/>
      <c r="O721" s="431"/>
      <c r="P721" s="432"/>
      <c r="R721" s="311"/>
    </row>
    <row r="722" spans="13:18" x14ac:dyDescent="0.2">
      <c r="M722" s="431"/>
      <c r="N722" s="431"/>
      <c r="O722" s="431"/>
      <c r="P722" s="432"/>
      <c r="R722" s="311"/>
    </row>
    <row r="723" spans="13:18" x14ac:dyDescent="0.2">
      <c r="M723" s="431"/>
      <c r="N723" s="431"/>
      <c r="O723" s="431"/>
      <c r="P723" s="432"/>
      <c r="R723" s="311"/>
    </row>
    <row r="724" spans="13:18" x14ac:dyDescent="0.2">
      <c r="M724" s="431"/>
      <c r="N724" s="431"/>
      <c r="O724" s="431"/>
      <c r="P724" s="432"/>
      <c r="R724" s="311"/>
    </row>
    <row r="725" spans="13:18" x14ac:dyDescent="0.2">
      <c r="M725" s="431"/>
      <c r="N725" s="431"/>
      <c r="O725" s="431"/>
      <c r="P725" s="432"/>
      <c r="R725" s="311"/>
    </row>
    <row r="726" spans="13:18" x14ac:dyDescent="0.2">
      <c r="M726" s="431"/>
      <c r="N726" s="431"/>
      <c r="O726" s="431"/>
      <c r="P726" s="432"/>
      <c r="R726" s="311"/>
    </row>
    <row r="727" spans="13:18" x14ac:dyDescent="0.2">
      <c r="M727" s="431"/>
      <c r="N727" s="431"/>
      <c r="O727" s="431"/>
      <c r="P727" s="432"/>
      <c r="R727" s="311"/>
    </row>
    <row r="728" spans="13:18" x14ac:dyDescent="0.2">
      <c r="M728" s="431"/>
      <c r="N728" s="431"/>
      <c r="O728" s="431"/>
      <c r="P728" s="432"/>
      <c r="R728" s="311"/>
    </row>
    <row r="729" spans="13:18" x14ac:dyDescent="0.2">
      <c r="M729" s="431"/>
      <c r="N729" s="431"/>
      <c r="O729" s="431"/>
      <c r="P729" s="432"/>
      <c r="R729" s="311"/>
    </row>
    <row r="730" spans="13:18" x14ac:dyDescent="0.2">
      <c r="M730" s="431"/>
      <c r="N730" s="431"/>
      <c r="O730" s="431"/>
      <c r="P730" s="432"/>
      <c r="R730" s="311"/>
    </row>
    <row r="731" spans="13:18" x14ac:dyDescent="0.2">
      <c r="M731" s="431"/>
      <c r="N731" s="431"/>
      <c r="O731" s="431"/>
      <c r="P731" s="432"/>
      <c r="R731" s="311"/>
    </row>
    <row r="732" spans="13:18" x14ac:dyDescent="0.2">
      <c r="M732" s="431"/>
      <c r="N732" s="431"/>
      <c r="O732" s="431"/>
      <c r="P732" s="432"/>
      <c r="R732" s="311"/>
    </row>
    <row r="733" spans="13:18" x14ac:dyDescent="0.2">
      <c r="M733" s="431"/>
      <c r="N733" s="431"/>
      <c r="O733" s="431"/>
      <c r="P733" s="432"/>
      <c r="R733" s="311"/>
    </row>
    <row r="734" spans="13:18" x14ac:dyDescent="0.2">
      <c r="M734" s="431"/>
      <c r="N734" s="431"/>
      <c r="O734" s="431"/>
      <c r="P734" s="432"/>
      <c r="R734" s="311"/>
    </row>
    <row r="735" spans="13:18" x14ac:dyDescent="0.2">
      <c r="M735" s="431"/>
      <c r="N735" s="431"/>
      <c r="O735" s="431"/>
      <c r="P735" s="432"/>
      <c r="R735" s="311"/>
    </row>
    <row r="736" spans="13:18" x14ac:dyDescent="0.2">
      <c r="M736" s="431"/>
      <c r="N736" s="431"/>
      <c r="O736" s="431"/>
      <c r="P736" s="432"/>
      <c r="R736" s="311"/>
    </row>
    <row r="737" spans="13:18" x14ac:dyDescent="0.2">
      <c r="M737" s="431"/>
      <c r="N737" s="431"/>
      <c r="O737" s="431"/>
      <c r="P737" s="432"/>
      <c r="R737" s="311"/>
    </row>
    <row r="738" spans="13:18" x14ac:dyDescent="0.2">
      <c r="M738" s="431"/>
      <c r="N738" s="431"/>
      <c r="O738" s="431"/>
      <c r="P738" s="432"/>
      <c r="R738" s="311"/>
    </row>
    <row r="739" spans="13:18" x14ac:dyDescent="0.2">
      <c r="M739" s="431"/>
      <c r="N739" s="431"/>
      <c r="O739" s="431"/>
      <c r="P739" s="432"/>
      <c r="R739" s="311"/>
    </row>
    <row r="740" spans="13:18" x14ac:dyDescent="0.2">
      <c r="M740" s="431"/>
      <c r="N740" s="431"/>
      <c r="O740" s="431"/>
      <c r="P740" s="432"/>
      <c r="R740" s="311"/>
    </row>
    <row r="741" spans="13:18" x14ac:dyDescent="0.2">
      <c r="M741" s="431"/>
      <c r="N741" s="431"/>
      <c r="O741" s="431"/>
      <c r="P741" s="432"/>
      <c r="R741" s="311"/>
    </row>
    <row r="742" spans="13:18" x14ac:dyDescent="0.2">
      <c r="M742" s="431"/>
      <c r="N742" s="431"/>
      <c r="O742" s="431"/>
      <c r="P742" s="432"/>
      <c r="R742" s="311"/>
    </row>
    <row r="743" spans="13:18" x14ac:dyDescent="0.2">
      <c r="M743" s="431"/>
      <c r="N743" s="431"/>
      <c r="O743" s="431"/>
      <c r="P743" s="432"/>
      <c r="R743" s="311"/>
    </row>
    <row r="744" spans="13:18" x14ac:dyDescent="0.2">
      <c r="M744" s="431"/>
      <c r="N744" s="431"/>
      <c r="O744" s="431"/>
      <c r="P744" s="432"/>
      <c r="R744" s="311"/>
    </row>
    <row r="745" spans="13:18" x14ac:dyDescent="0.2">
      <c r="M745" s="431"/>
      <c r="N745" s="431"/>
      <c r="O745" s="431"/>
      <c r="P745" s="432"/>
      <c r="R745" s="311"/>
    </row>
    <row r="746" spans="13:18" x14ac:dyDescent="0.2">
      <c r="M746" s="431"/>
      <c r="N746" s="431"/>
      <c r="O746" s="431"/>
      <c r="P746" s="432"/>
      <c r="R746" s="311"/>
    </row>
    <row r="747" spans="13:18" x14ac:dyDescent="0.2">
      <c r="M747" s="431"/>
      <c r="N747" s="431"/>
      <c r="O747" s="431"/>
      <c r="P747" s="432"/>
      <c r="R747" s="311"/>
    </row>
    <row r="748" spans="13:18" x14ac:dyDescent="0.2">
      <c r="M748" s="431"/>
      <c r="N748" s="431"/>
      <c r="O748" s="431"/>
      <c r="P748" s="432"/>
      <c r="R748" s="311"/>
    </row>
    <row r="749" spans="13:18" x14ac:dyDescent="0.2">
      <c r="M749" s="431"/>
      <c r="N749" s="431"/>
      <c r="O749" s="431"/>
      <c r="P749" s="432"/>
      <c r="R749" s="311"/>
    </row>
    <row r="750" spans="13:18" x14ac:dyDescent="0.2">
      <c r="M750" s="431"/>
      <c r="N750" s="431"/>
      <c r="O750" s="431"/>
      <c r="P750" s="432"/>
      <c r="R750" s="311"/>
    </row>
    <row r="751" spans="13:18" x14ac:dyDescent="0.2">
      <c r="M751" s="431"/>
      <c r="N751" s="431"/>
      <c r="O751" s="431"/>
      <c r="P751" s="432"/>
      <c r="R751" s="311"/>
    </row>
    <row r="752" spans="13:18" x14ac:dyDescent="0.2">
      <c r="M752" s="431"/>
      <c r="N752" s="431"/>
      <c r="O752" s="431"/>
      <c r="P752" s="432"/>
      <c r="R752" s="311"/>
    </row>
    <row r="753" spans="13:18" x14ac:dyDescent="0.2">
      <c r="M753" s="431"/>
      <c r="N753" s="431"/>
      <c r="O753" s="431"/>
      <c r="P753" s="432"/>
      <c r="R753" s="311"/>
    </row>
    <row r="754" spans="13:18" x14ac:dyDescent="0.2">
      <c r="M754" s="431"/>
      <c r="N754" s="431"/>
      <c r="O754" s="431"/>
      <c r="P754" s="432"/>
      <c r="R754" s="311"/>
    </row>
    <row r="755" spans="13:18" x14ac:dyDescent="0.2">
      <c r="M755" s="431"/>
      <c r="N755" s="431"/>
      <c r="O755" s="431"/>
      <c r="P755" s="432"/>
      <c r="R755" s="311"/>
    </row>
    <row r="756" spans="13:18" x14ac:dyDescent="0.2">
      <c r="M756" s="431"/>
      <c r="N756" s="431"/>
      <c r="O756" s="431"/>
      <c r="P756" s="432"/>
      <c r="R756" s="311"/>
    </row>
    <row r="757" spans="13:18" x14ac:dyDescent="0.2">
      <c r="M757" s="431"/>
      <c r="N757" s="431"/>
      <c r="O757" s="431"/>
      <c r="P757" s="432"/>
      <c r="R757" s="311"/>
    </row>
    <row r="758" spans="13:18" x14ac:dyDescent="0.2">
      <c r="M758" s="431"/>
      <c r="N758" s="431"/>
      <c r="O758" s="431"/>
      <c r="P758" s="432"/>
      <c r="R758" s="311"/>
    </row>
    <row r="759" spans="13:18" x14ac:dyDescent="0.2">
      <c r="M759" s="431"/>
      <c r="N759" s="431"/>
      <c r="O759" s="431"/>
      <c r="P759" s="432"/>
      <c r="R759" s="311"/>
    </row>
    <row r="760" spans="13:18" x14ac:dyDescent="0.2">
      <c r="M760" s="431"/>
      <c r="N760" s="431"/>
      <c r="O760" s="431"/>
      <c r="P760" s="432"/>
      <c r="R760" s="311"/>
    </row>
    <row r="761" spans="13:18" x14ac:dyDescent="0.2">
      <c r="M761" s="431"/>
      <c r="N761" s="431"/>
      <c r="O761" s="431"/>
      <c r="P761" s="432"/>
      <c r="R761" s="311"/>
    </row>
    <row r="762" spans="13:18" x14ac:dyDescent="0.2">
      <c r="M762" s="431"/>
      <c r="N762" s="431"/>
      <c r="O762" s="431"/>
      <c r="P762" s="432"/>
      <c r="R762" s="311"/>
    </row>
    <row r="763" spans="13:18" x14ac:dyDescent="0.2">
      <c r="M763" s="431"/>
      <c r="N763" s="431"/>
      <c r="O763" s="431"/>
      <c r="P763" s="432"/>
      <c r="R763" s="311"/>
    </row>
    <row r="764" spans="13:18" x14ac:dyDescent="0.2">
      <c r="M764" s="431"/>
      <c r="N764" s="431"/>
      <c r="O764" s="431"/>
      <c r="P764" s="432"/>
      <c r="R764" s="311"/>
    </row>
    <row r="765" spans="13:18" x14ac:dyDescent="0.2">
      <c r="M765" s="431"/>
      <c r="N765" s="431"/>
      <c r="O765" s="431"/>
      <c r="P765" s="432"/>
      <c r="R765" s="311"/>
    </row>
    <row r="766" spans="13:18" x14ac:dyDescent="0.2">
      <c r="M766" s="431"/>
      <c r="N766" s="431"/>
      <c r="O766" s="431"/>
      <c r="P766" s="432"/>
      <c r="R766" s="311"/>
    </row>
    <row r="767" spans="13:18" x14ac:dyDescent="0.2">
      <c r="M767" s="431"/>
      <c r="N767" s="431"/>
      <c r="O767" s="431"/>
      <c r="P767" s="432"/>
      <c r="R767" s="311"/>
    </row>
    <row r="768" spans="13:18" x14ac:dyDescent="0.2">
      <c r="M768" s="431"/>
      <c r="N768" s="431"/>
      <c r="O768" s="431"/>
      <c r="P768" s="432"/>
      <c r="R768" s="311"/>
    </row>
    <row r="769" spans="13:18" x14ac:dyDescent="0.2">
      <c r="M769" s="431"/>
      <c r="N769" s="431"/>
      <c r="O769" s="431"/>
      <c r="P769" s="432"/>
      <c r="R769" s="311"/>
    </row>
    <row r="770" spans="13:18" x14ac:dyDescent="0.2">
      <c r="M770" s="431"/>
      <c r="N770" s="431"/>
      <c r="O770" s="431"/>
      <c r="P770" s="432"/>
      <c r="R770" s="311"/>
    </row>
    <row r="771" spans="13:18" x14ac:dyDescent="0.2">
      <c r="M771" s="431"/>
      <c r="N771" s="431"/>
      <c r="O771" s="431"/>
      <c r="P771" s="432"/>
      <c r="R771" s="311"/>
    </row>
    <row r="772" spans="13:18" x14ac:dyDescent="0.2">
      <c r="M772" s="431"/>
      <c r="N772" s="431"/>
      <c r="O772" s="431"/>
      <c r="P772" s="432"/>
      <c r="R772" s="311"/>
    </row>
    <row r="773" spans="13:18" x14ac:dyDescent="0.2">
      <c r="M773" s="431"/>
      <c r="N773" s="431"/>
      <c r="O773" s="431"/>
      <c r="P773" s="432"/>
      <c r="R773" s="311"/>
    </row>
    <row r="774" spans="13:18" x14ac:dyDescent="0.2">
      <c r="M774" s="431"/>
      <c r="N774" s="431"/>
      <c r="O774" s="431"/>
      <c r="P774" s="432"/>
      <c r="R774" s="311"/>
    </row>
    <row r="775" spans="13:18" x14ac:dyDescent="0.2">
      <c r="M775" s="431"/>
      <c r="N775" s="431"/>
      <c r="O775" s="431"/>
      <c r="P775" s="432"/>
      <c r="R775" s="311"/>
    </row>
    <row r="776" spans="13:18" x14ac:dyDescent="0.2">
      <c r="M776" s="431"/>
      <c r="N776" s="431"/>
      <c r="O776" s="431"/>
      <c r="P776" s="432"/>
      <c r="R776" s="311"/>
    </row>
    <row r="777" spans="13:18" x14ac:dyDescent="0.2">
      <c r="M777" s="431"/>
      <c r="N777" s="431"/>
      <c r="O777" s="431"/>
      <c r="P777" s="432"/>
      <c r="R777" s="311"/>
    </row>
    <row r="778" spans="13:18" x14ac:dyDescent="0.2">
      <c r="M778" s="431"/>
      <c r="N778" s="431"/>
      <c r="O778" s="431"/>
      <c r="P778" s="432"/>
      <c r="R778" s="311"/>
    </row>
    <row r="779" spans="13:18" x14ac:dyDescent="0.2">
      <c r="M779" s="431"/>
      <c r="N779" s="431"/>
      <c r="O779" s="431"/>
      <c r="P779" s="432"/>
      <c r="R779" s="311"/>
    </row>
    <row r="780" spans="13:18" x14ac:dyDescent="0.2">
      <c r="M780" s="431"/>
      <c r="N780" s="431"/>
      <c r="O780" s="431"/>
      <c r="P780" s="432"/>
      <c r="R780" s="311"/>
    </row>
    <row r="781" spans="13:18" x14ac:dyDescent="0.2">
      <c r="M781" s="431"/>
      <c r="N781" s="431"/>
      <c r="O781" s="431"/>
      <c r="P781" s="432"/>
      <c r="R781" s="311"/>
    </row>
    <row r="782" spans="13:18" x14ac:dyDescent="0.2">
      <c r="M782" s="431"/>
      <c r="N782" s="431"/>
      <c r="O782" s="431"/>
      <c r="P782" s="432"/>
      <c r="R782" s="311"/>
    </row>
    <row r="783" spans="13:18" x14ac:dyDescent="0.2">
      <c r="M783" s="431"/>
      <c r="N783" s="431"/>
      <c r="O783" s="431"/>
      <c r="P783" s="432"/>
      <c r="R783" s="311"/>
    </row>
    <row r="784" spans="13:18" x14ac:dyDescent="0.2">
      <c r="M784" s="431"/>
      <c r="N784" s="431"/>
      <c r="O784" s="431"/>
      <c r="P784" s="432"/>
      <c r="R784" s="311"/>
    </row>
    <row r="785" spans="13:18" x14ac:dyDescent="0.2">
      <c r="M785" s="431"/>
      <c r="N785" s="431"/>
      <c r="O785" s="431"/>
      <c r="P785" s="432"/>
      <c r="R785" s="311"/>
    </row>
    <row r="786" spans="13:18" x14ac:dyDescent="0.2">
      <c r="M786" s="431"/>
      <c r="N786" s="431"/>
      <c r="O786" s="431"/>
      <c r="P786" s="432"/>
      <c r="R786" s="311"/>
    </row>
    <row r="787" spans="13:18" x14ac:dyDescent="0.2">
      <c r="M787" s="431"/>
      <c r="N787" s="431"/>
      <c r="O787" s="431"/>
      <c r="P787" s="432"/>
      <c r="R787" s="311"/>
    </row>
    <row r="788" spans="13:18" x14ac:dyDescent="0.2">
      <c r="M788" s="431"/>
      <c r="N788" s="431"/>
      <c r="O788" s="431"/>
      <c r="P788" s="432"/>
      <c r="R788" s="311"/>
    </row>
    <row r="789" spans="13:18" x14ac:dyDescent="0.2">
      <c r="M789" s="431"/>
      <c r="N789" s="431"/>
      <c r="O789" s="431"/>
      <c r="P789" s="432"/>
      <c r="R789" s="311"/>
    </row>
    <row r="790" spans="13:18" x14ac:dyDescent="0.2">
      <c r="M790" s="431"/>
      <c r="N790" s="431"/>
      <c r="O790" s="431"/>
      <c r="P790" s="432"/>
      <c r="R790" s="311"/>
    </row>
    <row r="791" spans="13:18" x14ac:dyDescent="0.2">
      <c r="M791" s="431"/>
      <c r="N791" s="431"/>
      <c r="O791" s="431"/>
      <c r="P791" s="432"/>
      <c r="R791" s="311"/>
    </row>
    <row r="792" spans="13:18" x14ac:dyDescent="0.2">
      <c r="M792" s="431"/>
      <c r="N792" s="431"/>
      <c r="O792" s="431"/>
      <c r="P792" s="432"/>
      <c r="R792" s="311"/>
    </row>
    <row r="793" spans="13:18" x14ac:dyDescent="0.2">
      <c r="M793" s="431"/>
      <c r="N793" s="431"/>
      <c r="O793" s="431"/>
      <c r="P793" s="432"/>
      <c r="R793" s="311"/>
    </row>
    <row r="794" spans="13:18" x14ac:dyDescent="0.2">
      <c r="M794" s="431"/>
      <c r="N794" s="431"/>
      <c r="O794" s="431"/>
      <c r="P794" s="432"/>
      <c r="R794" s="311"/>
    </row>
    <row r="795" spans="13:18" x14ac:dyDescent="0.2">
      <c r="M795" s="431"/>
      <c r="N795" s="431"/>
      <c r="O795" s="431"/>
      <c r="P795" s="432"/>
      <c r="R795" s="311"/>
    </row>
    <row r="796" spans="13:18" x14ac:dyDescent="0.2">
      <c r="M796" s="431"/>
      <c r="N796" s="431"/>
      <c r="O796" s="431"/>
      <c r="P796" s="432"/>
      <c r="R796" s="311"/>
    </row>
    <row r="797" spans="13:18" x14ac:dyDescent="0.2">
      <c r="M797" s="431"/>
      <c r="N797" s="431"/>
      <c r="O797" s="431"/>
      <c r="P797" s="432"/>
      <c r="R797" s="311"/>
    </row>
    <row r="798" spans="13:18" x14ac:dyDescent="0.2">
      <c r="M798" s="431"/>
      <c r="N798" s="431"/>
      <c r="O798" s="431"/>
      <c r="P798" s="432"/>
      <c r="R798" s="311"/>
    </row>
    <row r="799" spans="13:18" x14ac:dyDescent="0.2">
      <c r="M799" s="431"/>
      <c r="N799" s="431"/>
      <c r="O799" s="431"/>
      <c r="P799" s="432"/>
      <c r="R799" s="311"/>
    </row>
    <row r="800" spans="13:18" x14ac:dyDescent="0.2">
      <c r="M800" s="431"/>
      <c r="N800" s="431"/>
      <c r="O800" s="431"/>
      <c r="P800" s="432"/>
      <c r="R800" s="311"/>
    </row>
    <row r="801" spans="13:18" x14ac:dyDescent="0.2">
      <c r="M801" s="431"/>
      <c r="N801" s="431"/>
      <c r="O801" s="431"/>
      <c r="P801" s="432"/>
      <c r="R801" s="311"/>
    </row>
    <row r="802" spans="13:18" x14ac:dyDescent="0.2">
      <c r="M802" s="431"/>
      <c r="N802" s="431"/>
      <c r="O802" s="431"/>
      <c r="P802" s="432"/>
      <c r="R802" s="311"/>
    </row>
    <row r="803" spans="13:18" x14ac:dyDescent="0.2">
      <c r="M803" s="431"/>
      <c r="N803" s="431"/>
      <c r="O803" s="431"/>
      <c r="P803" s="432"/>
      <c r="R803" s="311"/>
    </row>
    <row r="804" spans="13:18" x14ac:dyDescent="0.2">
      <c r="M804" s="431"/>
      <c r="N804" s="431"/>
      <c r="O804" s="431"/>
      <c r="P804" s="432"/>
      <c r="R804" s="311"/>
    </row>
    <row r="805" spans="13:18" x14ac:dyDescent="0.2">
      <c r="M805" s="431"/>
      <c r="N805" s="431"/>
      <c r="O805" s="431"/>
      <c r="P805" s="432"/>
      <c r="R805" s="311"/>
    </row>
    <row r="806" spans="13:18" x14ac:dyDescent="0.2">
      <c r="M806" s="431"/>
      <c r="N806" s="431"/>
      <c r="O806" s="431"/>
      <c r="P806" s="432"/>
      <c r="R806" s="311"/>
    </row>
    <row r="807" spans="13:18" x14ac:dyDescent="0.2">
      <c r="M807" s="431"/>
      <c r="N807" s="431"/>
      <c r="O807" s="431"/>
      <c r="P807" s="432"/>
      <c r="R807" s="311"/>
    </row>
    <row r="808" spans="13:18" x14ac:dyDescent="0.2">
      <c r="M808" s="431"/>
      <c r="N808" s="431"/>
      <c r="O808" s="431"/>
      <c r="P808" s="432"/>
      <c r="R808" s="311"/>
    </row>
    <row r="809" spans="13:18" x14ac:dyDescent="0.2">
      <c r="M809" s="431"/>
      <c r="N809" s="431"/>
      <c r="O809" s="431"/>
      <c r="P809" s="432"/>
      <c r="R809" s="311"/>
    </row>
    <row r="810" spans="13:18" x14ac:dyDescent="0.2">
      <c r="M810" s="431"/>
      <c r="N810" s="431"/>
      <c r="O810" s="431"/>
      <c r="P810" s="432"/>
      <c r="R810" s="311"/>
    </row>
    <row r="811" spans="13:18" x14ac:dyDescent="0.2">
      <c r="M811" s="431"/>
      <c r="N811" s="431"/>
      <c r="O811" s="431"/>
      <c r="P811" s="432"/>
      <c r="R811" s="311"/>
    </row>
    <row r="812" spans="13:18" x14ac:dyDescent="0.2">
      <c r="M812" s="431"/>
      <c r="N812" s="431"/>
      <c r="O812" s="431"/>
      <c r="P812" s="432"/>
      <c r="R812" s="311"/>
    </row>
    <row r="813" spans="13:18" x14ac:dyDescent="0.2">
      <c r="M813" s="431"/>
      <c r="N813" s="431"/>
      <c r="O813" s="431"/>
      <c r="P813" s="432"/>
      <c r="R813" s="311"/>
    </row>
    <row r="814" spans="13:18" x14ac:dyDescent="0.2">
      <c r="M814" s="431"/>
      <c r="N814" s="431"/>
      <c r="O814" s="431"/>
      <c r="P814" s="432"/>
      <c r="R814" s="311"/>
    </row>
    <row r="815" spans="13:18" x14ac:dyDescent="0.2">
      <c r="M815" s="431"/>
      <c r="N815" s="431"/>
      <c r="O815" s="431"/>
      <c r="P815" s="432"/>
      <c r="R815" s="311"/>
    </row>
    <row r="816" spans="13:18" x14ac:dyDescent="0.2">
      <c r="M816" s="431"/>
      <c r="N816" s="431"/>
      <c r="O816" s="431"/>
      <c r="P816" s="432"/>
      <c r="R816" s="311"/>
    </row>
    <row r="817" spans="13:18" x14ac:dyDescent="0.2">
      <c r="M817" s="431"/>
      <c r="N817" s="431"/>
      <c r="O817" s="431"/>
      <c r="P817" s="432"/>
      <c r="R817" s="311"/>
    </row>
    <row r="818" spans="13:18" x14ac:dyDescent="0.2">
      <c r="M818" s="431"/>
      <c r="N818" s="431"/>
      <c r="O818" s="431"/>
      <c r="P818" s="432"/>
      <c r="R818" s="311"/>
    </row>
    <row r="819" spans="13:18" x14ac:dyDescent="0.2">
      <c r="M819" s="431"/>
      <c r="N819" s="431"/>
      <c r="O819" s="431"/>
      <c r="P819" s="432"/>
      <c r="R819" s="311"/>
    </row>
    <row r="820" spans="13:18" x14ac:dyDescent="0.2">
      <c r="M820" s="431"/>
      <c r="N820" s="431"/>
      <c r="O820" s="431"/>
      <c r="P820" s="432"/>
      <c r="R820" s="311"/>
    </row>
    <row r="821" spans="13:18" x14ac:dyDescent="0.2">
      <c r="M821" s="431"/>
      <c r="N821" s="431"/>
      <c r="O821" s="431"/>
      <c r="P821" s="432"/>
      <c r="R821" s="311"/>
    </row>
    <row r="822" spans="13:18" x14ac:dyDescent="0.2">
      <c r="M822" s="431"/>
      <c r="N822" s="431"/>
      <c r="O822" s="431"/>
      <c r="P822" s="432"/>
      <c r="R822" s="311"/>
    </row>
    <row r="823" spans="13:18" x14ac:dyDescent="0.2">
      <c r="M823" s="431"/>
      <c r="N823" s="431"/>
      <c r="O823" s="431"/>
      <c r="P823" s="432"/>
      <c r="R823" s="311"/>
    </row>
    <row r="824" spans="13:18" x14ac:dyDescent="0.2">
      <c r="M824" s="431"/>
      <c r="N824" s="431"/>
      <c r="O824" s="431"/>
      <c r="P824" s="432"/>
      <c r="R824" s="311"/>
    </row>
    <row r="825" spans="13:18" x14ac:dyDescent="0.2">
      <c r="M825" s="431"/>
      <c r="N825" s="431"/>
      <c r="O825" s="431"/>
      <c r="P825" s="432"/>
      <c r="R825" s="311"/>
    </row>
    <row r="826" spans="13:18" x14ac:dyDescent="0.2">
      <c r="M826" s="431"/>
      <c r="N826" s="431"/>
      <c r="O826" s="431"/>
      <c r="P826" s="432"/>
      <c r="R826" s="311"/>
    </row>
    <row r="827" spans="13:18" x14ac:dyDescent="0.2">
      <c r="M827" s="431"/>
      <c r="N827" s="431"/>
      <c r="O827" s="431"/>
      <c r="P827" s="432"/>
      <c r="R827" s="311"/>
    </row>
    <row r="828" spans="13:18" x14ac:dyDescent="0.2">
      <c r="M828" s="431"/>
      <c r="N828" s="431"/>
      <c r="O828" s="431"/>
      <c r="P828" s="432"/>
      <c r="R828" s="311"/>
    </row>
    <row r="829" spans="13:18" x14ac:dyDescent="0.2">
      <c r="M829" s="431"/>
      <c r="N829" s="431"/>
      <c r="O829" s="431"/>
      <c r="P829" s="432"/>
      <c r="R829" s="311"/>
    </row>
    <row r="830" spans="13:18" x14ac:dyDescent="0.2">
      <c r="M830" s="431"/>
      <c r="N830" s="431"/>
      <c r="O830" s="431"/>
      <c r="P830" s="432"/>
      <c r="R830" s="311"/>
    </row>
    <row r="831" spans="13:18" x14ac:dyDescent="0.2">
      <c r="M831" s="431"/>
      <c r="N831" s="431"/>
      <c r="O831" s="431"/>
      <c r="P831" s="432"/>
      <c r="R831" s="311"/>
    </row>
    <row r="832" spans="13:18" x14ac:dyDescent="0.2">
      <c r="M832" s="431"/>
      <c r="N832" s="431"/>
      <c r="O832" s="431"/>
      <c r="P832" s="432"/>
      <c r="R832" s="311"/>
    </row>
    <row r="833" spans="13:18" x14ac:dyDescent="0.2">
      <c r="M833" s="431"/>
      <c r="N833" s="431"/>
      <c r="O833" s="431"/>
      <c r="P833" s="432"/>
      <c r="R833" s="311"/>
    </row>
    <row r="834" spans="13:18" x14ac:dyDescent="0.2">
      <c r="M834" s="431"/>
      <c r="N834" s="431"/>
      <c r="O834" s="431"/>
      <c r="P834" s="432"/>
      <c r="R834" s="311"/>
    </row>
    <row r="835" spans="13:18" x14ac:dyDescent="0.2">
      <c r="M835" s="431"/>
      <c r="N835" s="431"/>
      <c r="O835" s="431"/>
      <c r="P835" s="432"/>
      <c r="R835" s="311"/>
    </row>
    <row r="836" spans="13:18" x14ac:dyDescent="0.2">
      <c r="M836" s="431"/>
      <c r="N836" s="431"/>
      <c r="O836" s="431"/>
      <c r="P836" s="432"/>
      <c r="R836" s="311"/>
    </row>
    <row r="837" spans="13:18" x14ac:dyDescent="0.2">
      <c r="M837" s="431"/>
      <c r="N837" s="431"/>
      <c r="O837" s="431"/>
      <c r="P837" s="432"/>
      <c r="R837" s="311"/>
    </row>
    <row r="838" spans="13:18" x14ac:dyDescent="0.2">
      <c r="M838" s="431"/>
      <c r="N838" s="431"/>
      <c r="O838" s="431"/>
      <c r="P838" s="432"/>
      <c r="R838" s="311"/>
    </row>
    <row r="839" spans="13:18" x14ac:dyDescent="0.2">
      <c r="M839" s="431"/>
      <c r="N839" s="431"/>
      <c r="O839" s="431"/>
      <c r="P839" s="432"/>
      <c r="R839" s="311"/>
    </row>
    <row r="840" spans="13:18" x14ac:dyDescent="0.2">
      <c r="M840" s="431"/>
      <c r="N840" s="431"/>
      <c r="O840" s="431"/>
      <c r="P840" s="432"/>
      <c r="R840" s="311"/>
    </row>
    <row r="841" spans="13:18" x14ac:dyDescent="0.2">
      <c r="M841" s="431"/>
      <c r="N841" s="431"/>
      <c r="O841" s="431"/>
      <c r="P841" s="432"/>
      <c r="R841" s="311"/>
    </row>
    <row r="842" spans="13:18" x14ac:dyDescent="0.2">
      <c r="M842" s="431"/>
      <c r="N842" s="431"/>
      <c r="O842" s="431"/>
      <c r="P842" s="432"/>
      <c r="R842" s="311"/>
    </row>
    <row r="843" spans="13:18" x14ac:dyDescent="0.2">
      <c r="M843" s="431"/>
      <c r="N843" s="431"/>
      <c r="O843" s="431"/>
      <c r="P843" s="432"/>
      <c r="R843" s="311"/>
    </row>
    <row r="844" spans="13:18" x14ac:dyDescent="0.2">
      <c r="M844" s="431"/>
      <c r="N844" s="431"/>
      <c r="O844" s="431"/>
      <c r="P844" s="432"/>
      <c r="R844" s="311"/>
    </row>
    <row r="845" spans="13:18" x14ac:dyDescent="0.2">
      <c r="M845" s="431"/>
      <c r="N845" s="431"/>
      <c r="O845" s="431"/>
      <c r="P845" s="432"/>
      <c r="R845" s="311"/>
    </row>
    <row r="846" spans="13:18" x14ac:dyDescent="0.2">
      <c r="M846" s="431"/>
      <c r="N846" s="431"/>
      <c r="O846" s="431"/>
      <c r="P846" s="432"/>
      <c r="R846" s="311"/>
    </row>
    <row r="847" spans="13:18" x14ac:dyDescent="0.2">
      <c r="M847" s="431"/>
      <c r="N847" s="431"/>
      <c r="O847" s="431"/>
      <c r="P847" s="432"/>
      <c r="R847" s="311"/>
    </row>
    <row r="848" spans="13:18" x14ac:dyDescent="0.2">
      <c r="M848" s="431"/>
      <c r="N848" s="431"/>
      <c r="O848" s="431"/>
      <c r="P848" s="432"/>
      <c r="R848" s="311"/>
    </row>
    <row r="849" spans="13:18" x14ac:dyDescent="0.2">
      <c r="M849" s="431"/>
      <c r="N849" s="431"/>
      <c r="O849" s="431"/>
      <c r="P849" s="432"/>
      <c r="R849" s="311"/>
    </row>
    <row r="850" spans="13:18" x14ac:dyDescent="0.2">
      <c r="M850" s="431"/>
      <c r="N850" s="431"/>
      <c r="O850" s="431"/>
      <c r="P850" s="432"/>
      <c r="R850" s="311"/>
    </row>
    <row r="851" spans="13:18" x14ac:dyDescent="0.2">
      <c r="M851" s="431"/>
      <c r="N851" s="431"/>
      <c r="O851" s="431"/>
      <c r="P851" s="432"/>
      <c r="R851" s="311"/>
    </row>
    <row r="852" spans="13:18" x14ac:dyDescent="0.2">
      <c r="M852" s="431"/>
      <c r="N852" s="431"/>
      <c r="O852" s="431"/>
      <c r="P852" s="432"/>
      <c r="R852" s="311"/>
    </row>
  </sheetData>
  <mergeCells count="26">
    <mergeCell ref="I460:K461"/>
    <mergeCell ref="N460:O461"/>
    <mergeCell ref="I462:K462"/>
    <mergeCell ref="N462:O462"/>
    <mergeCell ref="A105:F105"/>
    <mergeCell ref="A172:F172"/>
    <mergeCell ref="A257:F257"/>
    <mergeCell ref="A382:F382"/>
    <mergeCell ref="A455:F455"/>
    <mergeCell ref="C460:G461"/>
    <mergeCell ref="H6:K6"/>
    <mergeCell ref="L6:O6"/>
    <mergeCell ref="P6:P7"/>
    <mergeCell ref="Q6:Q7"/>
    <mergeCell ref="A62:F62"/>
    <mergeCell ref="A77:F77"/>
    <mergeCell ref="A1:F1"/>
    <mergeCell ref="D2:F2"/>
    <mergeCell ref="G5:N5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370078740157483" right="0.19685039370078741" top="0.19685039370078741" bottom="0.39370078740157483" header="0" footer="0"/>
  <pageSetup paperSize="9" scale="34" fitToHeight="1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ian 2026</vt:lpstr>
      <vt:lpstr>febr 2026</vt:lpstr>
      <vt:lpstr>martie 2026</vt:lpstr>
      <vt:lpstr>aprilie 2026</vt:lpstr>
      <vt:lpstr>mai 2026</vt:lpstr>
      <vt:lpstr>iunie 2026 </vt:lpstr>
      <vt:lpstr>iulie 2026</vt:lpstr>
      <vt:lpstr>'febr 2026'!Print_Area</vt:lpstr>
      <vt:lpstr>'ian 2026'!Print_Area</vt:lpstr>
      <vt:lpstr>'martie 2026'!Print_Area</vt:lpstr>
      <vt:lpstr>'febr 2026'!Print_Titles</vt:lpstr>
      <vt:lpstr>'ian 2026'!Print_Titles</vt:lpstr>
      <vt:lpstr>'martie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 Catalin Dobrota</dc:creator>
  <cp:lastModifiedBy>CARLAMARIA GOAGa</cp:lastModifiedBy>
  <cp:lastPrinted>2026-04-06T08:55:00Z</cp:lastPrinted>
  <dcterms:created xsi:type="dcterms:W3CDTF">2023-03-01T12:03:54Z</dcterms:created>
  <dcterms:modified xsi:type="dcterms:W3CDTF">2026-08-28T08:46:31Z</dcterms:modified>
</cp:coreProperties>
</file>