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redana.telescu\Desktop\"/>
    </mc:Choice>
  </mc:AlternateContent>
  <xr:revisionPtr revIDLastSave="0" documentId="13_ncr:1_{7C23BB1C-64C4-4FCC-911E-75294EA8404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ian 2026" sheetId="6" r:id="rId1"/>
    <sheet name="febr 2026" sheetId="7" r:id="rId2"/>
    <sheet name="martie 2026" sheetId="8" r:id="rId3"/>
  </sheets>
  <definedNames>
    <definedName name="_xlnm._FilterDatabase" localSheetId="1" hidden="1">'febr 2026'!$K$4:$K$841</definedName>
    <definedName name="_xlnm._FilterDatabase" localSheetId="0" hidden="1">'ian 2026'!$K$4:$K$841</definedName>
    <definedName name="_xlnm._FilterDatabase" localSheetId="2" hidden="1">'martie 2026'!$K$4:$K$841</definedName>
    <definedName name="_xlnm.Print_Area" localSheetId="1">'febr 2026'!$A$1:$Q$461</definedName>
    <definedName name="_xlnm.Print_Area" localSheetId="0">'ian 2026'!$A$1:$Q$461</definedName>
    <definedName name="_xlnm.Print_Area" localSheetId="2">'martie 2026'!$A$1:$Q$461</definedName>
    <definedName name="_xlnm.Print_Area">#REF!</definedName>
    <definedName name="_xlnm.Print_Titles" localSheetId="1">'febr 2026'!$6:$7</definedName>
    <definedName name="_xlnm.Print_Titles" localSheetId="0">'ian 2026'!$6:$7</definedName>
    <definedName name="_xlnm.Print_Titles" localSheetId="2">'martie 2026'!$6:$7</definedName>
    <definedName name="_xlnm.Print_Titles">#N/A</definedName>
    <definedName name="test">#REF!</definedName>
    <definedName name="Z_397CD15D_2114_4EF5_824A_761F5DAAF476_.wvu.PrintArea" localSheetId="1" hidden="1">'febr 2026'!$G$10:$O$461</definedName>
    <definedName name="Z_397CD15D_2114_4EF5_824A_761F5DAAF476_.wvu.PrintArea" localSheetId="0" hidden="1">'ian 2026'!$G$10:$O$461</definedName>
    <definedName name="Z_397CD15D_2114_4EF5_824A_761F5DAAF476_.wvu.PrintArea" localSheetId="2" hidden="1">'martie 2026'!$G$10:$O$461</definedName>
    <definedName name="Z_397CD15D_2114_4EF5_824A_761F5DAAF476_.wvu.Rows" localSheetId="1" hidden="1">'febr 2026'!#REF!,'febr 2026'!#REF!,'febr 2026'!#REF!,'febr 2026'!$116:$116,'febr 2026'!$118:$119,'febr 2026'!$122:$124,'febr 2026'!$126:$128,'febr 2026'!$142:$142,'febr 2026'!$148:$149,'febr 2026'!$153:$154,'febr 2026'!#REF!,'febr 2026'!#REF!,'febr 2026'!$189:$190,'febr 2026'!$193:$195,'febr 2026'!$214:$214,'febr 2026'!$220:$221,'febr 2026'!$225:$225,'febr 2026'!#REF!,'febr 2026'!$230:$230,'febr 2026'!$233:$233,'febr 2026'!$245:$245,'febr 2026'!$247:$247,'febr 2026'!$252:$252,'febr 2026'!$258:$258,'febr 2026'!#REF!,'febr 2026'!$274:$275,'febr 2026'!$278:$280,'febr 2026'!$283:$285,'febr 2026'!$287:$287,'febr 2026'!$304:$304,'febr 2026'!$310:$311,'febr 2026'!$321:$321,'febr 2026'!$324:$324,'febr 2026'!$362:$363,'febr 2026'!$378:$378,'febr 2026'!#REF!,'febr 2026'!$393:$393,'febr 2026'!$396:$396,'febr 2026'!$452:$452</definedName>
    <definedName name="Z_397CD15D_2114_4EF5_824A_761F5DAAF476_.wvu.Rows" localSheetId="0" hidden="1">'ian 2026'!#REF!,'ian 2026'!#REF!,'ian 2026'!#REF!,'ian 2026'!$116:$116,'ian 2026'!$118:$119,'ian 2026'!$122:$124,'ian 2026'!$126:$128,'ian 2026'!$142:$142,'ian 2026'!$148:$149,'ian 2026'!$153:$154,'ian 2026'!#REF!,'ian 2026'!#REF!,'ian 2026'!$189:$190,'ian 2026'!$193:$195,'ian 2026'!$214:$214,'ian 2026'!$220:$221,'ian 2026'!$225:$225,'ian 2026'!#REF!,'ian 2026'!$230:$230,'ian 2026'!$233:$233,'ian 2026'!$245:$245,'ian 2026'!$247:$247,'ian 2026'!$252:$252,'ian 2026'!$258:$258,'ian 2026'!#REF!,'ian 2026'!$274:$275,'ian 2026'!$278:$280,'ian 2026'!$283:$285,'ian 2026'!$287:$287,'ian 2026'!$304:$304,'ian 2026'!$310:$311,'ian 2026'!$321:$321,'ian 2026'!$324:$324,'ian 2026'!$362:$363,'ian 2026'!$378:$378,'ian 2026'!#REF!,'ian 2026'!$393:$393,'ian 2026'!$396:$396,'ian 2026'!$452:$452</definedName>
    <definedName name="Z_397CD15D_2114_4EF5_824A_761F5DAAF476_.wvu.Rows" localSheetId="2" hidden="1">'martie 2026'!#REF!,'martie 2026'!#REF!,'martie 2026'!#REF!,'martie 2026'!$116:$116,'martie 2026'!$118:$119,'martie 2026'!$122:$124,'martie 2026'!$126:$128,'martie 2026'!$142:$142,'martie 2026'!$148:$149,'martie 2026'!$153:$154,'martie 2026'!#REF!,'martie 2026'!#REF!,'martie 2026'!$189:$190,'martie 2026'!$193:$195,'martie 2026'!$214:$214,'martie 2026'!$220:$221,'martie 2026'!$225:$225,'martie 2026'!#REF!,'martie 2026'!$230:$230,'martie 2026'!$233:$233,'martie 2026'!$245:$245,'martie 2026'!$247:$247,'martie 2026'!$252:$252,'martie 2026'!$258:$258,'martie 2026'!#REF!,'martie 2026'!$274:$275,'martie 2026'!$278:$280,'martie 2026'!$283:$285,'martie 2026'!$287:$287,'martie 2026'!$304:$304,'martie 2026'!$310:$311,'martie 2026'!$321:$321,'martie 2026'!$324:$324,'martie 2026'!$362:$363,'martie 2026'!$378:$378,'martie 2026'!#REF!,'martie 2026'!$393:$393,'martie 2026'!$396:$396,'martie 2026'!$452:$452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8" i="8" l="1"/>
  <c r="P452" i="8" l="1"/>
  <c r="J452" i="8"/>
  <c r="O451" i="8"/>
  <c r="P451" i="8" s="1"/>
  <c r="O450" i="8"/>
  <c r="J450" i="8"/>
  <c r="O449" i="8"/>
  <c r="J449" i="8"/>
  <c r="P448" i="8"/>
  <c r="O448" i="8"/>
  <c r="N448" i="8"/>
  <c r="M448" i="8"/>
  <c r="L448" i="8"/>
  <c r="I448" i="8"/>
  <c r="H448" i="8"/>
  <c r="O446" i="8"/>
  <c r="J446" i="8"/>
  <c r="P445" i="8"/>
  <c r="O445" i="8"/>
  <c r="J445" i="8"/>
  <c r="O443" i="8"/>
  <c r="I443" i="8" s="1"/>
  <c r="J443" i="8" s="1"/>
  <c r="O442" i="8"/>
  <c r="P442" i="8" s="1"/>
  <c r="O441" i="8"/>
  <c r="P441" i="8" s="1"/>
  <c r="I441" i="8"/>
  <c r="J441" i="8" s="1"/>
  <c r="O440" i="8"/>
  <c r="P440" i="8" s="1"/>
  <c r="J440" i="8"/>
  <c r="O439" i="8"/>
  <c r="P439" i="8" s="1"/>
  <c r="J439" i="8"/>
  <c r="O438" i="8"/>
  <c r="O436" i="8" s="1"/>
  <c r="J438" i="8"/>
  <c r="P437" i="8"/>
  <c r="O437" i="8"/>
  <c r="J437" i="8"/>
  <c r="N436" i="8"/>
  <c r="M436" i="8"/>
  <c r="L436" i="8"/>
  <c r="P436" i="8" s="1"/>
  <c r="I436" i="8"/>
  <c r="H436" i="8"/>
  <c r="J436" i="8" s="1"/>
  <c r="O434" i="8"/>
  <c r="P434" i="8" s="1"/>
  <c r="J434" i="8"/>
  <c r="O433" i="8"/>
  <c r="P433" i="8" s="1"/>
  <c r="N433" i="8"/>
  <c r="M433" i="8"/>
  <c r="L433" i="8"/>
  <c r="I433" i="8"/>
  <c r="J433" i="8" s="1"/>
  <c r="H433" i="8"/>
  <c r="P432" i="8"/>
  <c r="O432" i="8"/>
  <c r="I432" i="8" s="1"/>
  <c r="J432" i="8" s="1"/>
  <c r="O431" i="8"/>
  <c r="N431" i="8"/>
  <c r="M431" i="8"/>
  <c r="L431" i="8"/>
  <c r="H431" i="8"/>
  <c r="P430" i="8"/>
  <c r="O430" i="8"/>
  <c r="J430" i="8"/>
  <c r="O429" i="8"/>
  <c r="P429" i="8" s="1"/>
  <c r="J429" i="8"/>
  <c r="P428" i="8"/>
  <c r="O428" i="8"/>
  <c r="J428" i="8"/>
  <c r="O427" i="8"/>
  <c r="N427" i="8"/>
  <c r="M427" i="8"/>
  <c r="L427" i="8"/>
  <c r="P427" i="8" s="1"/>
  <c r="I427" i="8"/>
  <c r="H427" i="8"/>
  <c r="P426" i="8"/>
  <c r="O426" i="8"/>
  <c r="J426" i="8"/>
  <c r="O425" i="8"/>
  <c r="P425" i="8" s="1"/>
  <c r="J425" i="8"/>
  <c r="O424" i="8"/>
  <c r="P424" i="8" s="1"/>
  <c r="J424" i="8"/>
  <c r="N423" i="8"/>
  <c r="M423" i="8"/>
  <c r="O423" i="8" s="1"/>
  <c r="J423" i="8"/>
  <c r="P422" i="8"/>
  <c r="O422" i="8"/>
  <c r="J422" i="8"/>
  <c r="N421" i="8"/>
  <c r="N420" i="8" s="1"/>
  <c r="N419" i="8" s="1"/>
  <c r="N418" i="8" s="1"/>
  <c r="M421" i="8"/>
  <c r="M420" i="8" s="1"/>
  <c r="M100" i="8" s="1"/>
  <c r="M99" i="8" s="1"/>
  <c r="L421" i="8"/>
  <c r="I421" i="8"/>
  <c r="H421" i="8"/>
  <c r="J421" i="8" s="1"/>
  <c r="O417" i="8"/>
  <c r="Q417" i="8" s="1"/>
  <c r="K417" i="8"/>
  <c r="J417" i="8"/>
  <c r="O416" i="8"/>
  <c r="Q416" i="8" s="1"/>
  <c r="K416" i="8"/>
  <c r="J416" i="8"/>
  <c r="O415" i="8"/>
  <c r="Q415" i="8" s="1"/>
  <c r="K415" i="8"/>
  <c r="J415" i="8"/>
  <c r="Q414" i="8"/>
  <c r="N414" i="8"/>
  <c r="O414" i="8" s="1"/>
  <c r="M414" i="8"/>
  <c r="L414" i="8"/>
  <c r="K414" i="8"/>
  <c r="J414" i="8"/>
  <c r="I414" i="8"/>
  <c r="H414" i="8"/>
  <c r="O413" i="8"/>
  <c r="Q413" i="8" s="1"/>
  <c r="O412" i="8"/>
  <c r="I412" i="8" s="1"/>
  <c r="K412" i="8" s="1"/>
  <c r="N411" i="8"/>
  <c r="N404" i="8" s="1"/>
  <c r="M411" i="8"/>
  <c r="L411" i="8"/>
  <c r="H411" i="8"/>
  <c r="H404" i="8" s="1"/>
  <c r="O410" i="8"/>
  <c r="Q410" i="8" s="1"/>
  <c r="K410" i="8"/>
  <c r="J410" i="8"/>
  <c r="O409" i="8"/>
  <c r="O408" i="8" s="1"/>
  <c r="Q408" i="8" s="1"/>
  <c r="K409" i="8"/>
  <c r="J409" i="8"/>
  <c r="P408" i="8"/>
  <c r="N408" i="8"/>
  <c r="M408" i="8"/>
  <c r="L408" i="8"/>
  <c r="K408" i="8"/>
  <c r="J408" i="8"/>
  <c r="I408" i="8"/>
  <c r="H408" i="8"/>
  <c r="O407" i="8"/>
  <c r="Q407" i="8" s="1"/>
  <c r="K407" i="8"/>
  <c r="J407" i="8"/>
  <c r="O406" i="8"/>
  <c r="Q406" i="8" s="1"/>
  <c r="K406" i="8"/>
  <c r="J406" i="8"/>
  <c r="P405" i="8"/>
  <c r="N405" i="8"/>
  <c r="M405" i="8"/>
  <c r="L405" i="8"/>
  <c r="I405" i="8"/>
  <c r="H405" i="8"/>
  <c r="M404" i="8"/>
  <c r="L404" i="8"/>
  <c r="Q403" i="8"/>
  <c r="P403" i="8"/>
  <c r="O403" i="8"/>
  <c r="O402" i="8" s="1"/>
  <c r="Q402" i="8" s="1"/>
  <c r="K403" i="8"/>
  <c r="J403" i="8"/>
  <c r="N402" i="8"/>
  <c r="M402" i="8"/>
  <c r="L402" i="8"/>
  <c r="P402" i="8" s="1"/>
  <c r="I402" i="8"/>
  <c r="H402" i="8"/>
  <c r="J402" i="8" s="1"/>
  <c r="O401" i="8"/>
  <c r="Q401" i="8" s="1"/>
  <c r="K401" i="8"/>
  <c r="J401" i="8"/>
  <c r="Q400" i="8"/>
  <c r="P400" i="8"/>
  <c r="O400" i="8"/>
  <c r="K400" i="8"/>
  <c r="J400" i="8"/>
  <c r="N399" i="8"/>
  <c r="N398" i="8" s="1"/>
  <c r="N95" i="8" s="1"/>
  <c r="N74" i="8" s="1"/>
  <c r="M399" i="8"/>
  <c r="L399" i="8"/>
  <c r="I399" i="8"/>
  <c r="H399" i="8"/>
  <c r="M398" i="8"/>
  <c r="L398" i="8"/>
  <c r="Q397" i="8"/>
  <c r="O397" i="8"/>
  <c r="P397" i="8" s="1"/>
  <c r="K397" i="8"/>
  <c r="J397" i="8"/>
  <c r="O396" i="8"/>
  <c r="N396" i="8"/>
  <c r="N395" i="8" s="1"/>
  <c r="M396" i="8"/>
  <c r="M395" i="8" s="1"/>
  <c r="L396" i="8"/>
  <c r="P396" i="8" s="1"/>
  <c r="K396" i="8"/>
  <c r="J396" i="8"/>
  <c r="I396" i="8"/>
  <c r="H396" i="8"/>
  <c r="H395" i="8" s="1"/>
  <c r="O395" i="8"/>
  <c r="L395" i="8"/>
  <c r="P395" i="8" s="1"/>
  <c r="I395" i="8"/>
  <c r="K395" i="8" s="1"/>
  <c r="O394" i="8"/>
  <c r="K394" i="8"/>
  <c r="J394" i="8"/>
  <c r="Q393" i="8"/>
  <c r="P393" i="8"/>
  <c r="O393" i="8"/>
  <c r="K393" i="8"/>
  <c r="J393" i="8"/>
  <c r="N392" i="8"/>
  <c r="N87" i="8" s="1"/>
  <c r="N72" i="8" s="1"/>
  <c r="M392" i="8"/>
  <c r="L392" i="8"/>
  <c r="I392" i="8"/>
  <c r="K392" i="8" s="1"/>
  <c r="H392" i="8"/>
  <c r="J392" i="8" s="1"/>
  <c r="O391" i="8"/>
  <c r="J391" i="8"/>
  <c r="J390" i="8" s="1"/>
  <c r="I391" i="8"/>
  <c r="Q390" i="8"/>
  <c r="O390" i="8"/>
  <c r="N390" i="8"/>
  <c r="M390" i="8"/>
  <c r="L390" i="8"/>
  <c r="H390" i="8"/>
  <c r="J389" i="8"/>
  <c r="H389" i="8"/>
  <c r="O386" i="8"/>
  <c r="N386" i="8"/>
  <c r="M386" i="8"/>
  <c r="L386" i="8"/>
  <c r="P386" i="8" s="1"/>
  <c r="H386" i="8"/>
  <c r="P383" i="8"/>
  <c r="N383" i="8"/>
  <c r="M383" i="8"/>
  <c r="L383" i="8"/>
  <c r="H383" i="8"/>
  <c r="H381" i="8"/>
  <c r="H380" i="8"/>
  <c r="P378" i="8"/>
  <c r="J378" i="8"/>
  <c r="O377" i="8"/>
  <c r="P377" i="8" s="1"/>
  <c r="Q376" i="8"/>
  <c r="P376" i="8"/>
  <c r="O376" i="8"/>
  <c r="O375" i="8" s="1"/>
  <c r="O374" i="8" s="1"/>
  <c r="O373" i="8" s="1"/>
  <c r="O106" i="8" s="1"/>
  <c r="K376" i="8"/>
  <c r="J376" i="8"/>
  <c r="Q375" i="8"/>
  <c r="N375" i="8"/>
  <c r="N374" i="8" s="1"/>
  <c r="N373" i="8" s="1"/>
  <c r="M375" i="8"/>
  <c r="L375" i="8"/>
  <c r="P375" i="8" s="1"/>
  <c r="J375" i="8"/>
  <c r="I375" i="8"/>
  <c r="H375" i="8"/>
  <c r="H374" i="8" s="1"/>
  <c r="Q374" i="8"/>
  <c r="M374" i="8"/>
  <c r="M373" i="8" s="1"/>
  <c r="L374" i="8"/>
  <c r="L373" i="8" s="1"/>
  <c r="H373" i="8"/>
  <c r="O372" i="8"/>
  <c r="K372" i="8"/>
  <c r="J372" i="8"/>
  <c r="P371" i="8"/>
  <c r="O371" i="8"/>
  <c r="Q371" i="8" s="1"/>
  <c r="K371" i="8"/>
  <c r="J371" i="8"/>
  <c r="Q370" i="8"/>
  <c r="O370" i="8"/>
  <c r="P370" i="8" s="1"/>
  <c r="K370" i="8"/>
  <c r="J370" i="8"/>
  <c r="O369" i="8"/>
  <c r="K369" i="8"/>
  <c r="J369" i="8"/>
  <c r="O368" i="8"/>
  <c r="Q368" i="8" s="1"/>
  <c r="K368" i="8"/>
  <c r="J368" i="8"/>
  <c r="O367" i="8"/>
  <c r="O366" i="8" s="1"/>
  <c r="N367" i="8"/>
  <c r="M367" i="8"/>
  <c r="L367" i="8"/>
  <c r="L366" i="8" s="1"/>
  <c r="P366" i="8" s="1"/>
  <c r="I367" i="8"/>
  <c r="K367" i="8" s="1"/>
  <c r="H367" i="8"/>
  <c r="N366" i="8"/>
  <c r="N365" i="8" s="1"/>
  <c r="M366" i="8"/>
  <c r="M365" i="8" s="1"/>
  <c r="K366" i="8"/>
  <c r="J366" i="8"/>
  <c r="I366" i="8"/>
  <c r="H366" i="8"/>
  <c r="H365" i="8" s="1"/>
  <c r="L365" i="8"/>
  <c r="I365" i="8"/>
  <c r="K365" i="8" s="1"/>
  <c r="O364" i="8"/>
  <c r="K364" i="8"/>
  <c r="J364" i="8"/>
  <c r="Q363" i="8"/>
  <c r="P363" i="8"/>
  <c r="O363" i="8"/>
  <c r="K363" i="8"/>
  <c r="J363" i="8"/>
  <c r="N362" i="8"/>
  <c r="N173" i="8" s="1"/>
  <c r="M362" i="8"/>
  <c r="L362" i="8"/>
  <c r="I362" i="8"/>
  <c r="K362" i="8" s="1"/>
  <c r="H362" i="8"/>
  <c r="J362" i="8" s="1"/>
  <c r="O359" i="8"/>
  <c r="O358" i="8" s="1"/>
  <c r="K359" i="8"/>
  <c r="J359" i="8"/>
  <c r="Q358" i="8"/>
  <c r="P358" i="8"/>
  <c r="N358" i="8"/>
  <c r="M358" i="8"/>
  <c r="L358" i="8"/>
  <c r="I358" i="8"/>
  <c r="K358" i="8" s="1"/>
  <c r="H358" i="8"/>
  <c r="H357" i="8"/>
  <c r="O356" i="8"/>
  <c r="P356" i="8" s="1"/>
  <c r="J356" i="8"/>
  <c r="O355" i="8"/>
  <c r="P355" i="8" s="1"/>
  <c r="J355" i="8"/>
  <c r="P354" i="8"/>
  <c r="O354" i="8"/>
  <c r="J354" i="8"/>
  <c r="O353" i="8"/>
  <c r="J353" i="8"/>
  <c r="N352" i="8"/>
  <c r="M352" i="8"/>
  <c r="L352" i="8"/>
  <c r="I352" i="8"/>
  <c r="H352" i="8"/>
  <c r="J352" i="8" s="1"/>
  <c r="O351" i="8"/>
  <c r="P351" i="8" s="1"/>
  <c r="I351" i="8"/>
  <c r="J351" i="8" s="1"/>
  <c r="O350" i="8"/>
  <c r="I350" i="8" s="1"/>
  <c r="O349" i="8"/>
  <c r="I349" i="8" s="1"/>
  <c r="J349" i="8" s="1"/>
  <c r="P348" i="8"/>
  <c r="O348" i="8"/>
  <c r="J348" i="8"/>
  <c r="P347" i="8"/>
  <c r="O347" i="8"/>
  <c r="J347" i="8"/>
  <c r="O346" i="8"/>
  <c r="P346" i="8" s="1"/>
  <c r="J346" i="8"/>
  <c r="O345" i="8"/>
  <c r="P345" i="8" s="1"/>
  <c r="J345" i="8"/>
  <c r="O344" i="8"/>
  <c r="P344" i="8" s="1"/>
  <c r="J344" i="8"/>
  <c r="P343" i="8"/>
  <c r="O343" i="8"/>
  <c r="J343" i="8"/>
  <c r="P342" i="8"/>
  <c r="O342" i="8"/>
  <c r="J342" i="8"/>
  <c r="O341" i="8"/>
  <c r="I341" i="8"/>
  <c r="O340" i="8"/>
  <c r="I340" i="8" s="1"/>
  <c r="J340" i="8" s="1"/>
  <c r="N339" i="8"/>
  <c r="N338" i="8" s="1"/>
  <c r="N98" i="8" s="1"/>
  <c r="M339" i="8"/>
  <c r="M338" i="8" s="1"/>
  <c r="M98" i="8" s="1"/>
  <c r="L339" i="8"/>
  <c r="H339" i="8"/>
  <c r="L338" i="8"/>
  <c r="P336" i="8"/>
  <c r="O336" i="8"/>
  <c r="J336" i="8"/>
  <c r="P335" i="8"/>
  <c r="O335" i="8"/>
  <c r="J335" i="8"/>
  <c r="J93" i="8" s="1"/>
  <c r="O334" i="8"/>
  <c r="O333" i="8" s="1"/>
  <c r="N333" i="8"/>
  <c r="M333" i="8"/>
  <c r="L333" i="8"/>
  <c r="H333" i="8"/>
  <c r="H332" i="8" s="1"/>
  <c r="H88" i="8" s="1"/>
  <c r="H73" i="8" s="1"/>
  <c r="O331" i="8"/>
  <c r="P331" i="8" s="1"/>
  <c r="J331" i="8"/>
  <c r="P330" i="8"/>
  <c r="O330" i="8"/>
  <c r="O329" i="8" s="1"/>
  <c r="O168" i="8" s="1"/>
  <c r="Q168" i="8" s="1"/>
  <c r="N330" i="8"/>
  <c r="M330" i="8"/>
  <c r="M329" i="8" s="1"/>
  <c r="M86" i="8" s="1"/>
  <c r="M71" i="8" s="1"/>
  <c r="L330" i="8"/>
  <c r="L329" i="8" s="1"/>
  <c r="L86" i="8" s="1"/>
  <c r="I330" i="8"/>
  <c r="I329" i="8" s="1"/>
  <c r="I168" i="8" s="1"/>
  <c r="H330" i="8"/>
  <c r="P329" i="8"/>
  <c r="N329" i="8"/>
  <c r="N168" i="8" s="1"/>
  <c r="O328" i="8"/>
  <c r="P328" i="8" s="1"/>
  <c r="P327" i="8"/>
  <c r="O327" i="8"/>
  <c r="J327" i="8"/>
  <c r="Q326" i="8"/>
  <c r="O326" i="8"/>
  <c r="O383" i="8" s="1"/>
  <c r="I326" i="8"/>
  <c r="J326" i="8" s="1"/>
  <c r="O325" i="8"/>
  <c r="O324" i="8"/>
  <c r="P324" i="8" s="1"/>
  <c r="K324" i="8"/>
  <c r="J324" i="8"/>
  <c r="P323" i="8"/>
  <c r="O323" i="8"/>
  <c r="O322" i="8" s="1"/>
  <c r="P322" i="8" s="1"/>
  <c r="J323" i="8"/>
  <c r="N322" i="8"/>
  <c r="M322" i="8"/>
  <c r="L322" i="8"/>
  <c r="H322" i="8"/>
  <c r="P321" i="8"/>
  <c r="O321" i="8"/>
  <c r="J321" i="8"/>
  <c r="O320" i="8"/>
  <c r="P320" i="8" s="1"/>
  <c r="J320" i="8"/>
  <c r="O319" i="8"/>
  <c r="P319" i="8" s="1"/>
  <c r="J319" i="8"/>
  <c r="O318" i="8"/>
  <c r="P318" i="8" s="1"/>
  <c r="K318" i="8"/>
  <c r="J318" i="8"/>
  <c r="P317" i="8"/>
  <c r="O317" i="8"/>
  <c r="J317" i="8"/>
  <c r="O316" i="8"/>
  <c r="K316" i="8"/>
  <c r="J316" i="8"/>
  <c r="O315" i="8"/>
  <c r="P315" i="8" s="1"/>
  <c r="J315" i="8"/>
  <c r="O314" i="8"/>
  <c r="Q314" i="8" s="1"/>
  <c r="I314" i="8"/>
  <c r="N313" i="8"/>
  <c r="M313" i="8"/>
  <c r="L313" i="8"/>
  <c r="H313" i="8"/>
  <c r="P312" i="8"/>
  <c r="O312" i="8"/>
  <c r="J312" i="8"/>
  <c r="O311" i="8"/>
  <c r="J311" i="8"/>
  <c r="P310" i="8"/>
  <c r="O310" i="8"/>
  <c r="J310" i="8"/>
  <c r="N309" i="8"/>
  <c r="M309" i="8"/>
  <c r="L309" i="8"/>
  <c r="I309" i="8"/>
  <c r="J309" i="8" s="1"/>
  <c r="H309" i="8"/>
  <c r="P308" i="8"/>
  <c r="O308" i="8"/>
  <c r="Q308" i="8" s="1"/>
  <c r="K308" i="8"/>
  <c r="J308" i="8"/>
  <c r="O307" i="8"/>
  <c r="P307" i="8" s="1"/>
  <c r="I307" i="8"/>
  <c r="K307" i="8" s="1"/>
  <c r="O306" i="8"/>
  <c r="Q306" i="8" s="1"/>
  <c r="I306" i="8"/>
  <c r="P305" i="8"/>
  <c r="O305" i="8"/>
  <c r="Q305" i="8" s="1"/>
  <c r="P304" i="8"/>
  <c r="O304" i="8"/>
  <c r="J304" i="8"/>
  <c r="Q303" i="8"/>
  <c r="O303" i="8"/>
  <c r="P303" i="8" s="1"/>
  <c r="K303" i="8"/>
  <c r="J303" i="8"/>
  <c r="O302" i="8"/>
  <c r="Q302" i="8" s="1"/>
  <c r="I302" i="8"/>
  <c r="K302" i="8" s="1"/>
  <c r="Q301" i="8"/>
  <c r="P301" i="8"/>
  <c r="O301" i="8"/>
  <c r="I301" i="8"/>
  <c r="O300" i="8"/>
  <c r="P300" i="8" s="1"/>
  <c r="I300" i="8"/>
  <c r="O299" i="8"/>
  <c r="P299" i="8" s="1"/>
  <c r="J299" i="8"/>
  <c r="Q298" i="8"/>
  <c r="O298" i="8"/>
  <c r="J298" i="8"/>
  <c r="I298" i="8"/>
  <c r="K298" i="8" s="1"/>
  <c r="N297" i="8"/>
  <c r="M297" i="8"/>
  <c r="L297" i="8"/>
  <c r="H297" i="8"/>
  <c r="O295" i="8"/>
  <c r="P295" i="8" s="1"/>
  <c r="I295" i="8"/>
  <c r="O294" i="8"/>
  <c r="Q294" i="8" s="1"/>
  <c r="K294" i="8"/>
  <c r="J294" i="8"/>
  <c r="Q293" i="8"/>
  <c r="P293" i="8"/>
  <c r="O293" i="8"/>
  <c r="K293" i="8"/>
  <c r="J293" i="8"/>
  <c r="O292" i="8"/>
  <c r="K292" i="8"/>
  <c r="J292" i="8"/>
  <c r="O291" i="8"/>
  <c r="K291" i="8"/>
  <c r="J291" i="8"/>
  <c r="O290" i="8"/>
  <c r="Q290" i="8" s="1"/>
  <c r="K290" i="8"/>
  <c r="J290" i="8"/>
  <c r="N289" i="8"/>
  <c r="M289" i="8"/>
  <c r="L289" i="8"/>
  <c r="H289" i="8"/>
  <c r="O288" i="8"/>
  <c r="K288" i="8"/>
  <c r="J288" i="8"/>
  <c r="O287" i="8"/>
  <c r="P287" i="8" s="1"/>
  <c r="J287" i="8"/>
  <c r="I287" i="8"/>
  <c r="K287" i="8" s="1"/>
  <c r="O286" i="8"/>
  <c r="P286" i="8" s="1"/>
  <c r="J286" i="8"/>
  <c r="P285" i="8"/>
  <c r="O285" i="8"/>
  <c r="J285" i="8"/>
  <c r="P284" i="8"/>
  <c r="O284" i="8"/>
  <c r="J284" i="8"/>
  <c r="P283" i="8"/>
  <c r="O283" i="8"/>
  <c r="J283" i="8"/>
  <c r="O282" i="8"/>
  <c r="N282" i="8"/>
  <c r="M282" i="8"/>
  <c r="L282" i="8"/>
  <c r="I282" i="8"/>
  <c r="K282" i="8" s="1"/>
  <c r="H282" i="8"/>
  <c r="J282" i="8" s="1"/>
  <c r="Q281" i="8"/>
  <c r="O281" i="8"/>
  <c r="P281" i="8" s="1"/>
  <c r="K281" i="8"/>
  <c r="J281" i="8"/>
  <c r="Q280" i="8"/>
  <c r="O280" i="8"/>
  <c r="I280" i="8" s="1"/>
  <c r="J280" i="8" s="1"/>
  <c r="K280" i="8"/>
  <c r="P279" i="8"/>
  <c r="O279" i="8"/>
  <c r="J279" i="8"/>
  <c r="O278" i="8"/>
  <c r="P278" i="8" s="1"/>
  <c r="J278" i="8"/>
  <c r="P277" i="8"/>
  <c r="O277" i="8"/>
  <c r="Q277" i="8" s="1"/>
  <c r="K277" i="8"/>
  <c r="J277" i="8"/>
  <c r="P276" i="8"/>
  <c r="O276" i="8"/>
  <c r="Q276" i="8" s="1"/>
  <c r="P275" i="8"/>
  <c r="O275" i="8"/>
  <c r="J275" i="8"/>
  <c r="O274" i="8"/>
  <c r="P274" i="8" s="1"/>
  <c r="J274" i="8"/>
  <c r="O273" i="8"/>
  <c r="P273" i="8" s="1"/>
  <c r="J273" i="8"/>
  <c r="P272" i="8"/>
  <c r="O272" i="8"/>
  <c r="J272" i="8"/>
  <c r="O271" i="8"/>
  <c r="P271" i="8" s="1"/>
  <c r="J271" i="8"/>
  <c r="O270" i="8"/>
  <c r="P270" i="8" s="1"/>
  <c r="J270" i="8"/>
  <c r="O269" i="8"/>
  <c r="P269" i="8" s="1"/>
  <c r="I269" i="8"/>
  <c r="P268" i="8"/>
  <c r="O268" i="8"/>
  <c r="J268" i="8"/>
  <c r="Q267" i="8"/>
  <c r="O267" i="8"/>
  <c r="P267" i="8" s="1"/>
  <c r="K267" i="8"/>
  <c r="J267" i="8"/>
  <c r="P266" i="8"/>
  <c r="O266" i="8"/>
  <c r="Q266" i="8" s="1"/>
  <c r="N265" i="8"/>
  <c r="M265" i="8"/>
  <c r="L265" i="8"/>
  <c r="L264" i="8" s="1"/>
  <c r="H265" i="8"/>
  <c r="H260" i="8"/>
  <c r="H259" i="8"/>
  <c r="P258" i="8"/>
  <c r="J258" i="8"/>
  <c r="O257" i="8"/>
  <c r="J257" i="8"/>
  <c r="O256" i="8"/>
  <c r="P256" i="8" s="1"/>
  <c r="J256" i="8"/>
  <c r="P255" i="8"/>
  <c r="O255" i="8"/>
  <c r="J255" i="8"/>
  <c r="P254" i="8"/>
  <c r="O254" i="8"/>
  <c r="J254" i="8"/>
  <c r="P253" i="8"/>
  <c r="O253" i="8"/>
  <c r="J253" i="8"/>
  <c r="P252" i="8"/>
  <c r="O252" i="8"/>
  <c r="J252" i="8"/>
  <c r="O251" i="8"/>
  <c r="O250" i="8" s="1"/>
  <c r="O249" i="8" s="1"/>
  <c r="N251" i="8"/>
  <c r="N250" i="8" s="1"/>
  <c r="M251" i="8"/>
  <c r="L251" i="8"/>
  <c r="I251" i="8"/>
  <c r="H251" i="8"/>
  <c r="J251" i="8" s="1"/>
  <c r="M250" i="8"/>
  <c r="L250" i="8"/>
  <c r="L105" i="8" s="1"/>
  <c r="I250" i="8"/>
  <c r="H250" i="8"/>
  <c r="J250" i="8" s="1"/>
  <c r="I249" i="8"/>
  <c r="I104" i="8" s="1"/>
  <c r="H249" i="8"/>
  <c r="O248" i="8"/>
  <c r="K248" i="8"/>
  <c r="J248" i="8"/>
  <c r="J101" i="8" s="1"/>
  <c r="O247" i="8"/>
  <c r="J247" i="8"/>
  <c r="N246" i="8"/>
  <c r="N244" i="8" s="1"/>
  <c r="M246" i="8"/>
  <c r="L246" i="8"/>
  <c r="I246" i="8"/>
  <c r="H246" i="8"/>
  <c r="H244" i="8" s="1"/>
  <c r="P245" i="8"/>
  <c r="J245" i="8"/>
  <c r="M244" i="8"/>
  <c r="I244" i="8"/>
  <c r="O243" i="8"/>
  <c r="J243" i="8"/>
  <c r="O242" i="8"/>
  <c r="Q242" i="8" s="1"/>
  <c r="J242" i="8"/>
  <c r="N241" i="8"/>
  <c r="N240" i="8" s="1"/>
  <c r="M241" i="8"/>
  <c r="M240" i="8" s="1"/>
  <c r="L241" i="8"/>
  <c r="I241" i="8"/>
  <c r="I240" i="8" s="1"/>
  <c r="H241" i="8"/>
  <c r="J241" i="8" s="1"/>
  <c r="H240" i="8"/>
  <c r="H96" i="8" s="1"/>
  <c r="H75" i="8" s="1"/>
  <c r="P239" i="8"/>
  <c r="O239" i="8"/>
  <c r="J239" i="8"/>
  <c r="O238" i="8"/>
  <c r="N238" i="8"/>
  <c r="N237" i="8" s="1"/>
  <c r="N260" i="8" s="1"/>
  <c r="N259" i="8" s="1"/>
  <c r="M238" i="8"/>
  <c r="M237" i="8" s="1"/>
  <c r="L238" i="8"/>
  <c r="I238" i="8"/>
  <c r="J238" i="8" s="1"/>
  <c r="H238" i="8"/>
  <c r="H237" i="8" s="1"/>
  <c r="O237" i="8"/>
  <c r="O236" i="8"/>
  <c r="K236" i="8"/>
  <c r="J236" i="8"/>
  <c r="N235" i="8"/>
  <c r="M235" i="8"/>
  <c r="M87" i="8" s="1"/>
  <c r="M72" i="8" s="1"/>
  <c r="L235" i="8"/>
  <c r="K235" i="8"/>
  <c r="J235" i="8"/>
  <c r="J87" i="8" s="1"/>
  <c r="J72" i="8" s="1"/>
  <c r="I235" i="8"/>
  <c r="H235" i="8"/>
  <c r="P234" i="8"/>
  <c r="O234" i="8"/>
  <c r="J234" i="8"/>
  <c r="P233" i="8"/>
  <c r="O233" i="8"/>
  <c r="J233" i="8"/>
  <c r="O232" i="8"/>
  <c r="P232" i="8" s="1"/>
  <c r="J232" i="8"/>
  <c r="O230" i="8"/>
  <c r="P230" i="8" s="1"/>
  <c r="J230" i="8"/>
  <c r="N229" i="8"/>
  <c r="M229" i="8"/>
  <c r="L229" i="8"/>
  <c r="J229" i="8"/>
  <c r="I229" i="8"/>
  <c r="H229" i="8"/>
  <c r="P228" i="8"/>
  <c r="O228" i="8"/>
  <c r="J228" i="8"/>
  <c r="P227" i="8"/>
  <c r="O227" i="8"/>
  <c r="J227" i="8"/>
  <c r="O226" i="8"/>
  <c r="P226" i="8" s="1"/>
  <c r="J226" i="8"/>
  <c r="O225" i="8"/>
  <c r="P225" i="8" s="1"/>
  <c r="J225" i="8"/>
  <c r="P224" i="8"/>
  <c r="O224" i="8"/>
  <c r="J224" i="8"/>
  <c r="O223" i="8"/>
  <c r="P223" i="8" s="1"/>
  <c r="N223" i="8"/>
  <c r="N206" i="8" s="1"/>
  <c r="M223" i="8"/>
  <c r="L223" i="8"/>
  <c r="J223" i="8"/>
  <c r="I223" i="8"/>
  <c r="H223" i="8"/>
  <c r="P222" i="8"/>
  <c r="O222" i="8"/>
  <c r="J222" i="8"/>
  <c r="O221" i="8"/>
  <c r="P221" i="8" s="1"/>
  <c r="J221" i="8"/>
  <c r="O220" i="8"/>
  <c r="P220" i="8" s="1"/>
  <c r="J220" i="8"/>
  <c r="N219" i="8"/>
  <c r="M219" i="8"/>
  <c r="L219" i="8"/>
  <c r="J219" i="8"/>
  <c r="I219" i="8"/>
  <c r="H219" i="8"/>
  <c r="P218" i="8"/>
  <c r="O218" i="8"/>
  <c r="J218" i="8"/>
  <c r="O217" i="8"/>
  <c r="I217" i="8"/>
  <c r="Q216" i="8"/>
  <c r="O216" i="8"/>
  <c r="P216" i="8" s="1"/>
  <c r="K216" i="8"/>
  <c r="J216" i="8"/>
  <c r="O215" i="8"/>
  <c r="O214" i="8"/>
  <c r="P214" i="8" s="1"/>
  <c r="J214" i="8"/>
  <c r="P213" i="8"/>
  <c r="O213" i="8"/>
  <c r="J213" i="8"/>
  <c r="P212" i="8"/>
  <c r="O212" i="8"/>
  <c r="J212" i="8"/>
  <c r="O211" i="8"/>
  <c r="I211" i="8" s="1"/>
  <c r="J211" i="8" s="1"/>
  <c r="O210" i="8"/>
  <c r="Q210" i="8" s="1"/>
  <c r="I210" i="8"/>
  <c r="K210" i="8" s="1"/>
  <c r="O209" i="8"/>
  <c r="P209" i="8" s="1"/>
  <c r="J209" i="8"/>
  <c r="P208" i="8"/>
  <c r="O208" i="8"/>
  <c r="J208" i="8"/>
  <c r="N207" i="8"/>
  <c r="M207" i="8"/>
  <c r="L207" i="8"/>
  <c r="H207" i="8"/>
  <c r="H206" i="8" s="1"/>
  <c r="L206" i="8"/>
  <c r="P205" i="8"/>
  <c r="O205" i="8"/>
  <c r="J205" i="8"/>
  <c r="O204" i="8"/>
  <c r="P204" i="8" s="1"/>
  <c r="J204" i="8"/>
  <c r="O203" i="8"/>
  <c r="P203" i="8" s="1"/>
  <c r="J203" i="8"/>
  <c r="O202" i="8"/>
  <c r="P202" i="8" s="1"/>
  <c r="J202" i="8"/>
  <c r="P201" i="8"/>
  <c r="O201" i="8"/>
  <c r="J201" i="8"/>
  <c r="O200" i="8"/>
  <c r="O199" i="8" s="1"/>
  <c r="P199" i="8" s="1"/>
  <c r="J200" i="8"/>
  <c r="N199" i="8"/>
  <c r="M199" i="8"/>
  <c r="M179" i="8" s="1"/>
  <c r="L199" i="8"/>
  <c r="I199" i="8"/>
  <c r="H199" i="8"/>
  <c r="J199" i="8" s="1"/>
  <c r="O198" i="8"/>
  <c r="P198" i="8" s="1"/>
  <c r="J198" i="8"/>
  <c r="P197" i="8"/>
  <c r="O197" i="8"/>
  <c r="N197" i="8"/>
  <c r="M197" i="8"/>
  <c r="L197" i="8"/>
  <c r="L179" i="8" s="1"/>
  <c r="I197" i="8"/>
  <c r="H197" i="8"/>
  <c r="J197" i="8" s="1"/>
  <c r="P196" i="8"/>
  <c r="O196" i="8"/>
  <c r="J196" i="8"/>
  <c r="O195" i="8"/>
  <c r="P195" i="8" s="1"/>
  <c r="J195" i="8"/>
  <c r="O194" i="8"/>
  <c r="P194" i="8" s="1"/>
  <c r="J194" i="8"/>
  <c r="P193" i="8"/>
  <c r="O193" i="8"/>
  <c r="J193" i="8"/>
  <c r="O192" i="8"/>
  <c r="P192" i="8" s="1"/>
  <c r="J192" i="8"/>
  <c r="P191" i="8"/>
  <c r="O191" i="8"/>
  <c r="J191" i="8"/>
  <c r="O190" i="8"/>
  <c r="P190" i="8" s="1"/>
  <c r="J190" i="8"/>
  <c r="P189" i="8"/>
  <c r="O189" i="8"/>
  <c r="J189" i="8"/>
  <c r="O188" i="8"/>
  <c r="P188" i="8" s="1"/>
  <c r="J188" i="8"/>
  <c r="O187" i="8"/>
  <c r="P187" i="8" s="1"/>
  <c r="J187" i="8"/>
  <c r="J180" i="8" s="1"/>
  <c r="J179" i="8" s="1"/>
  <c r="O186" i="8"/>
  <c r="P186" i="8" s="1"/>
  <c r="J186" i="8"/>
  <c r="P185" i="8"/>
  <c r="O185" i="8"/>
  <c r="J185" i="8"/>
  <c r="P184" i="8"/>
  <c r="O184" i="8"/>
  <c r="J184" i="8"/>
  <c r="O183" i="8"/>
  <c r="P183" i="8" s="1"/>
  <c r="J183" i="8"/>
  <c r="O182" i="8"/>
  <c r="P182" i="8" s="1"/>
  <c r="J182" i="8"/>
  <c r="O181" i="8"/>
  <c r="J181" i="8"/>
  <c r="N180" i="8"/>
  <c r="N179" i="8" s="1"/>
  <c r="M180" i="8"/>
  <c r="L180" i="8"/>
  <c r="I180" i="8"/>
  <c r="I179" i="8" s="1"/>
  <c r="H180" i="8"/>
  <c r="P176" i="8"/>
  <c r="J176" i="8"/>
  <c r="I175" i="8"/>
  <c r="L173" i="8"/>
  <c r="N169" i="8"/>
  <c r="M169" i="8"/>
  <c r="L169" i="8"/>
  <c r="K169" i="8"/>
  <c r="J169" i="8"/>
  <c r="I169" i="8"/>
  <c r="H169" i="8"/>
  <c r="M168" i="8"/>
  <c r="L168" i="8"/>
  <c r="O162" i="8"/>
  <c r="Q162" i="8" s="1"/>
  <c r="N162" i="8"/>
  <c r="M162" i="8"/>
  <c r="L162" i="8"/>
  <c r="I162" i="8"/>
  <c r="H162" i="8"/>
  <c r="M160" i="8"/>
  <c r="L160" i="8"/>
  <c r="P159" i="8"/>
  <c r="O159" i="8"/>
  <c r="J159" i="8"/>
  <c r="O158" i="8"/>
  <c r="O157" i="8" s="1"/>
  <c r="O160" i="8" s="1"/>
  <c r="Q160" i="8" s="1"/>
  <c r="I158" i="8"/>
  <c r="K158" i="8" s="1"/>
  <c r="N157" i="8"/>
  <c r="N160" i="8" s="1"/>
  <c r="M157" i="8"/>
  <c r="M173" i="8" s="1"/>
  <c r="L157" i="8"/>
  <c r="Q157" i="8" s="1"/>
  <c r="H157" i="8"/>
  <c r="H173" i="8" s="1"/>
  <c r="P156" i="8"/>
  <c r="O156" i="8"/>
  <c r="J156" i="8"/>
  <c r="P155" i="8"/>
  <c r="O155" i="8"/>
  <c r="J155" i="8"/>
  <c r="O154" i="8"/>
  <c r="P154" i="8" s="1"/>
  <c r="J154" i="8"/>
  <c r="O153" i="8"/>
  <c r="J153" i="8"/>
  <c r="N152" i="8"/>
  <c r="M152" i="8"/>
  <c r="L152" i="8"/>
  <c r="I152" i="8"/>
  <c r="H152" i="8"/>
  <c r="J152" i="8" s="1"/>
  <c r="P151" i="8"/>
  <c r="O151" i="8"/>
  <c r="J151" i="8"/>
  <c r="O150" i="8"/>
  <c r="P150" i="8" s="1"/>
  <c r="J150" i="8"/>
  <c r="O149" i="8"/>
  <c r="P149" i="8" s="1"/>
  <c r="J149" i="8"/>
  <c r="P148" i="8"/>
  <c r="O148" i="8"/>
  <c r="J148" i="8"/>
  <c r="N147" i="8"/>
  <c r="M147" i="8"/>
  <c r="L147" i="8"/>
  <c r="I147" i="8"/>
  <c r="H147" i="8"/>
  <c r="J147" i="8" s="1"/>
  <c r="O146" i="8"/>
  <c r="P146" i="8" s="1"/>
  <c r="J146" i="8"/>
  <c r="P145" i="8"/>
  <c r="O145" i="8"/>
  <c r="J145" i="8"/>
  <c r="O144" i="8"/>
  <c r="P144" i="8" s="1"/>
  <c r="J144" i="8"/>
  <c r="O143" i="8"/>
  <c r="P143" i="8" s="1"/>
  <c r="J143" i="8"/>
  <c r="O142" i="8"/>
  <c r="P142" i="8" s="1"/>
  <c r="J142" i="8"/>
  <c r="P141" i="8"/>
  <c r="O141" i="8"/>
  <c r="J141" i="8"/>
  <c r="N140" i="8"/>
  <c r="M140" i="8"/>
  <c r="M139" i="8" s="1"/>
  <c r="L140" i="8"/>
  <c r="I140" i="8"/>
  <c r="I139" i="8" s="1"/>
  <c r="H140" i="8"/>
  <c r="J140" i="8" s="1"/>
  <c r="N139" i="8"/>
  <c r="O138" i="8"/>
  <c r="P138" i="8" s="1"/>
  <c r="J138" i="8"/>
  <c r="O137" i="8"/>
  <c r="P137" i="8" s="1"/>
  <c r="J137" i="8"/>
  <c r="P136" i="8"/>
  <c r="O136" i="8"/>
  <c r="J136" i="8"/>
  <c r="O135" i="8"/>
  <c r="P135" i="8" s="1"/>
  <c r="J135" i="8"/>
  <c r="P134" i="8"/>
  <c r="O134" i="8"/>
  <c r="J134" i="8"/>
  <c r="O133" i="8"/>
  <c r="P133" i="8" s="1"/>
  <c r="J133" i="8"/>
  <c r="N132" i="8"/>
  <c r="M132" i="8"/>
  <c r="L132" i="8"/>
  <c r="I132" i="8"/>
  <c r="H132" i="8"/>
  <c r="J132" i="8" s="1"/>
  <c r="P131" i="8"/>
  <c r="O131" i="8"/>
  <c r="J131" i="8"/>
  <c r="O130" i="8"/>
  <c r="N130" i="8"/>
  <c r="M130" i="8"/>
  <c r="L130" i="8"/>
  <c r="P130" i="8" s="1"/>
  <c r="I130" i="8"/>
  <c r="I112" i="8" s="1"/>
  <c r="H130" i="8"/>
  <c r="P129" i="8"/>
  <c r="O129" i="8"/>
  <c r="J129" i="8"/>
  <c r="O128" i="8"/>
  <c r="P128" i="8" s="1"/>
  <c r="J128" i="8"/>
  <c r="O127" i="8"/>
  <c r="P127" i="8" s="1"/>
  <c r="J127" i="8"/>
  <c r="P126" i="8"/>
  <c r="O126" i="8"/>
  <c r="J126" i="8"/>
  <c r="P125" i="8"/>
  <c r="O125" i="8"/>
  <c r="J125" i="8"/>
  <c r="O124" i="8"/>
  <c r="P124" i="8" s="1"/>
  <c r="J124" i="8"/>
  <c r="P123" i="8"/>
  <c r="O123" i="8"/>
  <c r="J123" i="8"/>
  <c r="O122" i="8"/>
  <c r="P122" i="8" s="1"/>
  <c r="J122" i="8"/>
  <c r="O121" i="8"/>
  <c r="P121" i="8" s="1"/>
  <c r="J121" i="8"/>
  <c r="P120" i="8"/>
  <c r="O120" i="8"/>
  <c r="J120" i="8"/>
  <c r="O119" i="8"/>
  <c r="P119" i="8" s="1"/>
  <c r="J119" i="8"/>
  <c r="P118" i="8"/>
  <c r="O118" i="8"/>
  <c r="J118" i="8"/>
  <c r="O117" i="8"/>
  <c r="P117" i="8" s="1"/>
  <c r="J117" i="8"/>
  <c r="O116" i="8"/>
  <c r="P116" i="8" s="1"/>
  <c r="J116" i="8"/>
  <c r="O115" i="8"/>
  <c r="J115" i="8"/>
  <c r="P114" i="8"/>
  <c r="O114" i="8"/>
  <c r="J114" i="8"/>
  <c r="N113" i="8"/>
  <c r="M113" i="8"/>
  <c r="M112" i="8" s="1"/>
  <c r="L113" i="8"/>
  <c r="I113" i="8"/>
  <c r="H113" i="8"/>
  <c r="N112" i="8"/>
  <c r="H112" i="8"/>
  <c r="N109" i="8"/>
  <c r="N81" i="8" s="1"/>
  <c r="M109" i="8"/>
  <c r="M81" i="8" s="1"/>
  <c r="L109" i="8"/>
  <c r="H109" i="8"/>
  <c r="H81" i="8" s="1"/>
  <c r="O108" i="8"/>
  <c r="N108" i="8"/>
  <c r="N106" i="8" s="1"/>
  <c r="M108" i="8"/>
  <c r="L108" i="8"/>
  <c r="L106" i="8" s="1"/>
  <c r="P106" i="8" s="1"/>
  <c r="J108" i="8"/>
  <c r="J106" i="8" s="1"/>
  <c r="I108" i="8"/>
  <c r="K108" i="8" s="1"/>
  <c r="H108" i="8"/>
  <c r="P107" i="8"/>
  <c r="K107" i="8"/>
  <c r="Q106" i="8"/>
  <c r="M106" i="8"/>
  <c r="I106" i="8"/>
  <c r="K106" i="8" s="1"/>
  <c r="H106" i="8"/>
  <c r="I105" i="8"/>
  <c r="I80" i="8" s="1"/>
  <c r="H105" i="8"/>
  <c r="K105" i="8" s="1"/>
  <c r="Q103" i="8"/>
  <c r="O103" i="8"/>
  <c r="N103" i="8"/>
  <c r="N78" i="8" s="1"/>
  <c r="M103" i="8"/>
  <c r="M78" i="8" s="1"/>
  <c r="L103" i="8"/>
  <c r="P103" i="8" s="1"/>
  <c r="H103" i="8"/>
  <c r="H78" i="8" s="1"/>
  <c r="M102" i="8"/>
  <c r="M77" i="8" s="1"/>
  <c r="L102" i="8"/>
  <c r="N101" i="8"/>
  <c r="M101" i="8"/>
  <c r="L101" i="8"/>
  <c r="I101" i="8"/>
  <c r="H101" i="8"/>
  <c r="K101" i="8" s="1"/>
  <c r="M95" i="8"/>
  <c r="Q94" i="8"/>
  <c r="O94" i="8"/>
  <c r="N94" i="8"/>
  <c r="M94" i="8"/>
  <c r="L94" i="8"/>
  <c r="P94" i="8" s="1"/>
  <c r="J94" i="8"/>
  <c r="I94" i="8"/>
  <c r="K94" i="8" s="1"/>
  <c r="H94" i="8"/>
  <c r="O93" i="8"/>
  <c r="Q93" i="8" s="1"/>
  <c r="N93" i="8"/>
  <c r="M93" i="8"/>
  <c r="L93" i="8"/>
  <c r="P93" i="8" s="1"/>
  <c r="K93" i="8"/>
  <c r="I93" i="8"/>
  <c r="H93" i="8"/>
  <c r="Q92" i="8"/>
  <c r="O92" i="8"/>
  <c r="N92" i="8"/>
  <c r="M92" i="8"/>
  <c r="L92" i="8"/>
  <c r="P92" i="8" s="1"/>
  <c r="J92" i="8"/>
  <c r="I92" i="8"/>
  <c r="K92" i="8" s="1"/>
  <c r="H92" i="8"/>
  <c r="O91" i="8"/>
  <c r="Q91" i="8" s="1"/>
  <c r="N91" i="8"/>
  <c r="M91" i="8"/>
  <c r="L91" i="8"/>
  <c r="P91" i="8" s="1"/>
  <c r="H91" i="8"/>
  <c r="N90" i="8"/>
  <c r="H90" i="8"/>
  <c r="L87" i="8"/>
  <c r="I87" i="8"/>
  <c r="K87" i="8" s="1"/>
  <c r="H87" i="8"/>
  <c r="O86" i="8"/>
  <c r="N86" i="8"/>
  <c r="J86" i="8"/>
  <c r="I86" i="8"/>
  <c r="L81" i="8"/>
  <c r="L80" i="8"/>
  <c r="L79" i="8" s="1"/>
  <c r="H80" i="8"/>
  <c r="H79" i="8" s="1"/>
  <c r="Q78" i="8"/>
  <c r="O78" i="8"/>
  <c r="L78" i="8"/>
  <c r="P78" i="8" s="1"/>
  <c r="M74" i="8"/>
  <c r="J74" i="8"/>
  <c r="L72" i="8"/>
  <c r="H72" i="8"/>
  <c r="O71" i="8"/>
  <c r="N71" i="8"/>
  <c r="J71" i="8"/>
  <c r="P65" i="8"/>
  <c r="O65" i="8"/>
  <c r="Q65" i="8" s="1"/>
  <c r="K65" i="8"/>
  <c r="J65" i="8"/>
  <c r="O64" i="8"/>
  <c r="O63" i="8" s="1"/>
  <c r="J64" i="8"/>
  <c r="N63" i="8"/>
  <c r="M63" i="8"/>
  <c r="L63" i="8"/>
  <c r="I63" i="8"/>
  <c r="H63" i="8"/>
  <c r="J63" i="8" s="1"/>
  <c r="N62" i="8"/>
  <c r="M62" i="8"/>
  <c r="L62" i="8"/>
  <c r="I62" i="8"/>
  <c r="K62" i="8" s="1"/>
  <c r="H62" i="8"/>
  <c r="J62" i="8" s="1"/>
  <c r="N61" i="8"/>
  <c r="M61" i="8"/>
  <c r="L61" i="8"/>
  <c r="H61" i="8"/>
  <c r="P59" i="8"/>
  <c r="O59" i="8"/>
  <c r="K59" i="8"/>
  <c r="J59" i="8"/>
  <c r="N58" i="8"/>
  <c r="M58" i="8"/>
  <c r="L58" i="8"/>
  <c r="I58" i="8"/>
  <c r="K58" i="8" s="1"/>
  <c r="H58" i="8"/>
  <c r="J58" i="8" s="1"/>
  <c r="P57" i="8"/>
  <c r="O57" i="8"/>
  <c r="Q57" i="8" s="1"/>
  <c r="K57" i="8"/>
  <c r="J57" i="8"/>
  <c r="O56" i="8"/>
  <c r="P56" i="8" s="1"/>
  <c r="K56" i="8"/>
  <c r="J56" i="8"/>
  <c r="Q55" i="8"/>
  <c r="P55" i="8"/>
  <c r="O55" i="8"/>
  <c r="K55" i="8"/>
  <c r="J55" i="8"/>
  <c r="N54" i="8"/>
  <c r="M54" i="8"/>
  <c r="L54" i="8"/>
  <c r="K54" i="8"/>
  <c r="I54" i="8"/>
  <c r="H54" i="8"/>
  <c r="J54" i="8" s="1"/>
  <c r="P53" i="8"/>
  <c r="O53" i="8"/>
  <c r="K53" i="8"/>
  <c r="J53" i="8"/>
  <c r="N52" i="8"/>
  <c r="M52" i="8"/>
  <c r="L52" i="8"/>
  <c r="I52" i="8"/>
  <c r="K52" i="8" s="1"/>
  <c r="H52" i="8"/>
  <c r="J52" i="8" s="1"/>
  <c r="O51" i="8"/>
  <c r="Q51" i="8" s="1"/>
  <c r="K51" i="8"/>
  <c r="J51" i="8"/>
  <c r="O50" i="8"/>
  <c r="K50" i="8"/>
  <c r="J50" i="8"/>
  <c r="Q49" i="8"/>
  <c r="P49" i="8"/>
  <c r="O49" i="8"/>
  <c r="K49" i="8"/>
  <c r="J49" i="8"/>
  <c r="N48" i="8"/>
  <c r="M48" i="8"/>
  <c r="L48" i="8"/>
  <c r="K48" i="8"/>
  <c r="J48" i="8"/>
  <c r="I48" i="8"/>
  <c r="H48" i="8"/>
  <c r="P47" i="8"/>
  <c r="O47" i="8"/>
  <c r="Q47" i="8" s="1"/>
  <c r="K47" i="8"/>
  <c r="J47" i="8"/>
  <c r="Q46" i="8"/>
  <c r="P46" i="8"/>
  <c r="O46" i="8"/>
  <c r="K46" i="8"/>
  <c r="J46" i="8"/>
  <c r="Q45" i="8"/>
  <c r="O45" i="8"/>
  <c r="P45" i="8" s="1"/>
  <c r="K45" i="8"/>
  <c r="J45" i="8"/>
  <c r="P44" i="8"/>
  <c r="O44" i="8"/>
  <c r="Q44" i="8" s="1"/>
  <c r="N44" i="8"/>
  <c r="M44" i="8"/>
  <c r="L44" i="8"/>
  <c r="K44" i="8"/>
  <c r="J44" i="8"/>
  <c r="I44" i="8"/>
  <c r="H44" i="8"/>
  <c r="Q43" i="8"/>
  <c r="P43" i="8"/>
  <c r="O43" i="8"/>
  <c r="K43" i="8"/>
  <c r="J43" i="8"/>
  <c r="Q42" i="8"/>
  <c r="O42" i="8"/>
  <c r="N42" i="8"/>
  <c r="M42" i="8"/>
  <c r="L42" i="8"/>
  <c r="L41" i="8" s="1"/>
  <c r="J42" i="8"/>
  <c r="I42" i="8"/>
  <c r="H42" i="8"/>
  <c r="K42" i="8" s="1"/>
  <c r="O40" i="8"/>
  <c r="J40" i="8"/>
  <c r="O39" i="8"/>
  <c r="Q39" i="8" s="1"/>
  <c r="K39" i="8"/>
  <c r="J39" i="8"/>
  <c r="Q38" i="8"/>
  <c r="O38" i="8"/>
  <c r="O37" i="8" s="1"/>
  <c r="N38" i="8"/>
  <c r="M38" i="8"/>
  <c r="M37" i="8" s="1"/>
  <c r="L38" i="8"/>
  <c r="L37" i="8" s="1"/>
  <c r="I38" i="8"/>
  <c r="K38" i="8" s="1"/>
  <c r="H38" i="8"/>
  <c r="J38" i="8" s="1"/>
  <c r="N37" i="8"/>
  <c r="N36" i="8" s="1"/>
  <c r="I37" i="8"/>
  <c r="I36" i="8" s="1"/>
  <c r="H37" i="8"/>
  <c r="J37" i="8" s="1"/>
  <c r="M36" i="8"/>
  <c r="L36" i="8"/>
  <c r="H36" i="8"/>
  <c r="J36" i="8" s="1"/>
  <c r="O35" i="8"/>
  <c r="K35" i="8"/>
  <c r="J35" i="8"/>
  <c r="N34" i="8"/>
  <c r="M34" i="8"/>
  <c r="L34" i="8"/>
  <c r="I34" i="8"/>
  <c r="H34" i="8"/>
  <c r="K34" i="8" s="1"/>
  <c r="O33" i="8"/>
  <c r="P33" i="8" s="1"/>
  <c r="O32" i="8"/>
  <c r="K32" i="8"/>
  <c r="J32" i="8"/>
  <c r="N31" i="8"/>
  <c r="N30" i="8" s="1"/>
  <c r="M31" i="8"/>
  <c r="M30" i="8" s="1"/>
  <c r="L31" i="8"/>
  <c r="H31" i="8"/>
  <c r="P29" i="8"/>
  <c r="O29" i="8"/>
  <c r="Q29" i="8" s="1"/>
  <c r="K29" i="8"/>
  <c r="J29" i="8"/>
  <c r="Q28" i="8"/>
  <c r="P28" i="8"/>
  <c r="O28" i="8"/>
  <c r="O27" i="8" s="1"/>
  <c r="K28" i="8"/>
  <c r="J28" i="8"/>
  <c r="N27" i="8"/>
  <c r="M27" i="8"/>
  <c r="L27" i="8"/>
  <c r="P27" i="8" s="1"/>
  <c r="K27" i="8"/>
  <c r="J27" i="8"/>
  <c r="I27" i="8"/>
  <c r="H27" i="8"/>
  <c r="N26" i="8"/>
  <c r="M26" i="8"/>
  <c r="L26" i="8"/>
  <c r="K26" i="8"/>
  <c r="I26" i="8"/>
  <c r="H26" i="8"/>
  <c r="P24" i="8"/>
  <c r="O24" i="8"/>
  <c r="Q24" i="8" s="1"/>
  <c r="K24" i="8"/>
  <c r="J24" i="8"/>
  <c r="Q23" i="8"/>
  <c r="P23" i="8"/>
  <c r="O23" i="8"/>
  <c r="K23" i="8"/>
  <c r="J23" i="8"/>
  <c r="Q22" i="8"/>
  <c r="P22" i="8"/>
  <c r="K22" i="8"/>
  <c r="J22" i="8"/>
  <c r="I22" i="8"/>
  <c r="P21" i="8"/>
  <c r="O21" i="8"/>
  <c r="O20" i="8" s="1"/>
  <c r="N20" i="8"/>
  <c r="M20" i="8"/>
  <c r="L20" i="8"/>
  <c r="L19" i="8" s="1"/>
  <c r="H20" i="8"/>
  <c r="H19" i="8"/>
  <c r="O18" i="8"/>
  <c r="I18" i="8" s="1"/>
  <c r="J18" i="8" s="1"/>
  <c r="O17" i="8"/>
  <c r="P17" i="8" s="1"/>
  <c r="O16" i="8"/>
  <c r="P16" i="8" s="1"/>
  <c r="O15" i="8"/>
  <c r="I15" i="8"/>
  <c r="K15" i="8" s="1"/>
  <c r="N14" i="8"/>
  <c r="M14" i="8"/>
  <c r="L14" i="8"/>
  <c r="H14" i="8"/>
  <c r="H13" i="8"/>
  <c r="Q12" i="8"/>
  <c r="P12" i="8"/>
  <c r="O12" i="8"/>
  <c r="K12" i="8"/>
  <c r="J12" i="8"/>
  <c r="N11" i="8"/>
  <c r="O11" i="8" s="1"/>
  <c r="Q11" i="8" s="1"/>
  <c r="M11" i="8"/>
  <c r="L11" i="8"/>
  <c r="P11" i="8" s="1"/>
  <c r="K11" i="8"/>
  <c r="J11" i="8"/>
  <c r="I11" i="8"/>
  <c r="H11" i="8"/>
  <c r="M454" i="7"/>
  <c r="H454" i="7"/>
  <c r="P452" i="7"/>
  <c r="J452" i="7"/>
  <c r="O451" i="7"/>
  <c r="P451" i="7" s="1"/>
  <c r="I451" i="7"/>
  <c r="O450" i="7"/>
  <c r="O448" i="7" s="1"/>
  <c r="O386" i="7" s="1"/>
  <c r="J450" i="7"/>
  <c r="O449" i="7"/>
  <c r="J449" i="7"/>
  <c r="P448" i="7"/>
  <c r="N448" i="7"/>
  <c r="M448" i="7"/>
  <c r="M386" i="7" s="1"/>
  <c r="L448" i="7"/>
  <c r="K448" i="7"/>
  <c r="I448" i="7"/>
  <c r="J448" i="7" s="1"/>
  <c r="H448" i="7"/>
  <c r="O446" i="7"/>
  <c r="Q446" i="7" s="1"/>
  <c r="J446" i="7"/>
  <c r="O445" i="7"/>
  <c r="P445" i="7" s="1"/>
  <c r="J445" i="7"/>
  <c r="O443" i="7"/>
  <c r="P443" i="7" s="1"/>
  <c r="I443" i="7"/>
  <c r="J443" i="7" s="1"/>
  <c r="O442" i="7"/>
  <c r="P442" i="7" s="1"/>
  <c r="O441" i="7"/>
  <c r="P441" i="7" s="1"/>
  <c r="O440" i="7"/>
  <c r="P440" i="7" s="1"/>
  <c r="J440" i="7"/>
  <c r="P439" i="7"/>
  <c r="O439" i="7"/>
  <c r="J439" i="7"/>
  <c r="O438" i="7"/>
  <c r="P438" i="7" s="1"/>
  <c r="J438" i="7"/>
  <c r="P437" i="7"/>
  <c r="O437" i="7"/>
  <c r="J437" i="7"/>
  <c r="O436" i="7"/>
  <c r="P436" i="7" s="1"/>
  <c r="N436" i="7"/>
  <c r="M436" i="7"/>
  <c r="L436" i="7"/>
  <c r="J436" i="7"/>
  <c r="I436" i="7"/>
  <c r="H436" i="7"/>
  <c r="O434" i="7"/>
  <c r="P434" i="7" s="1"/>
  <c r="J434" i="7"/>
  <c r="N433" i="7"/>
  <c r="M433" i="7"/>
  <c r="L433" i="7"/>
  <c r="J433" i="7"/>
  <c r="I433" i="7"/>
  <c r="H433" i="7"/>
  <c r="P432" i="7"/>
  <c r="O432" i="7"/>
  <c r="I432" i="7" s="1"/>
  <c r="I431" i="7" s="1"/>
  <c r="J432" i="7"/>
  <c r="N431" i="7"/>
  <c r="M431" i="7"/>
  <c r="L431" i="7"/>
  <c r="L420" i="7" s="1"/>
  <c r="H431" i="7"/>
  <c r="H420" i="7" s="1"/>
  <c r="P430" i="7"/>
  <c r="O430" i="7"/>
  <c r="J430" i="7"/>
  <c r="O429" i="7"/>
  <c r="P429" i="7" s="1"/>
  <c r="J429" i="7"/>
  <c r="P428" i="7"/>
  <c r="O428" i="7"/>
  <c r="J428" i="7"/>
  <c r="O427" i="7"/>
  <c r="P427" i="7" s="1"/>
  <c r="N427" i="7"/>
  <c r="M427" i="7"/>
  <c r="M423" i="7" s="1"/>
  <c r="L427" i="7"/>
  <c r="J427" i="7"/>
  <c r="I427" i="7"/>
  <c r="H427" i="7"/>
  <c r="O426" i="7"/>
  <c r="P426" i="7" s="1"/>
  <c r="J426" i="7"/>
  <c r="P425" i="7"/>
  <c r="O425" i="7"/>
  <c r="J425" i="7"/>
  <c r="O424" i="7"/>
  <c r="P424" i="7" s="1"/>
  <c r="J424" i="7"/>
  <c r="N423" i="7"/>
  <c r="N421" i="7" s="1"/>
  <c r="N420" i="7" s="1"/>
  <c r="N419" i="7" s="1"/>
  <c r="N418" i="7" s="1"/>
  <c r="J423" i="7"/>
  <c r="O422" i="7"/>
  <c r="J422" i="7"/>
  <c r="L421" i="7"/>
  <c r="I421" i="7"/>
  <c r="J421" i="7" s="1"/>
  <c r="H421" i="7"/>
  <c r="Q417" i="7"/>
  <c r="O417" i="7"/>
  <c r="K417" i="7"/>
  <c r="J417" i="7"/>
  <c r="Q416" i="7"/>
  <c r="O416" i="7"/>
  <c r="K416" i="7"/>
  <c r="J416" i="7"/>
  <c r="Q415" i="7"/>
  <c r="O415" i="7"/>
  <c r="K415" i="7"/>
  <c r="J415" i="7"/>
  <c r="N414" i="7"/>
  <c r="O414" i="7" s="1"/>
  <c r="M414" i="7"/>
  <c r="L414" i="7"/>
  <c r="J414" i="7"/>
  <c r="I414" i="7"/>
  <c r="H414" i="7"/>
  <c r="K414" i="7" s="1"/>
  <c r="O413" i="7"/>
  <c r="Q413" i="7" s="1"/>
  <c r="O412" i="7"/>
  <c r="O411" i="7" s="1"/>
  <c r="I412" i="7"/>
  <c r="N411" i="7"/>
  <c r="N404" i="7" s="1"/>
  <c r="M411" i="7"/>
  <c r="L411" i="7"/>
  <c r="Q411" i="7" s="1"/>
  <c r="H411" i="7"/>
  <c r="O410" i="7"/>
  <c r="Q410" i="7" s="1"/>
  <c r="K410" i="7"/>
  <c r="J410" i="7"/>
  <c r="O409" i="7"/>
  <c r="Q409" i="7" s="1"/>
  <c r="K409" i="7"/>
  <c r="J409" i="7"/>
  <c r="P408" i="7"/>
  <c r="O408" i="7"/>
  <c r="Q408" i="7" s="1"/>
  <c r="N408" i="7"/>
  <c r="M408" i="7"/>
  <c r="L408" i="7"/>
  <c r="J408" i="7"/>
  <c r="I408" i="7"/>
  <c r="H408" i="7"/>
  <c r="K408" i="7" s="1"/>
  <c r="O407" i="7"/>
  <c r="Q407" i="7" s="1"/>
  <c r="K407" i="7"/>
  <c r="J407" i="7"/>
  <c r="O406" i="7"/>
  <c r="Q406" i="7" s="1"/>
  <c r="K406" i="7"/>
  <c r="J406" i="7"/>
  <c r="P405" i="7"/>
  <c r="N405" i="7"/>
  <c r="M405" i="7"/>
  <c r="L405" i="7"/>
  <c r="I405" i="7"/>
  <c r="H405" i="7"/>
  <c r="Q403" i="7"/>
  <c r="P403" i="7"/>
  <c r="O403" i="7"/>
  <c r="K403" i="7"/>
  <c r="J403" i="7"/>
  <c r="Q402" i="7"/>
  <c r="O402" i="7"/>
  <c r="P402" i="7" s="1"/>
  <c r="N402" i="7"/>
  <c r="M402" i="7"/>
  <c r="L402" i="7"/>
  <c r="I402" i="7"/>
  <c r="K402" i="7" s="1"/>
  <c r="H402" i="7"/>
  <c r="J402" i="7" s="1"/>
  <c r="Q401" i="7"/>
  <c r="O401" i="7"/>
  <c r="P401" i="7" s="1"/>
  <c r="K401" i="7"/>
  <c r="J401" i="7"/>
  <c r="Q400" i="7"/>
  <c r="P400" i="7"/>
  <c r="O400" i="7"/>
  <c r="K400" i="7"/>
  <c r="J400" i="7"/>
  <c r="O399" i="7"/>
  <c r="N399" i="7"/>
  <c r="N398" i="7" s="1"/>
  <c r="M399" i="7"/>
  <c r="M398" i="7" s="1"/>
  <c r="L399" i="7"/>
  <c r="I399" i="7"/>
  <c r="K399" i="7" s="1"/>
  <c r="H399" i="7"/>
  <c r="J399" i="7" s="1"/>
  <c r="L398" i="7"/>
  <c r="H398" i="7"/>
  <c r="O397" i="7"/>
  <c r="K397" i="7"/>
  <c r="J397" i="7"/>
  <c r="N396" i="7"/>
  <c r="N395" i="7" s="1"/>
  <c r="N454" i="7" s="1"/>
  <c r="M396" i="7"/>
  <c r="L396" i="7"/>
  <c r="I396" i="7"/>
  <c r="K396" i="7" s="1"/>
  <c r="H396" i="7"/>
  <c r="J396" i="7" s="1"/>
  <c r="M395" i="7"/>
  <c r="L395" i="7"/>
  <c r="I395" i="7"/>
  <c r="H395" i="7"/>
  <c r="J395" i="7" s="1"/>
  <c r="P394" i="7"/>
  <c r="O394" i="7"/>
  <c r="Q394" i="7" s="1"/>
  <c r="K394" i="7"/>
  <c r="J394" i="7"/>
  <c r="Q393" i="7"/>
  <c r="O393" i="7"/>
  <c r="P393" i="7" s="1"/>
  <c r="K393" i="7"/>
  <c r="J393" i="7"/>
  <c r="N392" i="7"/>
  <c r="M392" i="7"/>
  <c r="L392" i="7"/>
  <c r="J392" i="7"/>
  <c r="I392" i="7"/>
  <c r="H392" i="7"/>
  <c r="P391" i="7"/>
  <c r="O391" i="7"/>
  <c r="Q391" i="7" s="1"/>
  <c r="K391" i="7"/>
  <c r="I391" i="7"/>
  <c r="J391" i="7" s="1"/>
  <c r="J390" i="7" s="1"/>
  <c r="J389" i="7" s="1"/>
  <c r="O390" i="7"/>
  <c r="N390" i="7"/>
  <c r="M390" i="7"/>
  <c r="M389" i="7" s="1"/>
  <c r="L390" i="7"/>
  <c r="I390" i="7"/>
  <c r="H390" i="7"/>
  <c r="H389" i="7" s="1"/>
  <c r="P389" i="7"/>
  <c r="O389" i="7"/>
  <c r="Q389" i="7" s="1"/>
  <c r="N389" i="7"/>
  <c r="L389" i="7"/>
  <c r="N386" i="7"/>
  <c r="L386" i="7"/>
  <c r="J386" i="7"/>
  <c r="I386" i="7"/>
  <c r="H386" i="7"/>
  <c r="Q383" i="7"/>
  <c r="N383" i="7"/>
  <c r="M383" i="7"/>
  <c r="L383" i="7"/>
  <c r="H383" i="7"/>
  <c r="N381" i="7"/>
  <c r="N380" i="7" s="1"/>
  <c r="M381" i="7"/>
  <c r="M380" i="7" s="1"/>
  <c r="L381" i="7"/>
  <c r="L380" i="7" s="1"/>
  <c r="P378" i="7"/>
  <c r="J378" i="7"/>
  <c r="O377" i="7"/>
  <c r="P377" i="7" s="1"/>
  <c r="Q376" i="7"/>
  <c r="P376" i="7"/>
  <c r="O376" i="7"/>
  <c r="K376" i="7"/>
  <c r="J376" i="7"/>
  <c r="O375" i="7"/>
  <c r="N375" i="7"/>
  <c r="N374" i="7" s="1"/>
  <c r="N373" i="7" s="1"/>
  <c r="M375" i="7"/>
  <c r="M374" i="7" s="1"/>
  <c r="L375" i="7"/>
  <c r="I375" i="7"/>
  <c r="K375" i="7" s="1"/>
  <c r="H375" i="7"/>
  <c r="J375" i="7" s="1"/>
  <c r="L374" i="7"/>
  <c r="L373" i="7" s="1"/>
  <c r="K374" i="7"/>
  <c r="I374" i="7"/>
  <c r="H374" i="7"/>
  <c r="M373" i="7"/>
  <c r="I373" i="7"/>
  <c r="Q372" i="7"/>
  <c r="P372" i="7"/>
  <c r="O372" i="7"/>
  <c r="K372" i="7"/>
  <c r="J372" i="7"/>
  <c r="Q371" i="7"/>
  <c r="P371" i="7"/>
  <c r="O371" i="7"/>
  <c r="K371" i="7"/>
  <c r="J371" i="7"/>
  <c r="Q370" i="7"/>
  <c r="O370" i="7"/>
  <c r="P370" i="7" s="1"/>
  <c r="K370" i="7"/>
  <c r="J370" i="7"/>
  <c r="P369" i="7"/>
  <c r="O369" i="7"/>
  <c r="Q369" i="7" s="1"/>
  <c r="K369" i="7"/>
  <c r="J369" i="7"/>
  <c r="Q368" i="7"/>
  <c r="P368" i="7"/>
  <c r="O368" i="7"/>
  <c r="O367" i="7" s="1"/>
  <c r="K368" i="7"/>
  <c r="J368" i="7"/>
  <c r="N367" i="7"/>
  <c r="N366" i="7" s="1"/>
  <c r="N365" i="7" s="1"/>
  <c r="M367" i="7"/>
  <c r="M366" i="7" s="1"/>
  <c r="M365" i="7" s="1"/>
  <c r="M104" i="7" s="1"/>
  <c r="L367" i="7"/>
  <c r="J367" i="7"/>
  <c r="I367" i="7"/>
  <c r="H367" i="7"/>
  <c r="H366" i="7" s="1"/>
  <c r="H365" i="7"/>
  <c r="P364" i="7"/>
  <c r="O364" i="7"/>
  <c r="Q364" i="7" s="1"/>
  <c r="K364" i="7"/>
  <c r="J364" i="7"/>
  <c r="Q363" i="7"/>
  <c r="P363" i="7"/>
  <c r="O363" i="7"/>
  <c r="O362" i="7" s="1"/>
  <c r="O102" i="7" s="1"/>
  <c r="K363" i="7"/>
  <c r="J363" i="7"/>
  <c r="P362" i="7"/>
  <c r="N362" i="7"/>
  <c r="M362" i="7"/>
  <c r="L362" i="7"/>
  <c r="L173" i="7" s="1"/>
  <c r="I362" i="7"/>
  <c r="K362" i="7" s="1"/>
  <c r="H362" i="7"/>
  <c r="J362" i="7" s="1"/>
  <c r="P359" i="7"/>
  <c r="O359" i="7"/>
  <c r="Q359" i="7" s="1"/>
  <c r="K359" i="7"/>
  <c r="J359" i="7"/>
  <c r="Q358" i="7"/>
  <c r="O358" i="7"/>
  <c r="O381" i="7" s="1"/>
  <c r="O380" i="7" s="1"/>
  <c r="Q380" i="7" s="1"/>
  <c r="N358" i="7"/>
  <c r="M358" i="7"/>
  <c r="L358" i="7"/>
  <c r="L357" i="7" s="1"/>
  <c r="I358" i="7"/>
  <c r="H358" i="7"/>
  <c r="Q357" i="7"/>
  <c r="O357" i="7"/>
  <c r="N357" i="7"/>
  <c r="M357" i="7"/>
  <c r="P356" i="7"/>
  <c r="O356" i="7"/>
  <c r="J356" i="7"/>
  <c r="O355" i="7"/>
  <c r="P355" i="7" s="1"/>
  <c r="J355" i="7"/>
  <c r="P354" i="7"/>
  <c r="O354" i="7"/>
  <c r="J354" i="7"/>
  <c r="P353" i="7"/>
  <c r="O353" i="7"/>
  <c r="O352" i="7" s="1"/>
  <c r="J353" i="7"/>
  <c r="N352" i="7"/>
  <c r="M352" i="7"/>
  <c r="L352" i="7"/>
  <c r="I352" i="7"/>
  <c r="H352" i="7"/>
  <c r="O351" i="7"/>
  <c r="P351" i="7" s="1"/>
  <c r="I351" i="7"/>
  <c r="J351" i="7" s="1"/>
  <c r="O350" i="7"/>
  <c r="I350" i="7" s="1"/>
  <c r="O349" i="7"/>
  <c r="P349" i="7" s="1"/>
  <c r="P348" i="7"/>
  <c r="O348" i="7"/>
  <c r="J348" i="7"/>
  <c r="P347" i="7"/>
  <c r="O347" i="7"/>
  <c r="J347" i="7"/>
  <c r="P346" i="7"/>
  <c r="O346" i="7"/>
  <c r="J346" i="7"/>
  <c r="O345" i="7"/>
  <c r="P345" i="7" s="1"/>
  <c r="J345" i="7"/>
  <c r="O344" i="7"/>
  <c r="P344" i="7" s="1"/>
  <c r="J344" i="7"/>
  <c r="O343" i="7"/>
  <c r="P343" i="7" s="1"/>
  <c r="J343" i="7"/>
  <c r="P342" i="7"/>
  <c r="O342" i="7"/>
  <c r="J342" i="7"/>
  <c r="O341" i="7"/>
  <c r="I341" i="7" s="1"/>
  <c r="O340" i="7"/>
  <c r="P340" i="7" s="1"/>
  <c r="O339" i="7"/>
  <c r="N339" i="7"/>
  <c r="N338" i="7" s="1"/>
  <c r="N98" i="7" s="1"/>
  <c r="M339" i="7"/>
  <c r="L339" i="7"/>
  <c r="H339" i="7"/>
  <c r="H338" i="7" s="1"/>
  <c r="H98" i="7" s="1"/>
  <c r="M338" i="7"/>
  <c r="O336" i="7"/>
  <c r="P336" i="7" s="1"/>
  <c r="J336" i="7"/>
  <c r="O335" i="7"/>
  <c r="J335" i="7"/>
  <c r="J93" i="7" s="1"/>
  <c r="O334" i="7"/>
  <c r="P334" i="7" s="1"/>
  <c r="N333" i="7"/>
  <c r="N332" i="7" s="1"/>
  <c r="N170" i="7" s="1"/>
  <c r="M333" i="7"/>
  <c r="M332" i="7" s="1"/>
  <c r="L333" i="7"/>
  <c r="H333" i="7"/>
  <c r="L332" i="7"/>
  <c r="O331" i="7"/>
  <c r="J331" i="7"/>
  <c r="N330" i="7"/>
  <c r="M330" i="7"/>
  <c r="M329" i="7" s="1"/>
  <c r="M86" i="7" s="1"/>
  <c r="M71" i="7" s="1"/>
  <c r="L330" i="7"/>
  <c r="I330" i="7"/>
  <c r="J330" i="7" s="1"/>
  <c r="H330" i="7"/>
  <c r="H329" i="7" s="1"/>
  <c r="H168" i="7" s="1"/>
  <c r="N329" i="7"/>
  <c r="N86" i="7" s="1"/>
  <c r="N71" i="7" s="1"/>
  <c r="L329" i="7"/>
  <c r="O328" i="7"/>
  <c r="O327" i="7"/>
  <c r="P327" i="7" s="1"/>
  <c r="J327" i="7"/>
  <c r="O326" i="7"/>
  <c r="O383" i="7" s="1"/>
  <c r="O325" i="7"/>
  <c r="P325" i="7" s="1"/>
  <c r="O324" i="7"/>
  <c r="P324" i="7" s="1"/>
  <c r="K324" i="7"/>
  <c r="J324" i="7"/>
  <c r="P323" i="7"/>
  <c r="O323" i="7"/>
  <c r="J323" i="7"/>
  <c r="N322" i="7"/>
  <c r="M322" i="7"/>
  <c r="L322" i="7"/>
  <c r="H322" i="7"/>
  <c r="P321" i="7"/>
  <c r="O321" i="7"/>
  <c r="J321" i="7"/>
  <c r="O320" i="7"/>
  <c r="P320" i="7" s="1"/>
  <c r="J320" i="7"/>
  <c r="P319" i="7"/>
  <c r="O319" i="7"/>
  <c r="J319" i="7"/>
  <c r="P318" i="7"/>
  <c r="O318" i="7"/>
  <c r="Q318" i="7" s="1"/>
  <c r="K318" i="7"/>
  <c r="J318" i="7"/>
  <c r="P317" i="7"/>
  <c r="O317" i="7"/>
  <c r="J317" i="7"/>
  <c r="P316" i="7"/>
  <c r="O316" i="7"/>
  <c r="Q316" i="7" s="1"/>
  <c r="K316" i="7"/>
  <c r="J316" i="7"/>
  <c r="P315" i="7"/>
  <c r="O315" i="7"/>
  <c r="J315" i="7"/>
  <c r="P314" i="7"/>
  <c r="O314" i="7"/>
  <c r="Q314" i="7" s="1"/>
  <c r="N313" i="7"/>
  <c r="M313" i="7"/>
  <c r="L313" i="7"/>
  <c r="H313" i="7"/>
  <c r="O312" i="7"/>
  <c r="J312" i="7"/>
  <c r="P311" i="7"/>
  <c r="O311" i="7"/>
  <c r="J311" i="7"/>
  <c r="P310" i="7"/>
  <c r="O310" i="7"/>
  <c r="J310" i="7"/>
  <c r="N309" i="7"/>
  <c r="M309" i="7"/>
  <c r="L309" i="7"/>
  <c r="J309" i="7"/>
  <c r="I309" i="7"/>
  <c r="H309" i="7"/>
  <c r="O308" i="7"/>
  <c r="Q308" i="7" s="1"/>
  <c r="K308" i="7"/>
  <c r="J308" i="7"/>
  <c r="O307" i="7"/>
  <c r="Q307" i="7" s="1"/>
  <c r="O306" i="7"/>
  <c r="Q306" i="7" s="1"/>
  <c r="I306" i="7"/>
  <c r="J306" i="7" s="1"/>
  <c r="O305" i="7"/>
  <c r="P305" i="7" s="1"/>
  <c r="I305" i="7"/>
  <c r="K305" i="7" s="1"/>
  <c r="O304" i="7"/>
  <c r="P304" i="7" s="1"/>
  <c r="J304" i="7"/>
  <c r="O303" i="7"/>
  <c r="P303" i="7" s="1"/>
  <c r="K303" i="7"/>
  <c r="J303" i="7"/>
  <c r="O302" i="7"/>
  <c r="Q302" i="7" s="1"/>
  <c r="O301" i="7"/>
  <c r="Q301" i="7" s="1"/>
  <c r="O300" i="7"/>
  <c r="Q300" i="7" s="1"/>
  <c r="I300" i="7"/>
  <c r="J300" i="7" s="1"/>
  <c r="P299" i="7"/>
  <c r="O299" i="7"/>
  <c r="J299" i="7"/>
  <c r="O298" i="7"/>
  <c r="I298" i="7" s="1"/>
  <c r="N297" i="7"/>
  <c r="M297" i="7"/>
  <c r="L297" i="7"/>
  <c r="H297" i="7"/>
  <c r="O295" i="7"/>
  <c r="Q295" i="7" s="1"/>
  <c r="O294" i="7"/>
  <c r="P294" i="7" s="1"/>
  <c r="K294" i="7"/>
  <c r="J294" i="7"/>
  <c r="Q293" i="7"/>
  <c r="O293" i="7"/>
  <c r="P293" i="7" s="1"/>
  <c r="K293" i="7"/>
  <c r="J293" i="7"/>
  <c r="O292" i="7"/>
  <c r="P292" i="7" s="1"/>
  <c r="K292" i="7"/>
  <c r="J292" i="7"/>
  <c r="O291" i="7"/>
  <c r="K291" i="7"/>
  <c r="J291" i="7"/>
  <c r="Q290" i="7"/>
  <c r="O290" i="7"/>
  <c r="K290" i="7"/>
  <c r="J290" i="7"/>
  <c r="N289" i="7"/>
  <c r="M289" i="7"/>
  <c r="L289" i="7"/>
  <c r="H289" i="7"/>
  <c r="P288" i="7"/>
  <c r="O288" i="7"/>
  <c r="Q288" i="7" s="1"/>
  <c r="K288" i="7"/>
  <c r="J288" i="7"/>
  <c r="P287" i="7"/>
  <c r="O287" i="7"/>
  <c r="I287" i="7"/>
  <c r="P286" i="7"/>
  <c r="O286" i="7"/>
  <c r="J286" i="7"/>
  <c r="P285" i="7"/>
  <c r="O285" i="7"/>
  <c r="J285" i="7"/>
  <c r="O284" i="7"/>
  <c r="P284" i="7" s="1"/>
  <c r="J284" i="7"/>
  <c r="P283" i="7"/>
  <c r="O283" i="7"/>
  <c r="J283" i="7"/>
  <c r="O282" i="7"/>
  <c r="P282" i="7" s="1"/>
  <c r="N282" i="7"/>
  <c r="N264" i="7" s="1"/>
  <c r="M282" i="7"/>
  <c r="L282" i="7"/>
  <c r="H282" i="7"/>
  <c r="O281" i="7"/>
  <c r="Q281" i="7" s="1"/>
  <c r="K281" i="7"/>
  <c r="J281" i="7"/>
  <c r="O280" i="7"/>
  <c r="Q280" i="7" s="1"/>
  <c r="I280" i="7"/>
  <c r="J280" i="7" s="1"/>
  <c r="O279" i="7"/>
  <c r="P279" i="7" s="1"/>
  <c r="J279" i="7"/>
  <c r="P278" i="7"/>
  <c r="O278" i="7"/>
  <c r="J278" i="7"/>
  <c r="P277" i="7"/>
  <c r="O277" i="7"/>
  <c r="Q277" i="7" s="1"/>
  <c r="K277" i="7"/>
  <c r="J277" i="7"/>
  <c r="O276" i="7"/>
  <c r="I276" i="7"/>
  <c r="K276" i="7" s="1"/>
  <c r="P275" i="7"/>
  <c r="O275" i="7"/>
  <c r="J275" i="7"/>
  <c r="P274" i="7"/>
  <c r="O274" i="7"/>
  <c r="J274" i="7"/>
  <c r="P273" i="7"/>
  <c r="O273" i="7"/>
  <c r="J273" i="7"/>
  <c r="O272" i="7"/>
  <c r="P272" i="7" s="1"/>
  <c r="J272" i="7"/>
  <c r="O271" i="7"/>
  <c r="P271" i="7" s="1"/>
  <c r="J271" i="7"/>
  <c r="O270" i="7"/>
  <c r="P270" i="7" s="1"/>
  <c r="J270" i="7"/>
  <c r="O269" i="7"/>
  <c r="P269" i="7" s="1"/>
  <c r="O268" i="7"/>
  <c r="J268" i="7"/>
  <c r="P267" i="7"/>
  <c r="O267" i="7"/>
  <c r="Q267" i="7" s="1"/>
  <c r="K267" i="7"/>
  <c r="J267" i="7"/>
  <c r="O266" i="7"/>
  <c r="Q266" i="7" s="1"/>
  <c r="N265" i="7"/>
  <c r="M265" i="7"/>
  <c r="L265" i="7"/>
  <c r="H265" i="7"/>
  <c r="O260" i="7"/>
  <c r="O259" i="7" s="1"/>
  <c r="P258" i="7"/>
  <c r="J258" i="7"/>
  <c r="P257" i="7"/>
  <c r="O257" i="7"/>
  <c r="J257" i="7"/>
  <c r="O256" i="7"/>
  <c r="P256" i="7" s="1"/>
  <c r="J256" i="7"/>
  <c r="P255" i="7"/>
  <c r="O255" i="7"/>
  <c r="J255" i="7"/>
  <c r="P254" i="7"/>
  <c r="O254" i="7"/>
  <c r="J254" i="7"/>
  <c r="O253" i="7"/>
  <c r="P253" i="7" s="1"/>
  <c r="J253" i="7"/>
  <c r="P252" i="7"/>
  <c r="O252" i="7"/>
  <c r="O251" i="7" s="1"/>
  <c r="J252" i="7"/>
  <c r="N251" i="7"/>
  <c r="M251" i="7"/>
  <c r="L251" i="7"/>
  <c r="I251" i="7"/>
  <c r="H251" i="7"/>
  <c r="J251" i="7" s="1"/>
  <c r="N250" i="7"/>
  <c r="M250" i="7"/>
  <c r="M249" i="7" s="1"/>
  <c r="L250" i="7"/>
  <c r="I250" i="7"/>
  <c r="H250" i="7"/>
  <c r="O248" i="7"/>
  <c r="Q248" i="7" s="1"/>
  <c r="K248" i="7"/>
  <c r="J248" i="7"/>
  <c r="J101" i="7" s="1"/>
  <c r="O247" i="7"/>
  <c r="P247" i="7" s="1"/>
  <c r="J247" i="7"/>
  <c r="Q246" i="7"/>
  <c r="O246" i="7"/>
  <c r="O244" i="7" s="1"/>
  <c r="N246" i="7"/>
  <c r="N244" i="7" s="1"/>
  <c r="M246" i="7"/>
  <c r="L246" i="7"/>
  <c r="I246" i="7"/>
  <c r="K246" i="7" s="1"/>
  <c r="H246" i="7"/>
  <c r="H244" i="7" s="1"/>
  <c r="P245" i="7"/>
  <c r="J245" i="7"/>
  <c r="M244" i="7"/>
  <c r="I244" i="7"/>
  <c r="Q243" i="7"/>
  <c r="O243" i="7"/>
  <c r="P243" i="7" s="1"/>
  <c r="J243" i="7"/>
  <c r="O242" i="7"/>
  <c r="P242" i="7" s="1"/>
  <c r="J242" i="7"/>
  <c r="N241" i="7"/>
  <c r="M241" i="7"/>
  <c r="O241" i="7" s="1"/>
  <c r="Q241" i="7" s="1"/>
  <c r="L241" i="7"/>
  <c r="I241" i="7"/>
  <c r="H241" i="7"/>
  <c r="N240" i="7"/>
  <c r="M240" i="7"/>
  <c r="L240" i="7"/>
  <c r="I240" i="7"/>
  <c r="P239" i="7"/>
  <c r="O239" i="7"/>
  <c r="J239" i="7"/>
  <c r="O238" i="7"/>
  <c r="N238" i="7"/>
  <c r="N237" i="7" s="1"/>
  <c r="N260" i="7" s="1"/>
  <c r="N259" i="7" s="1"/>
  <c r="M238" i="7"/>
  <c r="L238" i="7"/>
  <c r="P238" i="7" s="1"/>
  <c r="J238" i="7"/>
  <c r="I238" i="7"/>
  <c r="H238" i="7"/>
  <c r="H237" i="7" s="1"/>
  <c r="J237" i="7" s="1"/>
  <c r="O237" i="7"/>
  <c r="M237" i="7"/>
  <c r="M88" i="7" s="1"/>
  <c r="M73" i="7" s="1"/>
  <c r="L237" i="7"/>
  <c r="I237" i="7"/>
  <c r="P236" i="7"/>
  <c r="O236" i="7"/>
  <c r="Q236" i="7" s="1"/>
  <c r="K236" i="7"/>
  <c r="J236" i="7"/>
  <c r="O235" i="7"/>
  <c r="Q235" i="7" s="1"/>
  <c r="N235" i="7"/>
  <c r="M235" i="7"/>
  <c r="M169" i="7" s="1"/>
  <c r="L235" i="7"/>
  <c r="K235" i="7"/>
  <c r="I235" i="7"/>
  <c r="J235" i="7" s="1"/>
  <c r="J87" i="7" s="1"/>
  <c r="H235" i="7"/>
  <c r="O234" i="7"/>
  <c r="P234" i="7" s="1"/>
  <c r="J234" i="7"/>
  <c r="O233" i="7"/>
  <c r="O229" i="7" s="1"/>
  <c r="J233" i="7"/>
  <c r="P232" i="7"/>
  <c r="O232" i="7"/>
  <c r="J232" i="7"/>
  <c r="P230" i="7"/>
  <c r="O230" i="7"/>
  <c r="J230" i="7"/>
  <c r="N229" i="7"/>
  <c r="M229" i="7"/>
  <c r="L229" i="7"/>
  <c r="I229" i="7"/>
  <c r="J229" i="7" s="1"/>
  <c r="H229" i="7"/>
  <c r="P228" i="7"/>
  <c r="O228" i="7"/>
  <c r="J228" i="7"/>
  <c r="O227" i="7"/>
  <c r="P227" i="7" s="1"/>
  <c r="J227" i="7"/>
  <c r="P226" i="7"/>
  <c r="O226" i="7"/>
  <c r="J226" i="7"/>
  <c r="O225" i="7"/>
  <c r="P225" i="7" s="1"/>
  <c r="J225" i="7"/>
  <c r="O224" i="7"/>
  <c r="P224" i="7" s="1"/>
  <c r="J224" i="7"/>
  <c r="O223" i="7"/>
  <c r="P223" i="7" s="1"/>
  <c r="N223" i="7"/>
  <c r="M223" i="7"/>
  <c r="L223" i="7"/>
  <c r="I223" i="7"/>
  <c r="J223" i="7" s="1"/>
  <c r="H223" i="7"/>
  <c r="P222" i="7"/>
  <c r="O222" i="7"/>
  <c r="O219" i="7" s="1"/>
  <c r="J222" i="7"/>
  <c r="P221" i="7"/>
  <c r="O221" i="7"/>
  <c r="J221" i="7"/>
  <c r="O220" i="7"/>
  <c r="P220" i="7" s="1"/>
  <c r="J220" i="7"/>
  <c r="N219" i="7"/>
  <c r="M219" i="7"/>
  <c r="L219" i="7"/>
  <c r="I219" i="7"/>
  <c r="J219" i="7" s="1"/>
  <c r="H219" i="7"/>
  <c r="O218" i="7"/>
  <c r="P218" i="7" s="1"/>
  <c r="J218" i="7"/>
  <c r="Q217" i="7"/>
  <c r="P217" i="7"/>
  <c r="O217" i="7"/>
  <c r="K217" i="7"/>
  <c r="I217" i="7"/>
  <c r="J217" i="7" s="1"/>
  <c r="P216" i="7"/>
  <c r="O216" i="7"/>
  <c r="Q216" i="7" s="1"/>
  <c r="K216" i="7"/>
  <c r="J216" i="7"/>
  <c r="O215" i="7"/>
  <c r="Q215" i="7" s="1"/>
  <c r="O214" i="7"/>
  <c r="P214" i="7" s="1"/>
  <c r="J214" i="7"/>
  <c r="O213" i="7"/>
  <c r="P213" i="7" s="1"/>
  <c r="J213" i="7"/>
  <c r="P212" i="7"/>
  <c r="O212" i="7"/>
  <c r="J212" i="7"/>
  <c r="O211" i="7"/>
  <c r="P211" i="7" s="1"/>
  <c r="O210" i="7"/>
  <c r="Q210" i="7" s="1"/>
  <c r="I210" i="7"/>
  <c r="J210" i="7" s="1"/>
  <c r="O209" i="7"/>
  <c r="P209" i="7" s="1"/>
  <c r="J209" i="7"/>
  <c r="O208" i="7"/>
  <c r="J208" i="7"/>
  <c r="N207" i="7"/>
  <c r="M207" i="7"/>
  <c r="L207" i="7"/>
  <c r="H207" i="7"/>
  <c r="L206" i="7"/>
  <c r="H206" i="7"/>
  <c r="O205" i="7"/>
  <c r="J205" i="7"/>
  <c r="P204" i="7"/>
  <c r="O204" i="7"/>
  <c r="J204" i="7"/>
  <c r="O203" i="7"/>
  <c r="P203" i="7" s="1"/>
  <c r="J203" i="7"/>
  <c r="P202" i="7"/>
  <c r="O202" i="7"/>
  <c r="J202" i="7"/>
  <c r="P201" i="7"/>
  <c r="O201" i="7"/>
  <c r="J201" i="7"/>
  <c r="P200" i="7"/>
  <c r="O200" i="7"/>
  <c r="J200" i="7"/>
  <c r="N199" i="7"/>
  <c r="M199" i="7"/>
  <c r="L199" i="7"/>
  <c r="J199" i="7"/>
  <c r="I199" i="7"/>
  <c r="H199" i="7"/>
  <c r="O198" i="7"/>
  <c r="P198" i="7" s="1"/>
  <c r="J198" i="7"/>
  <c r="N197" i="7"/>
  <c r="M197" i="7"/>
  <c r="L197" i="7"/>
  <c r="I197" i="7"/>
  <c r="H197" i="7"/>
  <c r="O196" i="7"/>
  <c r="P196" i="7" s="1"/>
  <c r="J196" i="7"/>
  <c r="O195" i="7"/>
  <c r="P195" i="7" s="1"/>
  <c r="J195" i="7"/>
  <c r="P194" i="7"/>
  <c r="O194" i="7"/>
  <c r="J194" i="7"/>
  <c r="O193" i="7"/>
  <c r="P193" i="7" s="1"/>
  <c r="J193" i="7"/>
  <c r="P192" i="7"/>
  <c r="O192" i="7"/>
  <c r="J192" i="7"/>
  <c r="O191" i="7"/>
  <c r="P191" i="7" s="1"/>
  <c r="J191" i="7"/>
  <c r="O190" i="7"/>
  <c r="P190" i="7" s="1"/>
  <c r="J190" i="7"/>
  <c r="O189" i="7"/>
  <c r="P189" i="7" s="1"/>
  <c r="J189" i="7"/>
  <c r="P188" i="7"/>
  <c r="O188" i="7"/>
  <c r="J188" i="7"/>
  <c r="O187" i="7"/>
  <c r="P187" i="7" s="1"/>
  <c r="J187" i="7"/>
  <c r="O186" i="7"/>
  <c r="P186" i="7" s="1"/>
  <c r="J186" i="7"/>
  <c r="O185" i="7"/>
  <c r="P185" i="7" s="1"/>
  <c r="J185" i="7"/>
  <c r="P184" i="7"/>
  <c r="O184" i="7"/>
  <c r="J184" i="7"/>
  <c r="O183" i="7"/>
  <c r="P183" i="7" s="1"/>
  <c r="J183" i="7"/>
  <c r="P182" i="7"/>
  <c r="O182" i="7"/>
  <c r="J182" i="7"/>
  <c r="O181" i="7"/>
  <c r="J181" i="7"/>
  <c r="N180" i="7"/>
  <c r="M180" i="7"/>
  <c r="L180" i="7"/>
  <c r="I180" i="7"/>
  <c r="H180" i="7"/>
  <c r="H179" i="7" s="1"/>
  <c r="N179" i="7"/>
  <c r="M179" i="7"/>
  <c r="L179" i="7"/>
  <c r="P176" i="7"/>
  <c r="J176" i="7"/>
  <c r="O169" i="7"/>
  <c r="Q169" i="7" s="1"/>
  <c r="N169" i="7"/>
  <c r="L169" i="7"/>
  <c r="P169" i="7" s="1"/>
  <c r="I169" i="7"/>
  <c r="K169" i="7" s="1"/>
  <c r="H169" i="7"/>
  <c r="N168" i="7"/>
  <c r="M168" i="7"/>
  <c r="O162" i="7"/>
  <c r="Q162" i="7" s="1"/>
  <c r="N162" i="7"/>
  <c r="M162" i="7"/>
  <c r="L162" i="7"/>
  <c r="K162" i="7"/>
  <c r="I162" i="7"/>
  <c r="H162" i="7"/>
  <c r="J162" i="7" s="1"/>
  <c r="L160" i="7"/>
  <c r="P160" i="7" s="1"/>
  <c r="O159" i="7"/>
  <c r="P159" i="7" s="1"/>
  <c r="J159" i="7"/>
  <c r="O158" i="7"/>
  <c r="O157" i="7" s="1"/>
  <c r="O160" i="7" s="1"/>
  <c r="Q157" i="7"/>
  <c r="P157" i="7"/>
  <c r="N157" i="7"/>
  <c r="M157" i="7"/>
  <c r="M102" i="7" s="1"/>
  <c r="L157" i="7"/>
  <c r="H157" i="7"/>
  <c r="O156" i="7"/>
  <c r="P156" i="7" s="1"/>
  <c r="J156" i="7"/>
  <c r="O155" i="7"/>
  <c r="P155" i="7" s="1"/>
  <c r="J155" i="7"/>
  <c r="O154" i="7"/>
  <c r="P154" i="7" s="1"/>
  <c r="J154" i="7"/>
  <c r="P153" i="7"/>
  <c r="O153" i="7"/>
  <c r="J153" i="7"/>
  <c r="O152" i="7"/>
  <c r="N152" i="7"/>
  <c r="M152" i="7"/>
  <c r="L152" i="7"/>
  <c r="I152" i="7"/>
  <c r="H152" i="7"/>
  <c r="J152" i="7" s="1"/>
  <c r="O151" i="7"/>
  <c r="P151" i="7" s="1"/>
  <c r="J151" i="7"/>
  <c r="P150" i="7"/>
  <c r="O150" i="7"/>
  <c r="J150" i="7"/>
  <c r="P149" i="7"/>
  <c r="O149" i="7"/>
  <c r="J149" i="7"/>
  <c r="P148" i="7"/>
  <c r="O148" i="7"/>
  <c r="J148" i="7"/>
  <c r="O147" i="7"/>
  <c r="N147" i="7"/>
  <c r="M147" i="7"/>
  <c r="M139" i="7" s="1"/>
  <c r="L147" i="7"/>
  <c r="P147" i="7" s="1"/>
  <c r="J147" i="7"/>
  <c r="I147" i="7"/>
  <c r="H147" i="7"/>
  <c r="O146" i="7"/>
  <c r="P146" i="7" s="1"/>
  <c r="J146" i="7"/>
  <c r="P145" i="7"/>
  <c r="O145" i="7"/>
  <c r="J145" i="7"/>
  <c r="O144" i="7"/>
  <c r="P144" i="7" s="1"/>
  <c r="J144" i="7"/>
  <c r="O143" i="7"/>
  <c r="P143" i="7" s="1"/>
  <c r="J143" i="7"/>
  <c r="O142" i="7"/>
  <c r="P142" i="7" s="1"/>
  <c r="J142" i="7"/>
  <c r="P141" i="7"/>
  <c r="O141" i="7"/>
  <c r="J141" i="7"/>
  <c r="O140" i="7"/>
  <c r="N140" i="7"/>
  <c r="M140" i="7"/>
  <c r="L140" i="7"/>
  <c r="I140" i="7"/>
  <c r="I139" i="7" s="1"/>
  <c r="H140" i="7"/>
  <c r="H139" i="7" s="1"/>
  <c r="P138" i="7"/>
  <c r="O138" i="7"/>
  <c r="J138" i="7"/>
  <c r="P137" i="7"/>
  <c r="O137" i="7"/>
  <c r="J137" i="7"/>
  <c r="P136" i="7"/>
  <c r="O136" i="7"/>
  <c r="J136" i="7"/>
  <c r="O135" i="7"/>
  <c r="P135" i="7" s="1"/>
  <c r="J135" i="7"/>
  <c r="O134" i="7"/>
  <c r="P134" i="7" s="1"/>
  <c r="J134" i="7"/>
  <c r="O133" i="7"/>
  <c r="J133" i="7"/>
  <c r="N132" i="7"/>
  <c r="M132" i="7"/>
  <c r="L132" i="7"/>
  <c r="I132" i="7"/>
  <c r="H132" i="7"/>
  <c r="J132" i="7" s="1"/>
  <c r="O131" i="7"/>
  <c r="O130" i="7" s="1"/>
  <c r="J131" i="7"/>
  <c r="N130" i="7"/>
  <c r="M130" i="7"/>
  <c r="L130" i="7"/>
  <c r="P130" i="7" s="1"/>
  <c r="J130" i="7"/>
  <c r="I130" i="7"/>
  <c r="H130" i="7"/>
  <c r="P129" i="7"/>
  <c r="O129" i="7"/>
  <c r="J129" i="7"/>
  <c r="P128" i="7"/>
  <c r="O128" i="7"/>
  <c r="J128" i="7"/>
  <c r="P127" i="7"/>
  <c r="O127" i="7"/>
  <c r="J127" i="7"/>
  <c r="P126" i="7"/>
  <c r="O126" i="7"/>
  <c r="J126" i="7"/>
  <c r="O125" i="7"/>
  <c r="P125" i="7" s="1"/>
  <c r="J125" i="7"/>
  <c r="O124" i="7"/>
  <c r="P124" i="7" s="1"/>
  <c r="J124" i="7"/>
  <c r="O123" i="7"/>
  <c r="P123" i="7" s="1"/>
  <c r="J123" i="7"/>
  <c r="O122" i="7"/>
  <c r="P122" i="7" s="1"/>
  <c r="J122" i="7"/>
  <c r="P121" i="7"/>
  <c r="O121" i="7"/>
  <c r="J121" i="7"/>
  <c r="O120" i="7"/>
  <c r="P120" i="7" s="1"/>
  <c r="J120" i="7"/>
  <c r="O119" i="7"/>
  <c r="P119" i="7" s="1"/>
  <c r="J119" i="7"/>
  <c r="O118" i="7"/>
  <c r="P118" i="7" s="1"/>
  <c r="J118" i="7"/>
  <c r="O117" i="7"/>
  <c r="P117" i="7" s="1"/>
  <c r="J117" i="7"/>
  <c r="P116" i="7"/>
  <c r="O116" i="7"/>
  <c r="J116" i="7"/>
  <c r="P115" i="7"/>
  <c r="O115" i="7"/>
  <c r="J115" i="7"/>
  <c r="P114" i="7"/>
  <c r="O114" i="7"/>
  <c r="J114" i="7"/>
  <c r="O113" i="7"/>
  <c r="N113" i="7"/>
  <c r="M113" i="7"/>
  <c r="L113" i="7"/>
  <c r="I113" i="7"/>
  <c r="H113" i="7"/>
  <c r="H112" i="7" s="1"/>
  <c r="N112" i="7"/>
  <c r="I112" i="7"/>
  <c r="H111" i="7"/>
  <c r="H110" i="7" s="1"/>
  <c r="H458" i="7" s="1"/>
  <c r="N109" i="7"/>
  <c r="N81" i="7" s="1"/>
  <c r="M109" i="7"/>
  <c r="M81" i="7" s="1"/>
  <c r="L109" i="7"/>
  <c r="H109" i="7"/>
  <c r="H81" i="7" s="1"/>
  <c r="O108" i="7"/>
  <c r="P108" i="7" s="1"/>
  <c r="N108" i="7"/>
  <c r="N106" i="7" s="1"/>
  <c r="M108" i="7"/>
  <c r="L108" i="7"/>
  <c r="J108" i="7"/>
  <c r="J106" i="7" s="1"/>
  <c r="I108" i="7"/>
  <c r="H108" i="7"/>
  <c r="P107" i="7"/>
  <c r="K107" i="7"/>
  <c r="M106" i="7"/>
  <c r="L106" i="7"/>
  <c r="H106" i="7"/>
  <c r="H105" i="7"/>
  <c r="H80" i="7" s="1"/>
  <c r="H79" i="7" s="1"/>
  <c r="N103" i="7"/>
  <c r="N78" i="7" s="1"/>
  <c r="M103" i="7"/>
  <c r="M78" i="7" s="1"/>
  <c r="L103" i="7"/>
  <c r="L78" i="7" s="1"/>
  <c r="I103" i="7"/>
  <c r="H103" i="7"/>
  <c r="O101" i="7"/>
  <c r="N101" i="7"/>
  <c r="M101" i="7"/>
  <c r="L101" i="7"/>
  <c r="P101" i="7" s="1"/>
  <c r="K101" i="7"/>
  <c r="I101" i="7"/>
  <c r="H101" i="7"/>
  <c r="N95" i="7"/>
  <c r="M95" i="7"/>
  <c r="L95" i="7"/>
  <c r="Q94" i="7"/>
  <c r="O94" i="7"/>
  <c r="P94" i="7" s="1"/>
  <c r="N94" i="7"/>
  <c r="M94" i="7"/>
  <c r="L94" i="7"/>
  <c r="J94" i="7"/>
  <c r="I94" i="7"/>
  <c r="H94" i="7"/>
  <c r="N93" i="7"/>
  <c r="M93" i="7"/>
  <c r="L93" i="7"/>
  <c r="K93" i="7"/>
  <c r="I93" i="7"/>
  <c r="H93" i="7"/>
  <c r="Q92" i="7"/>
  <c r="O92" i="7"/>
  <c r="P92" i="7" s="1"/>
  <c r="N92" i="7"/>
  <c r="M92" i="7"/>
  <c r="L92" i="7"/>
  <c r="J92" i="7"/>
  <c r="I92" i="7"/>
  <c r="H92" i="7"/>
  <c r="N91" i="7"/>
  <c r="M91" i="7"/>
  <c r="L91" i="7"/>
  <c r="H91" i="7"/>
  <c r="O90" i="7"/>
  <c r="N90" i="7"/>
  <c r="I90" i="7"/>
  <c r="H90" i="7"/>
  <c r="N87" i="7"/>
  <c r="N72" i="7" s="1"/>
  <c r="M87" i="7"/>
  <c r="L87" i="7"/>
  <c r="I87" i="7"/>
  <c r="J86" i="7"/>
  <c r="J71" i="7" s="1"/>
  <c r="H86" i="7"/>
  <c r="L81" i="7"/>
  <c r="I78" i="7"/>
  <c r="M77" i="7"/>
  <c r="N74" i="7"/>
  <c r="M74" i="7"/>
  <c r="L74" i="7"/>
  <c r="J74" i="7"/>
  <c r="M72" i="7"/>
  <c r="L72" i="7"/>
  <c r="J72" i="7"/>
  <c r="I72" i="7"/>
  <c r="H71" i="7"/>
  <c r="Q65" i="7"/>
  <c r="P65" i="7"/>
  <c r="O65" i="7"/>
  <c r="K65" i="7"/>
  <c r="J65" i="7"/>
  <c r="O64" i="7"/>
  <c r="O63" i="7" s="1"/>
  <c r="J64" i="7"/>
  <c r="Q63" i="7"/>
  <c r="P63" i="7"/>
  <c r="N63" i="7"/>
  <c r="M63" i="7"/>
  <c r="L63" i="7"/>
  <c r="L62" i="7" s="1"/>
  <c r="K63" i="7"/>
  <c r="J63" i="7"/>
  <c r="I63" i="7"/>
  <c r="H63" i="7"/>
  <c r="P62" i="7"/>
  <c r="O62" i="7"/>
  <c r="N62" i="7"/>
  <c r="M62" i="7"/>
  <c r="I62" i="7"/>
  <c r="H62" i="7"/>
  <c r="J62" i="7" s="1"/>
  <c r="N61" i="7"/>
  <c r="M61" i="7"/>
  <c r="L61" i="7"/>
  <c r="H61" i="7"/>
  <c r="Q59" i="7"/>
  <c r="P59" i="7"/>
  <c r="O59" i="7"/>
  <c r="K59" i="7"/>
  <c r="J59" i="7"/>
  <c r="O58" i="7"/>
  <c r="N58" i="7"/>
  <c r="M58" i="7"/>
  <c r="L58" i="7"/>
  <c r="I58" i="7"/>
  <c r="K58" i="7" s="1"/>
  <c r="H58" i="7"/>
  <c r="O57" i="7"/>
  <c r="K57" i="7"/>
  <c r="J57" i="7"/>
  <c r="Q56" i="7"/>
  <c r="P56" i="7"/>
  <c r="O56" i="7"/>
  <c r="K56" i="7"/>
  <c r="J56" i="7"/>
  <c r="O55" i="7"/>
  <c r="K55" i="7"/>
  <c r="J55" i="7"/>
  <c r="O54" i="7"/>
  <c r="Q54" i="7" s="1"/>
  <c r="N54" i="7"/>
  <c r="M54" i="7"/>
  <c r="L54" i="7"/>
  <c r="I54" i="7"/>
  <c r="H54" i="7"/>
  <c r="J54" i="7" s="1"/>
  <c r="Q53" i="7"/>
  <c r="P53" i="7"/>
  <c r="O53" i="7"/>
  <c r="K53" i="7"/>
  <c r="J53" i="7"/>
  <c r="O52" i="7"/>
  <c r="N52" i="7"/>
  <c r="M52" i="7"/>
  <c r="L52" i="7"/>
  <c r="I52" i="7"/>
  <c r="K52" i="7" s="1"/>
  <c r="H52" i="7"/>
  <c r="J52" i="7" s="1"/>
  <c r="O51" i="7"/>
  <c r="O48" i="7" s="1"/>
  <c r="K51" i="7"/>
  <c r="J51" i="7"/>
  <c r="Q50" i="7"/>
  <c r="P50" i="7"/>
  <c r="O50" i="7"/>
  <c r="K50" i="7"/>
  <c r="J50" i="7"/>
  <c r="O49" i="7"/>
  <c r="K49" i="7"/>
  <c r="J49" i="7"/>
  <c r="N48" i="7"/>
  <c r="M48" i="7"/>
  <c r="L48" i="7"/>
  <c r="I48" i="7"/>
  <c r="H48" i="7"/>
  <c r="J48" i="7" s="1"/>
  <c r="Q47" i="7"/>
  <c r="P47" i="7"/>
  <c r="O47" i="7"/>
  <c r="K47" i="7"/>
  <c r="J47" i="7"/>
  <c r="O46" i="7"/>
  <c r="K46" i="7"/>
  <c r="J46" i="7"/>
  <c r="O45" i="7"/>
  <c r="Q45" i="7" s="1"/>
  <c r="K45" i="7"/>
  <c r="J45" i="7"/>
  <c r="N44" i="7"/>
  <c r="M44" i="7"/>
  <c r="L44" i="7"/>
  <c r="I44" i="7"/>
  <c r="H44" i="7"/>
  <c r="J44" i="7" s="1"/>
  <c r="O43" i="7"/>
  <c r="K43" i="7"/>
  <c r="J43" i="7"/>
  <c r="N42" i="7"/>
  <c r="M42" i="7"/>
  <c r="M41" i="7" s="1"/>
  <c r="L42" i="7"/>
  <c r="J42" i="7"/>
  <c r="I42" i="7"/>
  <c r="H42" i="7"/>
  <c r="O40" i="7"/>
  <c r="J40" i="7"/>
  <c r="O39" i="7"/>
  <c r="O38" i="7" s="1"/>
  <c r="K39" i="7"/>
  <c r="J39" i="7"/>
  <c r="N38" i="7"/>
  <c r="N37" i="7" s="1"/>
  <c r="M38" i="7"/>
  <c r="L38" i="7"/>
  <c r="J38" i="7"/>
  <c r="I38" i="7"/>
  <c r="I37" i="7" s="1"/>
  <c r="I36" i="7" s="1"/>
  <c r="H38" i="7"/>
  <c r="H37" i="7" s="1"/>
  <c r="H36" i="7" s="1"/>
  <c r="M37" i="7"/>
  <c r="M36" i="7" s="1"/>
  <c r="L37" i="7"/>
  <c r="K37" i="7"/>
  <c r="J37" i="7"/>
  <c r="N36" i="7"/>
  <c r="J36" i="7"/>
  <c r="Q35" i="7"/>
  <c r="P35" i="7"/>
  <c r="O35" i="7"/>
  <c r="K35" i="7"/>
  <c r="J35" i="7"/>
  <c r="P34" i="7"/>
  <c r="O34" i="7"/>
  <c r="N34" i="7"/>
  <c r="M34" i="7"/>
  <c r="L34" i="7"/>
  <c r="Q34" i="7" s="1"/>
  <c r="I34" i="7"/>
  <c r="K34" i="7" s="1"/>
  <c r="H34" i="7"/>
  <c r="J34" i="7" s="1"/>
  <c r="O33" i="7"/>
  <c r="I33" i="7" s="1"/>
  <c r="O32" i="7"/>
  <c r="Q32" i="7" s="1"/>
  <c r="K32" i="7"/>
  <c r="J32" i="7"/>
  <c r="N31" i="7"/>
  <c r="N30" i="7" s="1"/>
  <c r="M31" i="7"/>
  <c r="L31" i="7"/>
  <c r="L30" i="7" s="1"/>
  <c r="H31" i="7"/>
  <c r="M30" i="7"/>
  <c r="H30" i="7"/>
  <c r="Q29" i="7"/>
  <c r="P29" i="7"/>
  <c r="O29" i="7"/>
  <c r="K29" i="7"/>
  <c r="J29" i="7"/>
  <c r="Q28" i="7"/>
  <c r="P28" i="7"/>
  <c r="O28" i="7"/>
  <c r="O27" i="7" s="1"/>
  <c r="K28" i="7"/>
  <c r="J28" i="7"/>
  <c r="P27" i="7"/>
  <c r="N27" i="7"/>
  <c r="N26" i="7" s="1"/>
  <c r="M27" i="7"/>
  <c r="M26" i="7" s="1"/>
  <c r="L27" i="7"/>
  <c r="I27" i="7"/>
  <c r="I26" i="7" s="1"/>
  <c r="H27" i="7"/>
  <c r="L26" i="7"/>
  <c r="L25" i="7" s="1"/>
  <c r="Q24" i="7"/>
  <c r="P24" i="7"/>
  <c r="O24" i="7"/>
  <c r="K24" i="7"/>
  <c r="J24" i="7"/>
  <c r="Q23" i="7"/>
  <c r="O23" i="7"/>
  <c r="P23" i="7" s="1"/>
  <c r="K23" i="7"/>
  <c r="J23" i="7"/>
  <c r="Q22" i="7"/>
  <c r="P22" i="7"/>
  <c r="I22" i="7"/>
  <c r="O21" i="7"/>
  <c r="O20" i="7" s="1"/>
  <c r="O19" i="7" s="1"/>
  <c r="I21" i="7"/>
  <c r="N20" i="7"/>
  <c r="N19" i="7" s="1"/>
  <c r="M20" i="7"/>
  <c r="M19" i="7" s="1"/>
  <c r="L20" i="7"/>
  <c r="H20" i="7"/>
  <c r="H19" i="7"/>
  <c r="O18" i="7"/>
  <c r="P18" i="7" s="1"/>
  <c r="O17" i="7"/>
  <c r="Q17" i="7" s="1"/>
  <c r="O16" i="7"/>
  <c r="O15" i="7"/>
  <c r="Q15" i="7" s="1"/>
  <c r="I15" i="7"/>
  <c r="N14" i="7"/>
  <c r="N13" i="7" s="1"/>
  <c r="M14" i="7"/>
  <c r="L14" i="7"/>
  <c r="H14" i="7"/>
  <c r="O12" i="7"/>
  <c r="K12" i="7"/>
  <c r="J12" i="7"/>
  <c r="N11" i="7"/>
  <c r="M11" i="7"/>
  <c r="O11" i="7" s="1"/>
  <c r="Q11" i="7" s="1"/>
  <c r="L11" i="7"/>
  <c r="I11" i="7"/>
  <c r="H11" i="7"/>
  <c r="J11" i="7" s="1"/>
  <c r="I443" i="6"/>
  <c r="I442" i="6"/>
  <c r="I441" i="6"/>
  <c r="I351" i="6"/>
  <c r="I350" i="6"/>
  <c r="I341" i="6"/>
  <c r="I349" i="6"/>
  <c r="O349" i="6"/>
  <c r="O340" i="6"/>
  <c r="I33" i="6"/>
  <c r="I21" i="6"/>
  <c r="I15" i="6"/>
  <c r="I16" i="6"/>
  <c r="I17" i="6"/>
  <c r="I18" i="6"/>
  <c r="N25" i="8" l="1"/>
  <c r="Q33" i="8"/>
  <c r="M25" i="8"/>
  <c r="Q16" i="8"/>
  <c r="I16" i="8"/>
  <c r="O61" i="8"/>
  <c r="Q61" i="8" s="1"/>
  <c r="J15" i="8"/>
  <c r="I451" i="8"/>
  <c r="J451" i="8" s="1"/>
  <c r="N296" i="8"/>
  <c r="N167" i="8" s="1"/>
  <c r="J307" i="8"/>
  <c r="Q307" i="8"/>
  <c r="Q300" i="8"/>
  <c r="M264" i="8"/>
  <c r="Q295" i="8"/>
  <c r="P280" i="8"/>
  <c r="N264" i="8"/>
  <c r="Q269" i="8"/>
  <c r="I266" i="8"/>
  <c r="J210" i="8"/>
  <c r="N178" i="8"/>
  <c r="N177" i="8" s="1"/>
  <c r="N261" i="8" s="1"/>
  <c r="P210" i="8"/>
  <c r="Q383" i="8"/>
  <c r="K326" i="8"/>
  <c r="P326" i="8"/>
  <c r="N96" i="8"/>
  <c r="N75" i="8" s="1"/>
  <c r="P211" i="8"/>
  <c r="O207" i="8"/>
  <c r="P207" i="8" s="1"/>
  <c r="N89" i="8"/>
  <c r="I305" i="8"/>
  <c r="I297" i="8" s="1"/>
  <c r="Q158" i="8"/>
  <c r="P158" i="8"/>
  <c r="J158" i="8"/>
  <c r="J157" i="8" s="1"/>
  <c r="J102" i="8" s="1"/>
  <c r="J77" i="8" s="1"/>
  <c r="P160" i="8"/>
  <c r="I157" i="8"/>
  <c r="I160" i="8" s="1"/>
  <c r="P302" i="8"/>
  <c r="I339" i="8"/>
  <c r="I338" i="8" s="1"/>
  <c r="I337" i="8" s="1"/>
  <c r="I172" i="8" s="1"/>
  <c r="M419" i="8"/>
  <c r="M418" i="8" s="1"/>
  <c r="M455" i="8" s="1"/>
  <c r="P340" i="8"/>
  <c r="O339" i="8"/>
  <c r="P339" i="8" s="1"/>
  <c r="H89" i="8"/>
  <c r="H296" i="8"/>
  <c r="K246" i="8"/>
  <c r="O240" i="8"/>
  <c r="M96" i="8"/>
  <c r="M75" i="8" s="1"/>
  <c r="M171" i="8"/>
  <c r="P58" i="8"/>
  <c r="L13" i="8"/>
  <c r="P36" i="8"/>
  <c r="O62" i="8"/>
  <c r="Q62" i="8" s="1"/>
  <c r="Q63" i="8"/>
  <c r="P63" i="8"/>
  <c r="M84" i="8"/>
  <c r="M111" i="8"/>
  <c r="M110" i="8" s="1"/>
  <c r="Q20" i="8"/>
  <c r="O19" i="8"/>
  <c r="Q19" i="8" s="1"/>
  <c r="Q37" i="8"/>
  <c r="O36" i="8"/>
  <c r="Q36" i="8" s="1"/>
  <c r="I111" i="8"/>
  <c r="P34" i="8"/>
  <c r="O104" i="8"/>
  <c r="O175" i="8"/>
  <c r="L25" i="8"/>
  <c r="P26" i="8"/>
  <c r="O113" i="8"/>
  <c r="J130" i="8"/>
  <c r="M166" i="8"/>
  <c r="Q236" i="8"/>
  <c r="P236" i="8"/>
  <c r="O235" i="8"/>
  <c r="P247" i="8"/>
  <c r="P251" i="8"/>
  <c r="P86" i="8"/>
  <c r="L71" i="8"/>
  <c r="P71" i="8" s="1"/>
  <c r="Q364" i="8"/>
  <c r="P364" i="8"/>
  <c r="O362" i="8"/>
  <c r="J374" i="8"/>
  <c r="P392" i="8"/>
  <c r="I17" i="8"/>
  <c r="Q17" i="8"/>
  <c r="P38" i="8"/>
  <c r="P61" i="8"/>
  <c r="P115" i="8"/>
  <c r="I237" i="8"/>
  <c r="O241" i="8"/>
  <c r="Q241" i="8" s="1"/>
  <c r="K300" i="8"/>
  <c r="J300" i="8"/>
  <c r="O338" i="8"/>
  <c r="P338" i="8" s="1"/>
  <c r="M357" i="8"/>
  <c r="M337" i="8" s="1"/>
  <c r="M172" i="8" s="1"/>
  <c r="M381" i="8"/>
  <c r="M380" i="8" s="1"/>
  <c r="K375" i="8"/>
  <c r="I374" i="8"/>
  <c r="N381" i="8"/>
  <c r="N380" i="8" s="1"/>
  <c r="N100" i="8"/>
  <c r="N99" i="8" s="1"/>
  <c r="N357" i="8"/>
  <c r="N337" i="8" s="1"/>
  <c r="Q35" i="8"/>
  <c r="P35" i="8"/>
  <c r="O34" i="8"/>
  <c r="Q34" i="8" s="1"/>
  <c r="K18" i="8"/>
  <c r="H104" i="8"/>
  <c r="K104" i="8" s="1"/>
  <c r="H175" i="8"/>
  <c r="Q18" i="8"/>
  <c r="P18" i="8"/>
  <c r="N166" i="8"/>
  <c r="K244" i="8"/>
  <c r="Q318" i="8"/>
  <c r="H30" i="8"/>
  <c r="H25" i="8" s="1"/>
  <c r="P365" i="8"/>
  <c r="K306" i="8"/>
  <c r="J306" i="8"/>
  <c r="I289" i="8"/>
  <c r="K295" i="8"/>
  <c r="J295" i="8"/>
  <c r="I72" i="8"/>
  <c r="K72" i="8" s="1"/>
  <c r="K162" i="8"/>
  <c r="O180" i="8"/>
  <c r="O179" i="8" s="1"/>
  <c r="P179" i="8" s="1"/>
  <c r="L237" i="8"/>
  <c r="P238" i="8"/>
  <c r="J249" i="8"/>
  <c r="O381" i="8"/>
  <c r="O357" i="8"/>
  <c r="O265" i="8"/>
  <c r="L30" i="8"/>
  <c r="H41" i="8"/>
  <c r="P51" i="8"/>
  <c r="O58" i="8"/>
  <c r="Q58" i="8" s="1"/>
  <c r="Q59" i="8"/>
  <c r="N84" i="8"/>
  <c r="N111" i="8"/>
  <c r="N110" i="8" s="1"/>
  <c r="H139" i="8"/>
  <c r="J162" i="8"/>
  <c r="P181" i="8"/>
  <c r="M90" i="8"/>
  <c r="M89" i="8" s="1"/>
  <c r="M260" i="8"/>
  <c r="M259" i="8" s="1"/>
  <c r="N97" i="8"/>
  <c r="N76" i="8" s="1"/>
  <c r="N172" i="8"/>
  <c r="L249" i="8"/>
  <c r="P353" i="8"/>
  <c r="O352" i="8"/>
  <c r="P352" i="8" s="1"/>
  <c r="L95" i="8"/>
  <c r="P423" i="8"/>
  <c r="O421" i="8"/>
  <c r="O420" i="8" s="1"/>
  <c r="O100" i="8" s="1"/>
  <c r="O101" i="8"/>
  <c r="Q101" i="8" s="1"/>
  <c r="Q248" i="8"/>
  <c r="P311" i="8"/>
  <c r="O309" i="8"/>
  <c r="P309" i="8" s="1"/>
  <c r="P248" i="8"/>
  <c r="K301" i="8"/>
  <c r="J301" i="8"/>
  <c r="K157" i="8"/>
  <c r="Q243" i="8"/>
  <c r="P243" i="8"/>
  <c r="I71" i="8"/>
  <c r="P200" i="8"/>
  <c r="N13" i="8"/>
  <c r="Q32" i="8"/>
  <c r="O31" i="8"/>
  <c r="I215" i="8"/>
  <c r="I207" i="8" s="1"/>
  <c r="Q215" i="8"/>
  <c r="P362" i="8"/>
  <c r="Q394" i="8"/>
  <c r="P394" i="8"/>
  <c r="O392" i="8"/>
  <c r="O48" i="8"/>
  <c r="Q50" i="8"/>
  <c r="P294" i="8"/>
  <c r="O289" i="8"/>
  <c r="P32" i="8"/>
  <c r="L77" i="8"/>
  <c r="N171" i="8"/>
  <c r="P215" i="8"/>
  <c r="K36" i="8"/>
  <c r="K63" i="8"/>
  <c r="Q86" i="8"/>
  <c r="M105" i="8"/>
  <c r="M80" i="8" s="1"/>
  <c r="M79" i="8" s="1"/>
  <c r="M249" i="8"/>
  <c r="P297" i="8"/>
  <c r="L296" i="8"/>
  <c r="L167" i="8" s="1"/>
  <c r="M332" i="8"/>
  <c r="M379" i="8"/>
  <c r="N389" i="8"/>
  <c r="N388" i="8" s="1"/>
  <c r="N387" i="8" s="1"/>
  <c r="N454" i="8"/>
  <c r="I174" i="8"/>
  <c r="L332" i="8"/>
  <c r="L379" i="8"/>
  <c r="P333" i="8"/>
  <c r="K399" i="8"/>
  <c r="J399" i="8"/>
  <c r="I398" i="8"/>
  <c r="Q27" i="8"/>
  <c r="O26" i="8"/>
  <c r="P48" i="8"/>
  <c r="I41" i="8"/>
  <c r="K41" i="8" s="1"/>
  <c r="J244" i="8"/>
  <c r="P250" i="8"/>
  <c r="I276" i="8"/>
  <c r="M296" i="8"/>
  <c r="I313" i="8"/>
  <c r="K313" i="8" s="1"/>
  <c r="K314" i="8"/>
  <c r="J314" i="8"/>
  <c r="Q372" i="8"/>
  <c r="P372" i="8"/>
  <c r="O454" i="8"/>
  <c r="O389" i="8"/>
  <c r="P390" i="8"/>
  <c r="Q395" i="8"/>
  <c r="J412" i="8"/>
  <c r="P54" i="8"/>
  <c r="P401" i="8"/>
  <c r="P50" i="8"/>
  <c r="P153" i="8"/>
  <c r="O152" i="8"/>
  <c r="P152" i="8" s="1"/>
  <c r="Q366" i="8"/>
  <c r="O365" i="8"/>
  <c r="Q365" i="8" s="1"/>
  <c r="M19" i="8"/>
  <c r="M13" i="8" s="1"/>
  <c r="M10" i="8" s="1"/>
  <c r="M9" i="8" s="1"/>
  <c r="K80" i="8"/>
  <c r="I79" i="8"/>
  <c r="K79" i="8" s="1"/>
  <c r="P367" i="8"/>
  <c r="Q373" i="8"/>
  <c r="I390" i="8"/>
  <c r="K391" i="8"/>
  <c r="L139" i="8"/>
  <c r="P140" i="8"/>
  <c r="H171" i="8"/>
  <c r="J240" i="8"/>
  <c r="Q292" i="8"/>
  <c r="P292" i="8"/>
  <c r="N19" i="8"/>
  <c r="K217" i="8"/>
  <c r="J217" i="8"/>
  <c r="K269" i="8"/>
  <c r="J269" i="8"/>
  <c r="Q367" i="8"/>
  <c r="I103" i="8"/>
  <c r="K448" i="8"/>
  <c r="J448" i="8"/>
  <c r="I386" i="8"/>
  <c r="O90" i="8"/>
  <c r="O260" i="8"/>
  <c r="L60" i="8"/>
  <c r="P20" i="8"/>
  <c r="O54" i="8"/>
  <c r="Q54" i="8" s="1"/>
  <c r="Q56" i="8"/>
  <c r="O132" i="8"/>
  <c r="P168" i="8"/>
  <c r="Q328" i="8"/>
  <c r="I328" i="8"/>
  <c r="P446" i="8"/>
  <c r="Q446" i="8"/>
  <c r="I61" i="8"/>
  <c r="J61" i="8" s="1"/>
  <c r="O105" i="8"/>
  <c r="J113" i="8"/>
  <c r="J112" i="8" s="1"/>
  <c r="O109" i="8"/>
  <c r="P257" i="8"/>
  <c r="J26" i="8"/>
  <c r="J34" i="8"/>
  <c r="P37" i="8"/>
  <c r="M41" i="8"/>
  <c r="M60" i="8" s="1"/>
  <c r="O52" i="8"/>
  <c r="Q52" i="8" s="1"/>
  <c r="Q53" i="8"/>
  <c r="H102" i="8"/>
  <c r="H77" i="8" s="1"/>
  <c r="O147" i="8"/>
  <c r="P147" i="8" s="1"/>
  <c r="H160" i="8"/>
  <c r="J160" i="8" s="1"/>
  <c r="P217" i="8"/>
  <c r="Q217" i="8"/>
  <c r="P282" i="8"/>
  <c r="P349" i="8"/>
  <c r="J386" i="8"/>
  <c r="N455" i="8"/>
  <c r="Q21" i="8"/>
  <c r="I21" i="8"/>
  <c r="N41" i="8"/>
  <c r="N60" i="8" s="1"/>
  <c r="I102" i="8"/>
  <c r="O140" i="8"/>
  <c r="H179" i="8"/>
  <c r="L240" i="8"/>
  <c r="P241" i="8"/>
  <c r="O246" i="8"/>
  <c r="N249" i="8"/>
  <c r="N105" i="8"/>
  <c r="N80" i="8" s="1"/>
  <c r="N79" i="8" s="1"/>
  <c r="Q288" i="8"/>
  <c r="P288" i="8"/>
  <c r="Q322" i="8"/>
  <c r="H329" i="8"/>
  <c r="J330" i="8"/>
  <c r="P374" i="8"/>
  <c r="O14" i="8"/>
  <c r="P162" i="8"/>
  <c r="O313" i="8"/>
  <c r="N379" i="8"/>
  <c r="H420" i="8"/>
  <c r="L98" i="8"/>
  <c r="O219" i="8"/>
  <c r="O229" i="8"/>
  <c r="P229" i="8" s="1"/>
  <c r="H264" i="8"/>
  <c r="J266" i="8"/>
  <c r="P290" i="8"/>
  <c r="J302" i="8"/>
  <c r="O332" i="8"/>
  <c r="Q332" i="8" s="1"/>
  <c r="Q359" i="8"/>
  <c r="P359" i="8"/>
  <c r="Q391" i="8"/>
  <c r="P391" i="8"/>
  <c r="K405" i="8"/>
  <c r="J405" i="8"/>
  <c r="O411" i="8"/>
  <c r="Q411" i="8" s="1"/>
  <c r="I431" i="8"/>
  <c r="J431" i="8" s="1"/>
  <c r="K266" i="8"/>
  <c r="Q325" i="8"/>
  <c r="P325" i="8"/>
  <c r="I325" i="8"/>
  <c r="K402" i="8"/>
  <c r="P412" i="8"/>
  <c r="P15" i="8"/>
  <c r="K37" i="8"/>
  <c r="P39" i="8"/>
  <c r="N102" i="8"/>
  <c r="N77" i="8" s="1"/>
  <c r="J246" i="8"/>
  <c r="P306" i="8"/>
  <c r="P314" i="8"/>
  <c r="Q333" i="8"/>
  <c r="P368" i="8"/>
  <c r="I383" i="8"/>
  <c r="Q412" i="8"/>
  <c r="L420" i="8"/>
  <c r="P431" i="8"/>
  <c r="Q15" i="8"/>
  <c r="P157" i="8"/>
  <c r="P246" i="8"/>
  <c r="J105" i="8"/>
  <c r="J104" i="8" s="1"/>
  <c r="Q291" i="8"/>
  <c r="P291" i="8"/>
  <c r="O297" i="8"/>
  <c r="Q334" i="8"/>
  <c r="P334" i="8"/>
  <c r="I334" i="8"/>
  <c r="J365" i="8"/>
  <c r="J395" i="8"/>
  <c r="I413" i="8"/>
  <c r="P42" i="8"/>
  <c r="L112" i="8"/>
  <c r="H170" i="8"/>
  <c r="P242" i="8"/>
  <c r="P298" i="8"/>
  <c r="H338" i="8"/>
  <c r="K338" i="8" s="1"/>
  <c r="I357" i="8"/>
  <c r="H398" i="8"/>
  <c r="O405" i="8"/>
  <c r="J427" i="8"/>
  <c r="P108" i="8"/>
  <c r="M206" i="8"/>
  <c r="I377" i="8"/>
  <c r="J381" i="8"/>
  <c r="P399" i="8"/>
  <c r="Q409" i="8"/>
  <c r="P413" i="8"/>
  <c r="Q369" i="8"/>
  <c r="P369" i="8"/>
  <c r="I33" i="8"/>
  <c r="N88" i="8"/>
  <c r="N73" i="8" s="1"/>
  <c r="P113" i="8"/>
  <c r="P132" i="8"/>
  <c r="Q316" i="8"/>
  <c r="P316" i="8"/>
  <c r="I381" i="8"/>
  <c r="H454" i="8"/>
  <c r="P438" i="8"/>
  <c r="N332" i="8"/>
  <c r="N170" i="8" s="1"/>
  <c r="J358" i="8"/>
  <c r="Q396" i="8"/>
  <c r="I173" i="8"/>
  <c r="K173" i="8" s="1"/>
  <c r="J367" i="8"/>
  <c r="L454" i="8"/>
  <c r="L389" i="8"/>
  <c r="P373" i="8"/>
  <c r="L244" i="8"/>
  <c r="L381" i="8"/>
  <c r="L357" i="8"/>
  <c r="M389" i="8"/>
  <c r="M388" i="8" s="1"/>
  <c r="M387" i="8" s="1"/>
  <c r="M454" i="8"/>
  <c r="O399" i="8"/>
  <c r="P443" i="8"/>
  <c r="I442" i="8"/>
  <c r="J442" i="8" s="1"/>
  <c r="N25" i="7"/>
  <c r="M25" i="7"/>
  <c r="O61" i="7"/>
  <c r="P61" i="7" s="1"/>
  <c r="I18" i="7"/>
  <c r="J18" i="7" s="1"/>
  <c r="Q18" i="7"/>
  <c r="I17" i="7"/>
  <c r="J17" i="7" s="1"/>
  <c r="P17" i="7"/>
  <c r="P16" i="7"/>
  <c r="Q16" i="7"/>
  <c r="I16" i="7"/>
  <c r="K16" i="7" s="1"/>
  <c r="O14" i="7"/>
  <c r="P15" i="7"/>
  <c r="M13" i="7"/>
  <c r="I442" i="7"/>
  <c r="J442" i="7" s="1"/>
  <c r="I413" i="7"/>
  <c r="P413" i="7"/>
  <c r="Q412" i="7"/>
  <c r="P412" i="7"/>
  <c r="M404" i="7"/>
  <c r="O338" i="7"/>
  <c r="O98" i="7" s="1"/>
  <c r="I349" i="7"/>
  <c r="J349" i="7" s="1"/>
  <c r="I340" i="7"/>
  <c r="I326" i="7"/>
  <c r="I383" i="7" s="1"/>
  <c r="J383" i="7" s="1"/>
  <c r="P326" i="7"/>
  <c r="Q326" i="7"/>
  <c r="M296" i="7"/>
  <c r="I314" i="7"/>
  <c r="P307" i="7"/>
  <c r="P306" i="7"/>
  <c r="Q305" i="7"/>
  <c r="P302" i="7"/>
  <c r="I302" i="7"/>
  <c r="J302" i="7" s="1"/>
  <c r="I301" i="7"/>
  <c r="J301" i="7" s="1"/>
  <c r="K301" i="7"/>
  <c r="P301" i="7"/>
  <c r="P300" i="7"/>
  <c r="M264" i="7"/>
  <c r="P280" i="7"/>
  <c r="I269" i="7"/>
  <c r="K269" i="7" s="1"/>
  <c r="Q269" i="7"/>
  <c r="N166" i="7"/>
  <c r="I211" i="7"/>
  <c r="J211" i="7" s="1"/>
  <c r="P210" i="7"/>
  <c r="I377" i="7"/>
  <c r="J377" i="7" s="1"/>
  <c r="J109" i="7" s="1"/>
  <c r="J81" i="7" s="1"/>
  <c r="H264" i="7"/>
  <c r="H84" i="7" s="1"/>
  <c r="H69" i="7" s="1"/>
  <c r="O37" i="7"/>
  <c r="P38" i="7"/>
  <c r="Q38" i="7"/>
  <c r="K298" i="7"/>
  <c r="J298" i="7"/>
  <c r="Q48" i="7"/>
  <c r="P48" i="7"/>
  <c r="M166" i="7"/>
  <c r="O77" i="7"/>
  <c r="K33" i="7"/>
  <c r="J33" i="7"/>
  <c r="I31" i="7"/>
  <c r="J90" i="7"/>
  <c r="Q20" i="7"/>
  <c r="Q43" i="7"/>
  <c r="P43" i="7"/>
  <c r="P91" i="7"/>
  <c r="O139" i="7"/>
  <c r="M170" i="7"/>
  <c r="I20" i="7"/>
  <c r="K94" i="7"/>
  <c r="J21" i="7"/>
  <c r="P39" i="7"/>
  <c r="Q55" i="7"/>
  <c r="P55" i="7"/>
  <c r="J113" i="7"/>
  <c r="J112" i="7" s="1"/>
  <c r="M160" i="7"/>
  <c r="H240" i="7"/>
  <c r="H178" i="7" s="1"/>
  <c r="H177" i="7" s="1"/>
  <c r="H261" i="7" s="1"/>
  <c r="J241" i="7"/>
  <c r="O250" i="7"/>
  <c r="P251" i="7"/>
  <c r="Q291" i="7"/>
  <c r="P291" i="7"/>
  <c r="P173" i="7"/>
  <c r="P54" i="7"/>
  <c r="K62" i="7"/>
  <c r="N171" i="7"/>
  <c r="N96" i="7"/>
  <c r="N75" i="7" s="1"/>
  <c r="J340" i="7"/>
  <c r="I339" i="7"/>
  <c r="L366" i="7"/>
  <c r="P367" i="7"/>
  <c r="N139" i="7"/>
  <c r="P205" i="7"/>
  <c r="O199" i="7"/>
  <c r="P199" i="7" s="1"/>
  <c r="H379" i="7"/>
  <c r="H332" i="7"/>
  <c r="H88" i="7" s="1"/>
  <c r="H73" i="7" s="1"/>
  <c r="K48" i="7"/>
  <c r="Q101" i="7"/>
  <c r="K21" i="7"/>
  <c r="O31" i="7"/>
  <c r="P31" i="7" s="1"/>
  <c r="Q33" i="7"/>
  <c r="P33" i="7"/>
  <c r="Q39" i="7"/>
  <c r="K44" i="7"/>
  <c r="Q62" i="7"/>
  <c r="L90" i="7"/>
  <c r="L88" i="7"/>
  <c r="L260" i="7"/>
  <c r="L170" i="7"/>
  <c r="P237" i="7"/>
  <c r="I260" i="7"/>
  <c r="K22" i="7"/>
  <c r="J22" i="7"/>
  <c r="K92" i="7"/>
  <c r="Q260" i="7"/>
  <c r="Q298" i="7"/>
  <c r="P298" i="7"/>
  <c r="O297" i="7"/>
  <c r="P297" i="7" s="1"/>
  <c r="K18" i="7"/>
  <c r="Q52" i="7"/>
  <c r="P52" i="7"/>
  <c r="K103" i="7"/>
  <c r="H78" i="7"/>
  <c r="K78" i="7" s="1"/>
  <c r="L178" i="7"/>
  <c r="M206" i="7"/>
  <c r="H260" i="7"/>
  <c r="H404" i="7"/>
  <c r="J405" i="7"/>
  <c r="K11" i="7"/>
  <c r="P26" i="7"/>
  <c r="L36" i="7"/>
  <c r="P37" i="7"/>
  <c r="O44" i="7"/>
  <c r="Q44" i="7" s="1"/>
  <c r="M60" i="7"/>
  <c r="N88" i="7"/>
  <c r="N73" i="7" s="1"/>
  <c r="N206" i="7"/>
  <c r="N178" i="7" s="1"/>
  <c r="N177" i="7" s="1"/>
  <c r="N261" i="7" s="1"/>
  <c r="P233" i="7"/>
  <c r="I329" i="7"/>
  <c r="O93" i="7"/>
  <c r="Q93" i="7" s="1"/>
  <c r="P335" i="7"/>
  <c r="J451" i="7"/>
  <c r="I109" i="7"/>
  <c r="I81" i="7" s="1"/>
  <c r="K81" i="7" s="1"/>
  <c r="Q51" i="7"/>
  <c r="P51" i="7"/>
  <c r="P44" i="7"/>
  <c r="L41" i="7"/>
  <c r="M260" i="7"/>
  <c r="M259" i="7" s="1"/>
  <c r="M90" i="7"/>
  <c r="M89" i="7" s="1"/>
  <c r="Q334" i="7"/>
  <c r="O333" i="7"/>
  <c r="I334" i="7"/>
  <c r="O91" i="7"/>
  <c r="Q91" i="7" s="1"/>
  <c r="O173" i="7"/>
  <c r="Q173" i="7" s="1"/>
  <c r="Q362" i="7"/>
  <c r="N111" i="7"/>
  <c r="N110" i="7" s="1"/>
  <c r="N84" i="7"/>
  <c r="I249" i="7"/>
  <c r="O265" i="7"/>
  <c r="L86" i="7"/>
  <c r="H357" i="7"/>
  <c r="J358" i="7"/>
  <c r="H100" i="7"/>
  <c r="H99" i="7" s="1"/>
  <c r="H381" i="7"/>
  <c r="P386" i="7"/>
  <c r="Q57" i="7"/>
  <c r="P57" i="7"/>
  <c r="P131" i="7"/>
  <c r="H160" i="7"/>
  <c r="H173" i="7"/>
  <c r="H102" i="7"/>
  <c r="H77" i="7" s="1"/>
  <c r="I179" i="7"/>
  <c r="P268" i="7"/>
  <c r="K300" i="7"/>
  <c r="I381" i="7"/>
  <c r="K358" i="7"/>
  <c r="I357" i="7"/>
  <c r="K357" i="7" s="1"/>
  <c r="N455" i="7"/>
  <c r="Q414" i="7"/>
  <c r="P422" i="7"/>
  <c r="O421" i="7"/>
  <c r="M263" i="7"/>
  <c r="M262" i="7" s="1"/>
  <c r="M384" i="7" s="1"/>
  <c r="M382" i="7" s="1"/>
  <c r="J287" i="7"/>
  <c r="I282" i="7"/>
  <c r="K282" i="7" s="1"/>
  <c r="K287" i="7"/>
  <c r="O366" i="7"/>
  <c r="Q367" i="7"/>
  <c r="K108" i="7"/>
  <c r="I106" i="7"/>
  <c r="K106" i="7" s="1"/>
  <c r="H26" i="7"/>
  <c r="J27" i="7"/>
  <c r="I215" i="7"/>
  <c r="P215" i="7"/>
  <c r="J305" i="7"/>
  <c r="K15" i="7"/>
  <c r="J15" i="7"/>
  <c r="K27" i="7"/>
  <c r="H41" i="7"/>
  <c r="Q49" i="7"/>
  <c r="P49" i="7"/>
  <c r="P11" i="7"/>
  <c r="K36" i="7"/>
  <c r="K42" i="7"/>
  <c r="I41" i="7"/>
  <c r="K41" i="7" s="1"/>
  <c r="P45" i="7"/>
  <c r="N100" i="7"/>
  <c r="N99" i="7" s="1"/>
  <c r="O103" i="7"/>
  <c r="L168" i="7"/>
  <c r="J250" i="7"/>
  <c r="H249" i="7"/>
  <c r="M379" i="7"/>
  <c r="M98" i="7"/>
  <c r="M337" i="7"/>
  <c r="P352" i="7"/>
  <c r="L338" i="7"/>
  <c r="N379" i="7"/>
  <c r="N337" i="7"/>
  <c r="N172" i="7" s="1"/>
  <c r="Q325" i="7"/>
  <c r="I325" i="7"/>
  <c r="Q58" i="7"/>
  <c r="P58" i="7"/>
  <c r="N388" i="7"/>
  <c r="N387" i="7" s="1"/>
  <c r="J58" i="7"/>
  <c r="I61" i="7"/>
  <c r="Q46" i="7"/>
  <c r="P46" i="7"/>
  <c r="J180" i="7"/>
  <c r="J179" i="7" s="1"/>
  <c r="P197" i="7"/>
  <c r="P312" i="7"/>
  <c r="O309" i="7"/>
  <c r="P309" i="7" s="1"/>
  <c r="I398" i="7"/>
  <c r="P12" i="7"/>
  <c r="L112" i="7"/>
  <c r="P113" i="7"/>
  <c r="N105" i="7"/>
  <c r="N80" i="7" s="1"/>
  <c r="N79" i="7" s="1"/>
  <c r="Q12" i="7"/>
  <c r="O42" i="7"/>
  <c r="O89" i="7"/>
  <c r="P93" i="7"/>
  <c r="M112" i="7"/>
  <c r="J140" i="7"/>
  <c r="P152" i="7"/>
  <c r="Q160" i="7"/>
  <c r="H296" i="7"/>
  <c r="H167" i="7" s="1"/>
  <c r="L419" i="7"/>
  <c r="L100" i="7"/>
  <c r="H89" i="7"/>
  <c r="K54" i="7"/>
  <c r="K90" i="7"/>
  <c r="N160" i="7"/>
  <c r="N102" i="7"/>
  <c r="N77" i="7" s="1"/>
  <c r="K210" i="7"/>
  <c r="L249" i="7"/>
  <c r="L105" i="7"/>
  <c r="P250" i="7"/>
  <c r="Q294" i="7"/>
  <c r="H95" i="7"/>
  <c r="H74" i="7" s="1"/>
  <c r="J139" i="7"/>
  <c r="P295" i="7"/>
  <c r="I295" i="7"/>
  <c r="P381" i="7"/>
  <c r="N41" i="7"/>
  <c r="N60" i="7" s="1"/>
  <c r="N89" i="7"/>
  <c r="H163" i="7"/>
  <c r="Q381" i="7"/>
  <c r="H419" i="7"/>
  <c r="H13" i="7"/>
  <c r="L60" i="7"/>
  <c r="P20" i="7"/>
  <c r="L19" i="7"/>
  <c r="O26" i="7"/>
  <c r="Q27" i="7"/>
  <c r="Q61" i="7"/>
  <c r="P133" i="7"/>
  <c r="O132" i="7"/>
  <c r="P132" i="7" s="1"/>
  <c r="L139" i="7"/>
  <c r="J244" i="7"/>
  <c r="P375" i="7"/>
  <c r="O374" i="7"/>
  <c r="Q375" i="7"/>
  <c r="L454" i="7"/>
  <c r="P390" i="7"/>
  <c r="I158" i="7"/>
  <c r="M175" i="7"/>
  <c r="M174" i="7" s="1"/>
  <c r="J282" i="7"/>
  <c r="K395" i="7"/>
  <c r="P21" i="7"/>
  <c r="P32" i="7"/>
  <c r="H461" i="7"/>
  <c r="J276" i="7"/>
  <c r="P331" i="7"/>
  <c r="O330" i="7"/>
  <c r="Q390" i="7"/>
  <c r="P398" i="7"/>
  <c r="Q21" i="7"/>
  <c r="P241" i="7"/>
  <c r="P246" i="7"/>
  <c r="L244" i="7"/>
  <c r="Q276" i="7"/>
  <c r="P276" i="7"/>
  <c r="H373" i="7"/>
  <c r="J373" i="7" s="1"/>
  <c r="J374" i="7"/>
  <c r="P158" i="7"/>
  <c r="Q292" i="7"/>
  <c r="H87" i="7"/>
  <c r="O109" i="7"/>
  <c r="Q158" i="7"/>
  <c r="Q244" i="7"/>
  <c r="L264" i="7"/>
  <c r="L296" i="7"/>
  <c r="K306" i="7"/>
  <c r="H337" i="7"/>
  <c r="P383" i="7"/>
  <c r="K392" i="7"/>
  <c r="O423" i="7"/>
  <c r="P423" i="7" s="1"/>
  <c r="M421" i="7"/>
  <c r="M420" i="7" s="1"/>
  <c r="P399" i="7"/>
  <c r="O398" i="7"/>
  <c r="I411" i="7"/>
  <c r="K411" i="7" s="1"/>
  <c r="J412" i="7"/>
  <c r="K38" i="7"/>
  <c r="L102" i="7"/>
  <c r="P162" i="7"/>
  <c r="P181" i="7"/>
  <c r="O180" i="7"/>
  <c r="N296" i="7"/>
  <c r="P328" i="7"/>
  <c r="I328" i="7"/>
  <c r="M173" i="7"/>
  <c r="Q399" i="7"/>
  <c r="K412" i="7"/>
  <c r="J197" i="7"/>
  <c r="P229" i="7"/>
  <c r="Q242" i="7"/>
  <c r="O322" i="7"/>
  <c r="Q322" i="7" s="1"/>
  <c r="Q328" i="7"/>
  <c r="J352" i="7"/>
  <c r="N173" i="7"/>
  <c r="K367" i="7"/>
  <c r="P339" i="7"/>
  <c r="P380" i="7"/>
  <c r="K405" i="7"/>
  <c r="P140" i="7"/>
  <c r="M105" i="7"/>
  <c r="M80" i="7" s="1"/>
  <c r="M79" i="7" s="1"/>
  <c r="O207" i="7"/>
  <c r="P219" i="7"/>
  <c r="N249" i="7"/>
  <c r="K280" i="7"/>
  <c r="Q303" i="7"/>
  <c r="P308" i="7"/>
  <c r="P357" i="7"/>
  <c r="I454" i="7"/>
  <c r="I389" i="7"/>
  <c r="K390" i="7"/>
  <c r="P397" i="7"/>
  <c r="O396" i="7"/>
  <c r="J169" i="7"/>
  <c r="P208" i="7"/>
  <c r="O240" i="7"/>
  <c r="M96" i="7"/>
  <c r="M75" i="7" s="1"/>
  <c r="M171" i="7"/>
  <c r="K244" i="7"/>
  <c r="P290" i="7"/>
  <c r="O289" i="7"/>
  <c r="Q289" i="7" s="1"/>
  <c r="Q397" i="7"/>
  <c r="L404" i="7"/>
  <c r="O197" i="7"/>
  <c r="I266" i="7"/>
  <c r="O313" i="7"/>
  <c r="O392" i="7"/>
  <c r="O405" i="7"/>
  <c r="O433" i="7"/>
  <c r="P433" i="7" s="1"/>
  <c r="P235" i="7"/>
  <c r="P248" i="7"/>
  <c r="P266" i="7"/>
  <c r="P281" i="7"/>
  <c r="J314" i="7"/>
  <c r="I366" i="7"/>
  <c r="I404" i="7"/>
  <c r="P446" i="7"/>
  <c r="I307" i="7"/>
  <c r="P358" i="7"/>
  <c r="J431" i="7"/>
  <c r="I441" i="7"/>
  <c r="J441" i="7" s="1"/>
  <c r="J246" i="7"/>
  <c r="O431" i="7"/>
  <c r="P431" i="7" s="1"/>
  <c r="I377" i="6"/>
  <c r="I413" i="6"/>
  <c r="I412" i="6"/>
  <c r="I334" i="6"/>
  <c r="I325" i="6"/>
  <c r="I314" i="6"/>
  <c r="I307" i="6"/>
  <c r="I306" i="6"/>
  <c r="I305" i="6"/>
  <c r="I302" i="6"/>
  <c r="I301" i="6"/>
  <c r="I300" i="6"/>
  <c r="I326" i="6"/>
  <c r="P19" i="8" l="1"/>
  <c r="K16" i="8"/>
  <c r="J16" i="8"/>
  <c r="N85" i="8"/>
  <c r="N70" i="8" s="1"/>
  <c r="J313" i="8"/>
  <c r="N263" i="8"/>
  <c r="N262" i="8" s="1"/>
  <c r="O206" i="8"/>
  <c r="Q207" i="8"/>
  <c r="O170" i="8"/>
  <c r="K305" i="8"/>
  <c r="J305" i="8"/>
  <c r="J297" i="8" s="1"/>
  <c r="N165" i="8"/>
  <c r="I98" i="8"/>
  <c r="J339" i="8"/>
  <c r="M263" i="8"/>
  <c r="M262" i="8" s="1"/>
  <c r="M384" i="8" s="1"/>
  <c r="M382" i="8" s="1"/>
  <c r="H379" i="8"/>
  <c r="H10" i="8"/>
  <c r="Q206" i="8"/>
  <c r="P206" i="8"/>
  <c r="O99" i="8"/>
  <c r="K33" i="8"/>
  <c r="I31" i="8"/>
  <c r="J33" i="8"/>
  <c r="K21" i="8"/>
  <c r="J21" i="8"/>
  <c r="I20" i="8"/>
  <c r="I60" i="8" s="1"/>
  <c r="M104" i="8"/>
  <c r="M175" i="8"/>
  <c r="M174" i="8" s="1"/>
  <c r="K215" i="8"/>
  <c r="J215" i="8"/>
  <c r="J207" i="8" s="1"/>
  <c r="J206" i="8" s="1"/>
  <c r="M88" i="8"/>
  <c r="M73" i="8" s="1"/>
  <c r="M97" i="8"/>
  <c r="M76" i="8" s="1"/>
  <c r="P421" i="8"/>
  <c r="I77" i="8"/>
  <c r="K77" i="8" s="1"/>
  <c r="K102" i="8"/>
  <c r="Q313" i="8"/>
  <c r="P313" i="8"/>
  <c r="O259" i="8"/>
  <c r="M69" i="8"/>
  <c r="L84" i="8"/>
  <c r="L111" i="8"/>
  <c r="P112" i="8"/>
  <c r="O89" i="8"/>
  <c r="Q362" i="8"/>
  <c r="O102" i="8"/>
  <c r="O173" i="8"/>
  <c r="L85" i="8"/>
  <c r="P389" i="8"/>
  <c r="J413" i="8"/>
  <c r="K413" i="8"/>
  <c r="J111" i="8"/>
  <c r="J110" i="8" s="1"/>
  <c r="P101" i="8"/>
  <c r="Q26" i="8"/>
  <c r="K374" i="8"/>
  <c r="I373" i="8"/>
  <c r="P109" i="8"/>
  <c r="O81" i="8"/>
  <c r="P14" i="8"/>
  <c r="Q14" i="8"/>
  <c r="O13" i="8"/>
  <c r="P13" i="8" s="1"/>
  <c r="Q105" i="8"/>
  <c r="O80" i="8"/>
  <c r="L166" i="8"/>
  <c r="L260" i="8"/>
  <c r="Q260" i="8" s="1"/>
  <c r="L170" i="8"/>
  <c r="P170" i="8" s="1"/>
  <c r="L88" i="8"/>
  <c r="L90" i="8"/>
  <c r="P237" i="8"/>
  <c r="O174" i="8"/>
  <c r="P105" i="8"/>
  <c r="K383" i="8"/>
  <c r="K334" i="8"/>
  <c r="J334" i="8"/>
  <c r="I91" i="8"/>
  <c r="K91" i="8" s="1"/>
  <c r="I333" i="8"/>
  <c r="H85" i="8"/>
  <c r="H70" i="8" s="1"/>
  <c r="J139" i="8"/>
  <c r="H86" i="8"/>
  <c r="J329" i="8"/>
  <c r="H168" i="8"/>
  <c r="O30" i="8"/>
  <c r="Q30" i="8" s="1"/>
  <c r="Q31" i="8"/>
  <c r="P180" i="8"/>
  <c r="N458" i="8"/>
  <c r="N461" i="8" s="1"/>
  <c r="N163" i="8"/>
  <c r="N161" i="8" s="1"/>
  <c r="Q338" i="8"/>
  <c r="O98" i="8"/>
  <c r="Q98" i="8" s="1"/>
  <c r="O337" i="8"/>
  <c r="L10" i="8"/>
  <c r="O379" i="8"/>
  <c r="Q379" i="8" s="1"/>
  <c r="Q389" i="8"/>
  <c r="N83" i="8"/>
  <c r="N82" i="8" s="1"/>
  <c r="N457" i="8" s="1"/>
  <c r="N460" i="8" s="1"/>
  <c r="N69" i="8"/>
  <c r="N68" i="8" s="1"/>
  <c r="N67" i="8" s="1"/>
  <c r="P62" i="8"/>
  <c r="M170" i="8"/>
  <c r="Q104" i="8"/>
  <c r="N10" i="8"/>
  <c r="N9" i="8" s="1"/>
  <c r="I454" i="8"/>
  <c r="K390" i="8"/>
  <c r="I389" i="8"/>
  <c r="N384" i="8"/>
  <c r="N382" i="8" s="1"/>
  <c r="K328" i="8"/>
  <c r="J328" i="8"/>
  <c r="P332" i="8"/>
  <c r="P411" i="8"/>
  <c r="J265" i="8"/>
  <c r="K297" i="8"/>
  <c r="I411" i="8"/>
  <c r="J175" i="8"/>
  <c r="J80" i="8" s="1"/>
  <c r="J79" i="8" s="1"/>
  <c r="H174" i="8"/>
  <c r="J174" i="8" s="1"/>
  <c r="P52" i="8"/>
  <c r="M458" i="8"/>
  <c r="M461" i="8" s="1"/>
  <c r="M163" i="8"/>
  <c r="M161" i="8" s="1"/>
  <c r="I420" i="8"/>
  <c r="O419" i="8"/>
  <c r="Q420" i="8"/>
  <c r="M167" i="8"/>
  <c r="M165" i="8" s="1"/>
  <c r="M164" i="8" s="1"/>
  <c r="M85" i="8"/>
  <c r="M70" i="8" s="1"/>
  <c r="H263" i="8"/>
  <c r="H262" i="8" s="1"/>
  <c r="H384" i="8" s="1"/>
  <c r="N104" i="8"/>
  <c r="N175" i="8"/>
  <c r="N174" i="8" s="1"/>
  <c r="M178" i="8"/>
  <c r="M177" i="8" s="1"/>
  <c r="M261" i="8" s="1"/>
  <c r="J41" i="8"/>
  <c r="H60" i="8"/>
  <c r="K289" i="8"/>
  <c r="J289" i="8"/>
  <c r="I260" i="8"/>
  <c r="I90" i="8"/>
  <c r="H84" i="8"/>
  <c r="L178" i="8"/>
  <c r="I78" i="8"/>
  <c r="K78" i="8" s="1"/>
  <c r="K103" i="8"/>
  <c r="J383" i="8"/>
  <c r="P219" i="8"/>
  <c r="P289" i="8"/>
  <c r="Q289" i="8"/>
  <c r="L74" i="8"/>
  <c r="Q71" i="8"/>
  <c r="K160" i="8"/>
  <c r="H111" i="8"/>
  <c r="H110" i="8" s="1"/>
  <c r="P381" i="8"/>
  <c r="L380" i="8"/>
  <c r="I95" i="8"/>
  <c r="K398" i="8"/>
  <c r="K61" i="8"/>
  <c r="K111" i="8"/>
  <c r="I110" i="8"/>
  <c r="I322" i="8"/>
  <c r="K322" i="8" s="1"/>
  <c r="K325" i="8"/>
  <c r="J325" i="8"/>
  <c r="J322" i="8" s="1"/>
  <c r="K174" i="8"/>
  <c r="P31" i="8"/>
  <c r="H167" i="8"/>
  <c r="I206" i="8"/>
  <c r="K207" i="8"/>
  <c r="O296" i="8"/>
  <c r="Q296" i="8" s="1"/>
  <c r="Q297" i="8"/>
  <c r="Q399" i="8"/>
  <c r="O398" i="8"/>
  <c r="J454" i="8"/>
  <c r="P454" i="8"/>
  <c r="H95" i="8"/>
  <c r="H74" i="8" s="1"/>
  <c r="J398" i="8"/>
  <c r="P240" i="8"/>
  <c r="L96" i="8"/>
  <c r="L171" i="8"/>
  <c r="K175" i="8"/>
  <c r="P30" i="8"/>
  <c r="O112" i="8"/>
  <c r="Q240" i="8"/>
  <c r="Q235" i="8"/>
  <c r="O169" i="8"/>
  <c r="O87" i="8"/>
  <c r="H419" i="8"/>
  <c r="H100" i="8"/>
  <c r="H99" i="8" s="1"/>
  <c r="J276" i="8"/>
  <c r="K276" i="8"/>
  <c r="Q48" i="8"/>
  <c r="O41" i="8"/>
  <c r="J237" i="8"/>
  <c r="J173" i="8"/>
  <c r="Q381" i="8"/>
  <c r="O380" i="8"/>
  <c r="Q380" i="8" s="1"/>
  <c r="J377" i="8"/>
  <c r="J109" i="8" s="1"/>
  <c r="J81" i="8" s="1"/>
  <c r="I109" i="8"/>
  <c r="I81" i="8" s="1"/>
  <c r="K81" i="8" s="1"/>
  <c r="P235" i="8"/>
  <c r="Q405" i="8"/>
  <c r="O404" i="8"/>
  <c r="K357" i="8"/>
  <c r="J357" i="8"/>
  <c r="J338" i="8"/>
  <c r="H337" i="8"/>
  <c r="H98" i="8"/>
  <c r="H178" i="8"/>
  <c r="H177" i="8" s="1"/>
  <c r="H261" i="8" s="1"/>
  <c r="H166" i="8"/>
  <c r="N385" i="8"/>
  <c r="N456" i="8"/>
  <c r="N453" i="8" s="1"/>
  <c r="Q392" i="8"/>
  <c r="L175" i="8"/>
  <c r="P249" i="8"/>
  <c r="L104" i="8"/>
  <c r="P104" i="8" s="1"/>
  <c r="O264" i="8"/>
  <c r="P265" i="8"/>
  <c r="Q265" i="8"/>
  <c r="Q246" i="8"/>
  <c r="O244" i="8"/>
  <c r="P244" i="8" s="1"/>
  <c r="K381" i="8"/>
  <c r="I380" i="8"/>
  <c r="M456" i="8"/>
  <c r="M453" i="8" s="1"/>
  <c r="M385" i="8"/>
  <c r="P357" i="8"/>
  <c r="L337" i="8"/>
  <c r="P420" i="8"/>
  <c r="L419" i="8"/>
  <c r="L100" i="8"/>
  <c r="I265" i="8"/>
  <c r="O139" i="8"/>
  <c r="Q357" i="8"/>
  <c r="K17" i="8"/>
  <c r="J17" i="8"/>
  <c r="I14" i="8"/>
  <c r="O88" i="8"/>
  <c r="M10" i="7"/>
  <c r="M9" i="7" s="1"/>
  <c r="I14" i="7"/>
  <c r="J14" i="7" s="1"/>
  <c r="K17" i="7"/>
  <c r="J16" i="7"/>
  <c r="Q14" i="7"/>
  <c r="P14" i="7"/>
  <c r="O13" i="7"/>
  <c r="P411" i="7"/>
  <c r="J413" i="7"/>
  <c r="K413" i="7"/>
  <c r="O337" i="7"/>
  <c r="I338" i="7"/>
  <c r="I98" i="7" s="1"/>
  <c r="K98" i="7" s="1"/>
  <c r="N97" i="7"/>
  <c r="N76" i="7" s="1"/>
  <c r="N263" i="7"/>
  <c r="N262" i="7" s="1"/>
  <c r="N384" i="7" s="1"/>
  <c r="N382" i="7" s="1"/>
  <c r="J326" i="7"/>
  <c r="K326" i="7"/>
  <c r="M167" i="7"/>
  <c r="P322" i="7"/>
  <c r="K314" i="7"/>
  <c r="I313" i="7"/>
  <c r="K302" i="7"/>
  <c r="I297" i="7"/>
  <c r="K297" i="7" s="1"/>
  <c r="P289" i="7"/>
  <c r="J269" i="7"/>
  <c r="H170" i="7"/>
  <c r="H166" i="7"/>
  <c r="L337" i="7"/>
  <c r="P337" i="7" s="1"/>
  <c r="L379" i="7"/>
  <c r="P338" i="7"/>
  <c r="L98" i="7"/>
  <c r="P41" i="7"/>
  <c r="P240" i="7"/>
  <c r="Q240" i="7"/>
  <c r="H10" i="7"/>
  <c r="P421" i="7"/>
  <c r="O420" i="7"/>
  <c r="H263" i="7"/>
  <c r="H262" i="7" s="1"/>
  <c r="P244" i="7"/>
  <c r="L172" i="7"/>
  <c r="I157" i="7"/>
  <c r="K158" i="7"/>
  <c r="J158" i="7"/>
  <c r="J157" i="7" s="1"/>
  <c r="J102" i="7" s="1"/>
  <c r="J77" i="7" s="1"/>
  <c r="L80" i="7"/>
  <c r="P105" i="7"/>
  <c r="J357" i="7"/>
  <c r="O249" i="7"/>
  <c r="O105" i="7"/>
  <c r="J381" i="7"/>
  <c r="H380" i="7"/>
  <c r="J380" i="7" s="1"/>
  <c r="P36" i="7"/>
  <c r="I365" i="7"/>
  <c r="K366" i="7"/>
  <c r="L167" i="7"/>
  <c r="O179" i="7"/>
  <c r="H418" i="7"/>
  <c r="H97" i="7" s="1"/>
  <c r="H76" i="7" s="1"/>
  <c r="L104" i="7"/>
  <c r="L175" i="7"/>
  <c r="P249" i="7"/>
  <c r="M111" i="7"/>
  <c r="M110" i="7" s="1"/>
  <c r="M84" i="7"/>
  <c r="I105" i="7"/>
  <c r="J215" i="7"/>
  <c r="J207" i="7" s="1"/>
  <c r="J206" i="7" s="1"/>
  <c r="K215" i="7"/>
  <c r="I207" i="7"/>
  <c r="K260" i="7"/>
  <c r="I259" i="7"/>
  <c r="K259" i="7" s="1"/>
  <c r="O41" i="7"/>
  <c r="Q42" i="7"/>
  <c r="P42" i="7"/>
  <c r="H25" i="7"/>
  <c r="J26" i="7"/>
  <c r="K389" i="7"/>
  <c r="O81" i="7"/>
  <c r="P109" i="7"/>
  <c r="Q374" i="7"/>
  <c r="O373" i="7"/>
  <c r="N69" i="7"/>
  <c r="J111" i="7"/>
  <c r="J110" i="7" s="1"/>
  <c r="J31" i="7"/>
  <c r="K31" i="7"/>
  <c r="I30" i="7"/>
  <c r="J20" i="7"/>
  <c r="K20" i="7"/>
  <c r="I19" i="7"/>
  <c r="I60" i="7"/>
  <c r="J404" i="7"/>
  <c r="J96" i="7" s="1"/>
  <c r="J75" i="7" s="1"/>
  <c r="J249" i="7"/>
  <c r="H104" i="7"/>
  <c r="H175" i="7"/>
  <c r="H259" i="7"/>
  <c r="J260" i="7"/>
  <c r="Q103" i="7"/>
  <c r="P103" i="7"/>
  <c r="O78" i="7"/>
  <c r="N85" i="7"/>
  <c r="N70" i="7" s="1"/>
  <c r="L89" i="7"/>
  <c r="P89" i="7" s="1"/>
  <c r="P90" i="7"/>
  <c r="Q90" i="7"/>
  <c r="P366" i="7"/>
  <c r="L365" i="7"/>
  <c r="M85" i="7"/>
  <c r="M70" i="7" s="1"/>
  <c r="K328" i="7"/>
  <c r="J328" i="7"/>
  <c r="Q396" i="7"/>
  <c r="O395" i="7"/>
  <c r="P396" i="7"/>
  <c r="K373" i="7"/>
  <c r="Q338" i="7"/>
  <c r="K383" i="7"/>
  <c r="N458" i="7"/>
  <c r="N461" i="7" s="1"/>
  <c r="N163" i="7"/>
  <c r="N161" i="7" s="1"/>
  <c r="N456" i="7"/>
  <c r="N453" i="7" s="1"/>
  <c r="N385" i="7"/>
  <c r="L73" i="7"/>
  <c r="K266" i="7"/>
  <c r="I265" i="7"/>
  <c r="J266" i="7"/>
  <c r="J265" i="7" s="1"/>
  <c r="Q398" i="7"/>
  <c r="O95" i="7"/>
  <c r="P139" i="7"/>
  <c r="L85" i="7"/>
  <c r="K295" i="7"/>
  <c r="J295" i="7"/>
  <c r="I289" i="7"/>
  <c r="I168" i="7"/>
  <c r="I86" i="7"/>
  <c r="J329" i="7"/>
  <c r="J338" i="7"/>
  <c r="O112" i="7"/>
  <c r="K404" i="7"/>
  <c r="I96" i="7"/>
  <c r="I171" i="7"/>
  <c r="P19" i="7"/>
  <c r="L13" i="7"/>
  <c r="Q19" i="7"/>
  <c r="L77" i="7"/>
  <c r="P77" i="7" s="1"/>
  <c r="P102" i="7"/>
  <c r="Q337" i="7"/>
  <c r="O172" i="7"/>
  <c r="Q172" i="7" s="1"/>
  <c r="O404" i="7"/>
  <c r="Q404" i="7" s="1"/>
  <c r="Q405" i="7"/>
  <c r="K381" i="7"/>
  <c r="I380" i="7"/>
  <c r="P260" i="7"/>
  <c r="L259" i="7"/>
  <c r="Q392" i="7"/>
  <c r="P392" i="7"/>
  <c r="O87" i="7"/>
  <c r="H72" i="7"/>
  <c r="K72" i="7" s="1"/>
  <c r="K87" i="7"/>
  <c r="H172" i="7"/>
  <c r="H165" i="7" s="1"/>
  <c r="J411" i="7"/>
  <c r="N104" i="7"/>
  <c r="N175" i="7"/>
  <c r="N174" i="7" s="1"/>
  <c r="M100" i="7"/>
  <c r="M99" i="7" s="1"/>
  <c r="M419" i="7"/>
  <c r="M418" i="7" s="1"/>
  <c r="Q366" i="7"/>
  <c r="O365" i="7"/>
  <c r="Q365" i="7" s="1"/>
  <c r="K26" i="7"/>
  <c r="J334" i="7"/>
  <c r="I333" i="7"/>
  <c r="K334" i="7"/>
  <c r="I91" i="7"/>
  <c r="O379" i="7"/>
  <c r="Q379" i="7" s="1"/>
  <c r="Q333" i="7"/>
  <c r="P333" i="7"/>
  <c r="O332" i="7"/>
  <c r="O296" i="7"/>
  <c r="Q296" i="7" s="1"/>
  <c r="Q297" i="7"/>
  <c r="H85" i="7"/>
  <c r="O30" i="7"/>
  <c r="Q31" i="7"/>
  <c r="Q102" i="7"/>
  <c r="P264" i="7"/>
  <c r="L263" i="7"/>
  <c r="L166" i="7"/>
  <c r="L71" i="7"/>
  <c r="J240" i="7"/>
  <c r="H96" i="7"/>
  <c r="H75" i="7" s="1"/>
  <c r="H171" i="7"/>
  <c r="K61" i="7"/>
  <c r="J61" i="7"/>
  <c r="O264" i="7"/>
  <c r="P265" i="7"/>
  <c r="Q265" i="7"/>
  <c r="H161" i="7"/>
  <c r="I104" i="7"/>
  <c r="I175" i="7"/>
  <c r="J454" i="7"/>
  <c r="P330" i="7"/>
  <c r="O329" i="7"/>
  <c r="N10" i="7"/>
  <c r="N9" i="7" s="1"/>
  <c r="L177" i="7"/>
  <c r="Q313" i="7"/>
  <c r="P313" i="7"/>
  <c r="L84" i="7"/>
  <c r="L111" i="7"/>
  <c r="P112" i="7"/>
  <c r="J325" i="7"/>
  <c r="J322" i="7" s="1"/>
  <c r="I322" i="7"/>
  <c r="K322" i="7" s="1"/>
  <c r="K325" i="7"/>
  <c r="L171" i="7"/>
  <c r="L96" i="7"/>
  <c r="M172" i="7"/>
  <c r="M165" i="7" s="1"/>
  <c r="M164" i="7" s="1"/>
  <c r="N167" i="7"/>
  <c r="N165" i="7" s="1"/>
  <c r="N164" i="7" s="1"/>
  <c r="P374" i="7"/>
  <c r="I95" i="7"/>
  <c r="K398" i="7"/>
  <c r="M178" i="7"/>
  <c r="M177" i="7" s="1"/>
  <c r="M261" i="7" s="1"/>
  <c r="Q207" i="7"/>
  <c r="P207" i="7"/>
  <c r="O206" i="7"/>
  <c r="P180" i="7"/>
  <c r="L99" i="7"/>
  <c r="J339" i="7"/>
  <c r="J307" i="7"/>
  <c r="J297" i="7" s="1"/>
  <c r="K307" i="7"/>
  <c r="J366" i="7"/>
  <c r="J105" i="7" s="1"/>
  <c r="J104" i="7" s="1"/>
  <c r="Q26" i="7"/>
  <c r="J398" i="7"/>
  <c r="L418" i="7"/>
  <c r="H60" i="7"/>
  <c r="J41" i="7"/>
  <c r="Q37" i="7"/>
  <c r="O36" i="7"/>
  <c r="Q36" i="7" s="1"/>
  <c r="I295" i="6"/>
  <c r="I280" i="6"/>
  <c r="I276" i="6"/>
  <c r="I269" i="6"/>
  <c r="I266" i="6"/>
  <c r="I215" i="6"/>
  <c r="I211" i="6"/>
  <c r="I210" i="6"/>
  <c r="P452" i="6"/>
  <c r="J452" i="6"/>
  <c r="O451" i="6"/>
  <c r="P451" i="6" s="1"/>
  <c r="O450" i="6"/>
  <c r="J450" i="6"/>
  <c r="O449" i="6"/>
  <c r="O448" i="6" s="1"/>
  <c r="J449" i="6"/>
  <c r="P448" i="6"/>
  <c r="N448" i="6"/>
  <c r="M448" i="6"/>
  <c r="M386" i="6" s="1"/>
  <c r="L448" i="6"/>
  <c r="I448" i="6"/>
  <c r="I386" i="6" s="1"/>
  <c r="H448" i="6"/>
  <c r="K448" i="6" s="1"/>
  <c r="Q446" i="6"/>
  <c r="O446" i="6"/>
  <c r="P446" i="6" s="1"/>
  <c r="J446" i="6"/>
  <c r="O445" i="6"/>
  <c r="P445" i="6" s="1"/>
  <c r="J445" i="6"/>
  <c r="O443" i="6"/>
  <c r="P443" i="6" s="1"/>
  <c r="O442" i="6"/>
  <c r="P442" i="6" s="1"/>
  <c r="O441" i="6"/>
  <c r="J441" i="6" s="1"/>
  <c r="O440" i="6"/>
  <c r="P440" i="6" s="1"/>
  <c r="J440" i="6"/>
  <c r="O439" i="6"/>
  <c r="P439" i="6" s="1"/>
  <c r="J439" i="6"/>
  <c r="P438" i="6"/>
  <c r="O438" i="6"/>
  <c r="J438" i="6"/>
  <c r="O437" i="6"/>
  <c r="J437" i="6"/>
  <c r="N436" i="6"/>
  <c r="M436" i="6"/>
  <c r="L436" i="6"/>
  <c r="I436" i="6"/>
  <c r="H436" i="6"/>
  <c r="J436" i="6" s="1"/>
  <c r="O434" i="6"/>
  <c r="P434" i="6" s="1"/>
  <c r="N433" i="6"/>
  <c r="M433" i="6"/>
  <c r="L433" i="6"/>
  <c r="H433" i="6"/>
  <c r="O432" i="6"/>
  <c r="P432" i="6" s="1"/>
  <c r="I432" i="6"/>
  <c r="I431" i="6" s="1"/>
  <c r="O431" i="6"/>
  <c r="N431" i="6"/>
  <c r="M431" i="6"/>
  <c r="L431" i="6"/>
  <c r="H431" i="6"/>
  <c r="O430" i="6"/>
  <c r="P430" i="6" s="1"/>
  <c r="J430" i="6"/>
  <c r="P429" i="6"/>
  <c r="O429" i="6"/>
  <c r="J429" i="6"/>
  <c r="P428" i="6"/>
  <c r="O428" i="6"/>
  <c r="J428" i="6"/>
  <c r="N427" i="6"/>
  <c r="N423" i="6" s="1"/>
  <c r="N421" i="6" s="1"/>
  <c r="M427" i="6"/>
  <c r="M423" i="6" s="1"/>
  <c r="L427" i="6"/>
  <c r="I427" i="6"/>
  <c r="H427" i="6"/>
  <c r="J427" i="6" s="1"/>
  <c r="P426" i="6"/>
  <c r="O426" i="6"/>
  <c r="J426" i="6"/>
  <c r="O425" i="6"/>
  <c r="P425" i="6" s="1"/>
  <c r="J425" i="6"/>
  <c r="P424" i="6"/>
  <c r="O424" i="6"/>
  <c r="J424" i="6"/>
  <c r="J423" i="6"/>
  <c r="O422" i="6"/>
  <c r="P422" i="6" s="1"/>
  <c r="J422" i="6"/>
  <c r="L421" i="6"/>
  <c r="I421" i="6"/>
  <c r="H421" i="6"/>
  <c r="J421" i="6" s="1"/>
  <c r="Q417" i="6"/>
  <c r="O417" i="6"/>
  <c r="K417" i="6"/>
  <c r="J417" i="6"/>
  <c r="O416" i="6"/>
  <c r="Q416" i="6" s="1"/>
  <c r="K416" i="6"/>
  <c r="J416" i="6"/>
  <c r="O415" i="6"/>
  <c r="Q415" i="6" s="1"/>
  <c r="K415" i="6"/>
  <c r="J415" i="6"/>
  <c r="N414" i="6"/>
  <c r="M414" i="6"/>
  <c r="O414" i="6" s="1"/>
  <c r="Q414" i="6" s="1"/>
  <c r="L414" i="6"/>
  <c r="I414" i="6"/>
  <c r="K414" i="6" s="1"/>
  <c r="H414" i="6"/>
  <c r="J414" i="6" s="1"/>
  <c r="O413" i="6"/>
  <c r="P413" i="6" s="1"/>
  <c r="K413" i="6"/>
  <c r="O412" i="6"/>
  <c r="Q412" i="6" s="1"/>
  <c r="N411" i="6"/>
  <c r="M411" i="6"/>
  <c r="M404" i="6" s="1"/>
  <c r="M96" i="6" s="1"/>
  <c r="M75" i="6" s="1"/>
  <c r="L411" i="6"/>
  <c r="H411" i="6"/>
  <c r="O410" i="6"/>
  <c r="Q410" i="6" s="1"/>
  <c r="K410" i="6"/>
  <c r="J410" i="6"/>
  <c r="O409" i="6"/>
  <c r="Q409" i="6" s="1"/>
  <c r="K409" i="6"/>
  <c r="J409" i="6"/>
  <c r="P408" i="6"/>
  <c r="N408" i="6"/>
  <c r="M408" i="6"/>
  <c r="L408" i="6"/>
  <c r="I408" i="6"/>
  <c r="K408" i="6" s="1"/>
  <c r="H408" i="6"/>
  <c r="J408" i="6" s="1"/>
  <c r="Q407" i="6"/>
  <c r="O407" i="6"/>
  <c r="K407" i="6"/>
  <c r="J407" i="6"/>
  <c r="Q406" i="6"/>
  <c r="O406" i="6"/>
  <c r="O405" i="6" s="1"/>
  <c r="K406" i="6"/>
  <c r="J406" i="6"/>
  <c r="P405" i="6"/>
  <c r="N405" i="6"/>
  <c r="M405" i="6"/>
  <c r="L405" i="6"/>
  <c r="I405" i="6"/>
  <c r="H405" i="6"/>
  <c r="K405" i="6" s="1"/>
  <c r="Q403" i="6"/>
  <c r="P403" i="6"/>
  <c r="O403" i="6"/>
  <c r="K403" i="6"/>
  <c r="J403" i="6"/>
  <c r="Q402" i="6"/>
  <c r="P402" i="6"/>
  <c r="O402" i="6"/>
  <c r="N402" i="6"/>
  <c r="M402" i="6"/>
  <c r="L402" i="6"/>
  <c r="J402" i="6"/>
  <c r="I402" i="6"/>
  <c r="H402" i="6"/>
  <c r="K402" i="6" s="1"/>
  <c r="Q401" i="6"/>
  <c r="P401" i="6"/>
  <c r="O401" i="6"/>
  <c r="O399" i="6" s="1"/>
  <c r="Q399" i="6" s="1"/>
  <c r="K401" i="6"/>
  <c r="J401" i="6"/>
  <c r="Q400" i="6"/>
  <c r="P400" i="6"/>
  <c r="O400" i="6"/>
  <c r="K400" i="6"/>
  <c r="J400" i="6"/>
  <c r="N399" i="6"/>
  <c r="M399" i="6"/>
  <c r="M398" i="6" s="1"/>
  <c r="L399" i="6"/>
  <c r="J399" i="6"/>
  <c r="I399" i="6"/>
  <c r="H399" i="6"/>
  <c r="K399" i="6" s="1"/>
  <c r="N398" i="6"/>
  <c r="L398" i="6"/>
  <c r="I398" i="6"/>
  <c r="Q397" i="6"/>
  <c r="P397" i="6"/>
  <c r="O397" i="6"/>
  <c r="K397" i="6"/>
  <c r="J397" i="6"/>
  <c r="O396" i="6"/>
  <c r="N396" i="6"/>
  <c r="M396" i="6"/>
  <c r="M395" i="6" s="1"/>
  <c r="L396" i="6"/>
  <c r="K396" i="6"/>
  <c r="I396" i="6"/>
  <c r="J396" i="6" s="1"/>
  <c r="H396" i="6"/>
  <c r="N395" i="6"/>
  <c r="L395" i="6"/>
  <c r="I395" i="6"/>
  <c r="K395" i="6" s="1"/>
  <c r="H395" i="6"/>
  <c r="J395" i="6" s="1"/>
  <c r="O394" i="6"/>
  <c r="K394" i="6"/>
  <c r="J394" i="6"/>
  <c r="Q393" i="6"/>
  <c r="P393" i="6"/>
  <c r="O393" i="6"/>
  <c r="K393" i="6"/>
  <c r="J393" i="6"/>
  <c r="N392" i="6"/>
  <c r="M392" i="6"/>
  <c r="L392" i="6"/>
  <c r="I392" i="6"/>
  <c r="H392" i="6"/>
  <c r="O391" i="6"/>
  <c r="I391" i="6" s="1"/>
  <c r="N390" i="6"/>
  <c r="M390" i="6"/>
  <c r="M389" i="6" s="1"/>
  <c r="L390" i="6"/>
  <c r="L389" i="6" s="1"/>
  <c r="H390" i="6"/>
  <c r="H454" i="6" s="1"/>
  <c r="N389" i="6"/>
  <c r="N386" i="6"/>
  <c r="L386" i="6"/>
  <c r="H386" i="6"/>
  <c r="J386" i="6" s="1"/>
  <c r="N383" i="6"/>
  <c r="M383" i="6"/>
  <c r="L383" i="6"/>
  <c r="H383" i="6"/>
  <c r="M381" i="6"/>
  <c r="M380" i="6" s="1"/>
  <c r="H381" i="6"/>
  <c r="H380" i="6"/>
  <c r="P378" i="6"/>
  <c r="J378" i="6"/>
  <c r="O377" i="6"/>
  <c r="Q376" i="6"/>
  <c r="P376" i="6"/>
  <c r="O376" i="6"/>
  <c r="K376" i="6"/>
  <c r="J376" i="6"/>
  <c r="Q375" i="6"/>
  <c r="P375" i="6"/>
  <c r="O375" i="6"/>
  <c r="N375" i="6"/>
  <c r="N374" i="6" s="1"/>
  <c r="M375" i="6"/>
  <c r="M374" i="6" s="1"/>
  <c r="M373" i="6" s="1"/>
  <c r="L375" i="6"/>
  <c r="J375" i="6"/>
  <c r="I375" i="6"/>
  <c r="H375" i="6"/>
  <c r="K375" i="6" s="1"/>
  <c r="Q374" i="6"/>
  <c r="P374" i="6"/>
  <c r="O374" i="6"/>
  <c r="O373" i="6" s="1"/>
  <c r="L374" i="6"/>
  <c r="L373" i="6" s="1"/>
  <c r="I374" i="6"/>
  <c r="Q373" i="6"/>
  <c r="N373" i="6"/>
  <c r="Q372" i="6"/>
  <c r="P372" i="6"/>
  <c r="O372" i="6"/>
  <c r="K372" i="6"/>
  <c r="J372" i="6"/>
  <c r="Q371" i="6"/>
  <c r="P371" i="6"/>
  <c r="O371" i="6"/>
  <c r="K371" i="6"/>
  <c r="J371" i="6"/>
  <c r="Q370" i="6"/>
  <c r="P370" i="6"/>
  <c r="O370" i="6"/>
  <c r="K370" i="6"/>
  <c r="J370" i="6"/>
  <c r="O369" i="6"/>
  <c r="K369" i="6"/>
  <c r="J369" i="6"/>
  <c r="Q368" i="6"/>
  <c r="P368" i="6"/>
  <c r="O368" i="6"/>
  <c r="O367" i="6" s="1"/>
  <c r="Q367" i="6" s="1"/>
  <c r="K368" i="6"/>
  <c r="J368" i="6"/>
  <c r="N367" i="6"/>
  <c r="N366" i="6" s="1"/>
  <c r="N105" i="6" s="1"/>
  <c r="N80" i="6" s="1"/>
  <c r="N79" i="6" s="1"/>
  <c r="M367" i="6"/>
  <c r="L367" i="6"/>
  <c r="I367" i="6"/>
  <c r="H367" i="6"/>
  <c r="O366" i="6"/>
  <c r="M366" i="6"/>
  <c r="M365" i="6" s="1"/>
  <c r="L366" i="6"/>
  <c r="O364" i="6"/>
  <c r="K364" i="6"/>
  <c r="J364" i="6"/>
  <c r="Q363" i="6"/>
  <c r="P363" i="6"/>
  <c r="O363" i="6"/>
  <c r="O362" i="6" s="1"/>
  <c r="K363" i="6"/>
  <c r="J363" i="6"/>
  <c r="N362" i="6"/>
  <c r="M362" i="6"/>
  <c r="L362" i="6"/>
  <c r="I362" i="6"/>
  <c r="K362" i="6" s="1"/>
  <c r="H362" i="6"/>
  <c r="J362" i="6" s="1"/>
  <c r="O359" i="6"/>
  <c r="K359" i="6"/>
  <c r="J359" i="6"/>
  <c r="N358" i="6"/>
  <c r="N381" i="6" s="1"/>
  <c r="N380" i="6" s="1"/>
  <c r="M358" i="6"/>
  <c r="L358" i="6"/>
  <c r="L381" i="6" s="1"/>
  <c r="L380" i="6" s="1"/>
  <c r="I358" i="6"/>
  <c r="H358" i="6"/>
  <c r="N357" i="6"/>
  <c r="M357" i="6"/>
  <c r="H357" i="6"/>
  <c r="P356" i="6"/>
  <c r="O356" i="6"/>
  <c r="J356" i="6"/>
  <c r="P355" i="6"/>
  <c r="O355" i="6"/>
  <c r="J355" i="6"/>
  <c r="P354" i="6"/>
  <c r="O354" i="6"/>
  <c r="J354" i="6"/>
  <c r="O353" i="6"/>
  <c r="J353" i="6"/>
  <c r="N352" i="6"/>
  <c r="M352" i="6"/>
  <c r="L352" i="6"/>
  <c r="J352" i="6"/>
  <c r="I352" i="6"/>
  <c r="H352" i="6"/>
  <c r="O351" i="6"/>
  <c r="J351" i="6" s="1"/>
  <c r="O350" i="6"/>
  <c r="O348" i="6"/>
  <c r="P348" i="6" s="1"/>
  <c r="J348" i="6"/>
  <c r="O347" i="6"/>
  <c r="P347" i="6" s="1"/>
  <c r="J347" i="6"/>
  <c r="O346" i="6"/>
  <c r="P346" i="6" s="1"/>
  <c r="J346" i="6"/>
  <c r="O345" i="6"/>
  <c r="P345" i="6" s="1"/>
  <c r="J345" i="6"/>
  <c r="P344" i="6"/>
  <c r="O344" i="6"/>
  <c r="J344" i="6"/>
  <c r="O343" i="6"/>
  <c r="P343" i="6" s="1"/>
  <c r="J343" i="6"/>
  <c r="O342" i="6"/>
  <c r="J342" i="6"/>
  <c r="O341" i="6"/>
  <c r="P340" i="6"/>
  <c r="N339" i="6"/>
  <c r="N338" i="6" s="1"/>
  <c r="M339" i="6"/>
  <c r="M338" i="6" s="1"/>
  <c r="L339" i="6"/>
  <c r="H339" i="6"/>
  <c r="P336" i="6"/>
  <c r="O336" i="6"/>
  <c r="J336" i="6"/>
  <c r="P335" i="6"/>
  <c r="O335" i="6"/>
  <c r="J335" i="6"/>
  <c r="J93" i="6" s="1"/>
  <c r="O334" i="6"/>
  <c r="Q334" i="6" s="1"/>
  <c r="O333" i="6"/>
  <c r="N333" i="6"/>
  <c r="N332" i="6" s="1"/>
  <c r="N170" i="6" s="1"/>
  <c r="M333" i="6"/>
  <c r="M332" i="6" s="1"/>
  <c r="M170" i="6" s="1"/>
  <c r="L333" i="6"/>
  <c r="L332" i="6" s="1"/>
  <c r="H333" i="6"/>
  <c r="H332" i="6" s="1"/>
  <c r="O331" i="6"/>
  <c r="J331" i="6"/>
  <c r="N330" i="6"/>
  <c r="N329" i="6" s="1"/>
  <c r="M330" i="6"/>
  <c r="M329" i="6" s="1"/>
  <c r="L330" i="6"/>
  <c r="J330" i="6"/>
  <c r="I330" i="6"/>
  <c r="H330" i="6"/>
  <c r="L329" i="6"/>
  <c r="I329" i="6"/>
  <c r="H329" i="6"/>
  <c r="J329" i="6" s="1"/>
  <c r="O328" i="6"/>
  <c r="I328" i="6" s="1"/>
  <c r="P327" i="6"/>
  <c r="O327" i="6"/>
  <c r="J327" i="6"/>
  <c r="O326" i="6"/>
  <c r="O383" i="6" s="1"/>
  <c r="J326" i="6"/>
  <c r="O325" i="6"/>
  <c r="Q325" i="6" s="1"/>
  <c r="K325" i="6"/>
  <c r="O324" i="6"/>
  <c r="P324" i="6" s="1"/>
  <c r="K324" i="6"/>
  <c r="J324" i="6"/>
  <c r="P323" i="6"/>
  <c r="O323" i="6"/>
  <c r="J323" i="6"/>
  <c r="N322" i="6"/>
  <c r="M322" i="6"/>
  <c r="L322" i="6"/>
  <c r="H322" i="6"/>
  <c r="O321" i="6"/>
  <c r="P321" i="6" s="1"/>
  <c r="J321" i="6"/>
  <c r="O320" i="6"/>
  <c r="P320" i="6" s="1"/>
  <c r="J320" i="6"/>
  <c r="O319" i="6"/>
  <c r="P319" i="6" s="1"/>
  <c r="J319" i="6"/>
  <c r="Q318" i="6"/>
  <c r="O318" i="6"/>
  <c r="P318" i="6" s="1"/>
  <c r="K318" i="6"/>
  <c r="J318" i="6"/>
  <c r="P317" i="6"/>
  <c r="O317" i="6"/>
  <c r="J317" i="6"/>
  <c r="P316" i="6"/>
  <c r="O316" i="6"/>
  <c r="Q316" i="6" s="1"/>
  <c r="K316" i="6"/>
  <c r="J316" i="6"/>
  <c r="P315" i="6"/>
  <c r="O315" i="6"/>
  <c r="J315" i="6"/>
  <c r="O314" i="6"/>
  <c r="Q314" i="6" s="1"/>
  <c r="N313" i="6"/>
  <c r="M313" i="6"/>
  <c r="L313" i="6"/>
  <c r="H313" i="6"/>
  <c r="P312" i="6"/>
  <c r="O312" i="6"/>
  <c r="J312" i="6"/>
  <c r="O311" i="6"/>
  <c r="P311" i="6" s="1"/>
  <c r="J311" i="6"/>
  <c r="P310" i="6"/>
  <c r="O310" i="6"/>
  <c r="O309" i="6" s="1"/>
  <c r="J310" i="6"/>
  <c r="N309" i="6"/>
  <c r="M309" i="6"/>
  <c r="L309" i="6"/>
  <c r="I309" i="6"/>
  <c r="J309" i="6" s="1"/>
  <c r="H309" i="6"/>
  <c r="Q308" i="6"/>
  <c r="O308" i="6"/>
  <c r="P308" i="6" s="1"/>
  <c r="K308" i="6"/>
  <c r="J308" i="6"/>
  <c r="O307" i="6"/>
  <c r="O306" i="6"/>
  <c r="P306" i="6" s="1"/>
  <c r="O305" i="6"/>
  <c r="P305" i="6" s="1"/>
  <c r="J305" i="6"/>
  <c r="P304" i="6"/>
  <c r="O304" i="6"/>
  <c r="J304" i="6"/>
  <c r="Q303" i="6"/>
  <c r="P303" i="6"/>
  <c r="O303" i="6"/>
  <c r="K303" i="6"/>
  <c r="J303" i="6"/>
  <c r="O302" i="6"/>
  <c r="P302" i="6" s="1"/>
  <c r="O301" i="6"/>
  <c r="O300" i="6"/>
  <c r="P300" i="6" s="1"/>
  <c r="O299" i="6"/>
  <c r="O298" i="6"/>
  <c r="P298" i="6" s="1"/>
  <c r="I298" i="6"/>
  <c r="N297" i="6"/>
  <c r="M297" i="6"/>
  <c r="L297" i="6"/>
  <c r="H297" i="6"/>
  <c r="O295" i="6"/>
  <c r="Q295" i="6" s="1"/>
  <c r="K295" i="6"/>
  <c r="P294" i="6"/>
  <c r="O294" i="6"/>
  <c r="Q294" i="6" s="1"/>
  <c r="K294" i="6"/>
  <c r="J294" i="6"/>
  <c r="Q293" i="6"/>
  <c r="P293" i="6"/>
  <c r="O293" i="6"/>
  <c r="K293" i="6"/>
  <c r="J293" i="6"/>
  <c r="P292" i="6"/>
  <c r="O292" i="6"/>
  <c r="Q292" i="6" s="1"/>
  <c r="K292" i="6"/>
  <c r="J292" i="6"/>
  <c r="Q291" i="6"/>
  <c r="P291" i="6"/>
  <c r="O291" i="6"/>
  <c r="K291" i="6"/>
  <c r="J291" i="6"/>
  <c r="O290" i="6"/>
  <c r="K290" i="6"/>
  <c r="J290" i="6"/>
  <c r="N289" i="6"/>
  <c r="M289" i="6"/>
  <c r="L289" i="6"/>
  <c r="H289" i="6"/>
  <c r="Q288" i="6"/>
  <c r="P288" i="6"/>
  <c r="O288" i="6"/>
  <c r="K288" i="6"/>
  <c r="J288" i="6"/>
  <c r="O287" i="6"/>
  <c r="O286" i="6"/>
  <c r="P286" i="6" s="1"/>
  <c r="J286" i="6"/>
  <c r="P285" i="6"/>
  <c r="O285" i="6"/>
  <c r="J285" i="6"/>
  <c r="P284" i="6"/>
  <c r="O284" i="6"/>
  <c r="J284" i="6"/>
  <c r="O283" i="6"/>
  <c r="P283" i="6" s="1"/>
  <c r="J283" i="6"/>
  <c r="N282" i="6"/>
  <c r="M282" i="6"/>
  <c r="L282" i="6"/>
  <c r="H282" i="6"/>
  <c r="O281" i="6"/>
  <c r="P281" i="6" s="1"/>
  <c r="K281" i="6"/>
  <c r="J281" i="6"/>
  <c r="O280" i="6"/>
  <c r="O279" i="6"/>
  <c r="P279" i="6" s="1"/>
  <c r="J279" i="6"/>
  <c r="O278" i="6"/>
  <c r="P278" i="6" s="1"/>
  <c r="J278" i="6"/>
  <c r="O277" i="6"/>
  <c r="O276" i="6"/>
  <c r="P275" i="6"/>
  <c r="O275" i="6"/>
  <c r="J275" i="6"/>
  <c r="P274" i="6"/>
  <c r="O274" i="6"/>
  <c r="J274" i="6"/>
  <c r="O273" i="6"/>
  <c r="P273" i="6" s="1"/>
  <c r="J273" i="6"/>
  <c r="P272" i="6"/>
  <c r="O272" i="6"/>
  <c r="J272" i="6"/>
  <c r="O271" i="6"/>
  <c r="P271" i="6" s="1"/>
  <c r="J271" i="6"/>
  <c r="O270" i="6"/>
  <c r="P270" i="6" s="1"/>
  <c r="J270" i="6"/>
  <c r="O269" i="6"/>
  <c r="P268" i="6"/>
  <c r="O268" i="6"/>
  <c r="J268" i="6"/>
  <c r="Q267" i="6"/>
  <c r="P267" i="6"/>
  <c r="O267" i="6"/>
  <c r="K267" i="6"/>
  <c r="J267" i="6"/>
  <c r="O266" i="6"/>
  <c r="Q266" i="6" s="1"/>
  <c r="K266" i="6"/>
  <c r="N265" i="6"/>
  <c r="M265" i="6"/>
  <c r="L265" i="6"/>
  <c r="H265" i="6"/>
  <c r="N260" i="6"/>
  <c r="N259" i="6" s="1"/>
  <c r="I260" i="6"/>
  <c r="O259" i="6"/>
  <c r="P258" i="6"/>
  <c r="J258" i="6"/>
  <c r="O257" i="6"/>
  <c r="P257" i="6" s="1"/>
  <c r="J257" i="6"/>
  <c r="P256" i="6"/>
  <c r="O256" i="6"/>
  <c r="J256" i="6"/>
  <c r="P255" i="6"/>
  <c r="O255" i="6"/>
  <c r="J255" i="6"/>
  <c r="O254" i="6"/>
  <c r="P254" i="6" s="1"/>
  <c r="J254" i="6"/>
  <c r="O253" i="6"/>
  <c r="J253" i="6"/>
  <c r="O252" i="6"/>
  <c r="P252" i="6" s="1"/>
  <c r="J252" i="6"/>
  <c r="N251" i="6"/>
  <c r="M251" i="6"/>
  <c r="M250" i="6" s="1"/>
  <c r="L251" i="6"/>
  <c r="J251" i="6"/>
  <c r="I251" i="6"/>
  <c r="H251" i="6"/>
  <c r="N250" i="6"/>
  <c r="L250" i="6"/>
  <c r="I250" i="6"/>
  <c r="H250" i="6"/>
  <c r="J250" i="6" s="1"/>
  <c r="N249" i="6"/>
  <c r="N175" i="6" s="1"/>
  <c r="N174" i="6" s="1"/>
  <c r="L249" i="6"/>
  <c r="I249" i="6"/>
  <c r="H249" i="6"/>
  <c r="Q248" i="6"/>
  <c r="P248" i="6"/>
  <c r="O248" i="6"/>
  <c r="K248" i="6"/>
  <c r="J248" i="6"/>
  <c r="J101" i="6" s="1"/>
  <c r="O247" i="6"/>
  <c r="J247" i="6"/>
  <c r="N246" i="6"/>
  <c r="N244" i="6" s="1"/>
  <c r="M246" i="6"/>
  <c r="L246" i="6"/>
  <c r="L244" i="6" s="1"/>
  <c r="I246" i="6"/>
  <c r="H246" i="6"/>
  <c r="J246" i="6" s="1"/>
  <c r="P245" i="6"/>
  <c r="J245" i="6"/>
  <c r="M244" i="6"/>
  <c r="I244" i="6"/>
  <c r="H244" i="6"/>
  <c r="O243" i="6"/>
  <c r="Q243" i="6" s="1"/>
  <c r="J243" i="6"/>
  <c r="Q242" i="6"/>
  <c r="P242" i="6"/>
  <c r="O242" i="6"/>
  <c r="J242" i="6"/>
  <c r="N241" i="6"/>
  <c r="M241" i="6"/>
  <c r="L241" i="6"/>
  <c r="J241" i="6"/>
  <c r="I241" i="6"/>
  <c r="H241" i="6"/>
  <c r="M240" i="6"/>
  <c r="L240" i="6"/>
  <c r="I240" i="6"/>
  <c r="H240" i="6"/>
  <c r="P239" i="6"/>
  <c r="O239" i="6"/>
  <c r="O238" i="6" s="1"/>
  <c r="J239" i="6"/>
  <c r="P238" i="6"/>
  <c r="N238" i="6"/>
  <c r="M238" i="6"/>
  <c r="L238" i="6"/>
  <c r="I238" i="6"/>
  <c r="I237" i="6" s="1"/>
  <c r="H238" i="6"/>
  <c r="O237" i="6"/>
  <c r="O260" i="6" s="1"/>
  <c r="N237" i="6"/>
  <c r="M237" i="6"/>
  <c r="M260" i="6" s="1"/>
  <c r="M259" i="6" s="1"/>
  <c r="L237" i="6"/>
  <c r="O236" i="6"/>
  <c r="K236" i="6"/>
  <c r="J236" i="6"/>
  <c r="N235" i="6"/>
  <c r="M235" i="6"/>
  <c r="M169" i="6" s="1"/>
  <c r="L235" i="6"/>
  <c r="I235" i="6"/>
  <c r="K235" i="6" s="1"/>
  <c r="H235" i="6"/>
  <c r="O234" i="6"/>
  <c r="P234" i="6" s="1"/>
  <c r="J234" i="6"/>
  <c r="O233" i="6"/>
  <c r="P233" i="6" s="1"/>
  <c r="J233" i="6"/>
  <c r="P232" i="6"/>
  <c r="O232" i="6"/>
  <c r="J232" i="6"/>
  <c r="P230" i="6"/>
  <c r="O230" i="6"/>
  <c r="J230" i="6"/>
  <c r="N229" i="6"/>
  <c r="M229" i="6"/>
  <c r="L229" i="6"/>
  <c r="I229" i="6"/>
  <c r="H229" i="6"/>
  <c r="J229" i="6" s="1"/>
  <c r="O228" i="6"/>
  <c r="P228" i="6" s="1"/>
  <c r="J228" i="6"/>
  <c r="O227" i="6"/>
  <c r="P227" i="6" s="1"/>
  <c r="J227" i="6"/>
  <c r="O226" i="6"/>
  <c r="P226" i="6" s="1"/>
  <c r="J226" i="6"/>
  <c r="P225" i="6"/>
  <c r="O225" i="6"/>
  <c r="J225" i="6"/>
  <c r="O224" i="6"/>
  <c r="P224" i="6" s="1"/>
  <c r="J224" i="6"/>
  <c r="O223" i="6"/>
  <c r="N223" i="6"/>
  <c r="M223" i="6"/>
  <c r="L223" i="6"/>
  <c r="P223" i="6" s="1"/>
  <c r="I223" i="6"/>
  <c r="H223" i="6"/>
  <c r="O222" i="6"/>
  <c r="P222" i="6" s="1"/>
  <c r="J222" i="6"/>
  <c r="O221" i="6"/>
  <c r="P221" i="6" s="1"/>
  <c r="J221" i="6"/>
  <c r="P220" i="6"/>
  <c r="O220" i="6"/>
  <c r="J220" i="6"/>
  <c r="N219" i="6"/>
  <c r="M219" i="6"/>
  <c r="L219" i="6"/>
  <c r="I219" i="6"/>
  <c r="H219" i="6"/>
  <c r="J219" i="6" s="1"/>
  <c r="O218" i="6"/>
  <c r="P218" i="6" s="1"/>
  <c r="J218" i="6"/>
  <c r="O217" i="6"/>
  <c r="Q216" i="6"/>
  <c r="P216" i="6"/>
  <c r="O216" i="6"/>
  <c r="K216" i="6"/>
  <c r="J216" i="6"/>
  <c r="O215" i="6"/>
  <c r="O214" i="6"/>
  <c r="P214" i="6" s="1"/>
  <c r="J214" i="6"/>
  <c r="O213" i="6"/>
  <c r="P213" i="6" s="1"/>
  <c r="J213" i="6"/>
  <c r="O212" i="6"/>
  <c r="P212" i="6" s="1"/>
  <c r="J212" i="6"/>
  <c r="O211" i="6"/>
  <c r="P211" i="6" s="1"/>
  <c r="O210" i="6"/>
  <c r="Q210" i="6" s="1"/>
  <c r="J210" i="6"/>
  <c r="P209" i="6"/>
  <c r="O209" i="6"/>
  <c r="J209" i="6"/>
  <c r="P208" i="6"/>
  <c r="O208" i="6"/>
  <c r="J208" i="6"/>
  <c r="N207" i="6"/>
  <c r="M207" i="6"/>
  <c r="L207" i="6"/>
  <c r="H207" i="6"/>
  <c r="O205" i="6"/>
  <c r="P205" i="6" s="1"/>
  <c r="J205" i="6"/>
  <c r="P204" i="6"/>
  <c r="O204" i="6"/>
  <c r="J204" i="6"/>
  <c r="P203" i="6"/>
  <c r="O203" i="6"/>
  <c r="J203" i="6"/>
  <c r="O202" i="6"/>
  <c r="P202" i="6" s="1"/>
  <c r="J202" i="6"/>
  <c r="O201" i="6"/>
  <c r="P201" i="6" s="1"/>
  <c r="J201" i="6"/>
  <c r="O200" i="6"/>
  <c r="J200" i="6"/>
  <c r="N199" i="6"/>
  <c r="M199" i="6"/>
  <c r="L199" i="6"/>
  <c r="J199" i="6"/>
  <c r="I199" i="6"/>
  <c r="H199" i="6"/>
  <c r="H179" i="6" s="1"/>
  <c r="P198" i="6"/>
  <c r="O198" i="6"/>
  <c r="J198" i="6"/>
  <c r="O197" i="6"/>
  <c r="N197" i="6"/>
  <c r="M197" i="6"/>
  <c r="L197" i="6"/>
  <c r="P197" i="6" s="1"/>
  <c r="J197" i="6"/>
  <c r="I197" i="6"/>
  <c r="H197" i="6"/>
  <c r="P196" i="6"/>
  <c r="O196" i="6"/>
  <c r="J196" i="6"/>
  <c r="O195" i="6"/>
  <c r="P195" i="6" s="1"/>
  <c r="J195" i="6"/>
  <c r="O194" i="6"/>
  <c r="P194" i="6" s="1"/>
  <c r="J194" i="6"/>
  <c r="P193" i="6"/>
  <c r="O193" i="6"/>
  <c r="J193" i="6"/>
  <c r="O192" i="6"/>
  <c r="P192" i="6" s="1"/>
  <c r="J192" i="6"/>
  <c r="O191" i="6"/>
  <c r="P191" i="6" s="1"/>
  <c r="J191" i="6"/>
  <c r="O190" i="6"/>
  <c r="P190" i="6" s="1"/>
  <c r="J190" i="6"/>
  <c r="O189" i="6"/>
  <c r="P189" i="6" s="1"/>
  <c r="J189" i="6"/>
  <c r="O188" i="6"/>
  <c r="P188" i="6" s="1"/>
  <c r="J188" i="6"/>
  <c r="P187" i="6"/>
  <c r="O187" i="6"/>
  <c r="J187" i="6"/>
  <c r="O186" i="6"/>
  <c r="P186" i="6" s="1"/>
  <c r="J186" i="6"/>
  <c r="O185" i="6"/>
  <c r="P185" i="6" s="1"/>
  <c r="J185" i="6"/>
  <c r="O184" i="6"/>
  <c r="P184" i="6" s="1"/>
  <c r="J184" i="6"/>
  <c r="P183" i="6"/>
  <c r="O183" i="6"/>
  <c r="J183" i="6"/>
  <c r="O182" i="6"/>
  <c r="P182" i="6" s="1"/>
  <c r="J182" i="6"/>
  <c r="O181" i="6"/>
  <c r="P181" i="6" s="1"/>
  <c r="J181" i="6"/>
  <c r="J180" i="6" s="1"/>
  <c r="J179" i="6" s="1"/>
  <c r="N180" i="6"/>
  <c r="M180" i="6"/>
  <c r="M179" i="6" s="1"/>
  <c r="L180" i="6"/>
  <c r="I180" i="6"/>
  <c r="H180" i="6"/>
  <c r="N179" i="6"/>
  <c r="I179" i="6"/>
  <c r="P176" i="6"/>
  <c r="J176" i="6"/>
  <c r="N169" i="6"/>
  <c r="L169" i="6"/>
  <c r="M168" i="6"/>
  <c r="L168" i="6"/>
  <c r="I168" i="6"/>
  <c r="K168" i="6" s="1"/>
  <c r="H168" i="6"/>
  <c r="J168" i="6" s="1"/>
  <c r="N162" i="6"/>
  <c r="M162" i="6"/>
  <c r="L162" i="6"/>
  <c r="I162" i="6"/>
  <c r="H162" i="6"/>
  <c r="M160" i="6"/>
  <c r="O159" i="6"/>
  <c r="P159" i="6" s="1"/>
  <c r="J159" i="6"/>
  <c r="O158" i="6"/>
  <c r="P158" i="6" s="1"/>
  <c r="I158" i="6"/>
  <c r="K158" i="6" s="1"/>
  <c r="N157" i="6"/>
  <c r="M157" i="6"/>
  <c r="M173" i="6" s="1"/>
  <c r="L157" i="6"/>
  <c r="L102" i="6" s="1"/>
  <c r="H157" i="6"/>
  <c r="H160" i="6" s="1"/>
  <c r="O156" i="6"/>
  <c r="P156" i="6" s="1"/>
  <c r="J156" i="6"/>
  <c r="O155" i="6"/>
  <c r="O152" i="6" s="1"/>
  <c r="P152" i="6" s="1"/>
  <c r="J155" i="6"/>
  <c r="P154" i="6"/>
  <c r="O154" i="6"/>
  <c r="J154" i="6"/>
  <c r="P153" i="6"/>
  <c r="O153" i="6"/>
  <c r="J153" i="6"/>
  <c r="N152" i="6"/>
  <c r="M152" i="6"/>
  <c r="L152" i="6"/>
  <c r="J152" i="6"/>
  <c r="I152" i="6"/>
  <c r="H152" i="6"/>
  <c r="O151" i="6"/>
  <c r="P151" i="6" s="1"/>
  <c r="J151" i="6"/>
  <c r="O150" i="6"/>
  <c r="P150" i="6" s="1"/>
  <c r="J150" i="6"/>
  <c r="P149" i="6"/>
  <c r="O149" i="6"/>
  <c r="J149" i="6"/>
  <c r="P148" i="6"/>
  <c r="O148" i="6"/>
  <c r="J148" i="6"/>
  <c r="O147" i="6"/>
  <c r="P147" i="6" s="1"/>
  <c r="N147" i="6"/>
  <c r="M147" i="6"/>
  <c r="L147" i="6"/>
  <c r="I147" i="6"/>
  <c r="J147" i="6" s="1"/>
  <c r="H147" i="6"/>
  <c r="O146" i="6"/>
  <c r="P146" i="6" s="1"/>
  <c r="J146" i="6"/>
  <c r="O145" i="6"/>
  <c r="P145" i="6" s="1"/>
  <c r="J145" i="6"/>
  <c r="P144" i="6"/>
  <c r="O144" i="6"/>
  <c r="J144" i="6"/>
  <c r="P143" i="6"/>
  <c r="O143" i="6"/>
  <c r="J143" i="6"/>
  <c r="P142" i="6"/>
  <c r="O142" i="6"/>
  <c r="J142" i="6"/>
  <c r="P141" i="6"/>
  <c r="O141" i="6"/>
  <c r="O140" i="6" s="1"/>
  <c r="J141" i="6"/>
  <c r="N140" i="6"/>
  <c r="M140" i="6"/>
  <c r="L140" i="6"/>
  <c r="L139" i="6" s="1"/>
  <c r="I140" i="6"/>
  <c r="H140" i="6"/>
  <c r="J140" i="6" s="1"/>
  <c r="H139" i="6"/>
  <c r="P138" i="6"/>
  <c r="O138" i="6"/>
  <c r="J138" i="6"/>
  <c r="O137" i="6"/>
  <c r="P137" i="6" s="1"/>
  <c r="J137" i="6"/>
  <c r="O136" i="6"/>
  <c r="P136" i="6" s="1"/>
  <c r="J136" i="6"/>
  <c r="O135" i="6"/>
  <c r="P135" i="6" s="1"/>
  <c r="J135" i="6"/>
  <c r="O134" i="6"/>
  <c r="O132" i="6" s="1"/>
  <c r="J134" i="6"/>
  <c r="P133" i="6"/>
  <c r="O133" i="6"/>
  <c r="J133" i="6"/>
  <c r="N132" i="6"/>
  <c r="M132" i="6"/>
  <c r="L132" i="6"/>
  <c r="I132" i="6"/>
  <c r="H132" i="6"/>
  <c r="J132" i="6" s="1"/>
  <c r="O131" i="6"/>
  <c r="P131" i="6" s="1"/>
  <c r="J131" i="6"/>
  <c r="O130" i="6"/>
  <c r="N130" i="6"/>
  <c r="M130" i="6"/>
  <c r="L130" i="6"/>
  <c r="J130" i="6"/>
  <c r="I130" i="6"/>
  <c r="H130" i="6"/>
  <c r="O129" i="6"/>
  <c r="P129" i="6" s="1"/>
  <c r="J129" i="6"/>
  <c r="P128" i="6"/>
  <c r="O128" i="6"/>
  <c r="J128" i="6"/>
  <c r="O127" i="6"/>
  <c r="P127" i="6" s="1"/>
  <c r="J127" i="6"/>
  <c r="O126" i="6"/>
  <c r="P126" i="6" s="1"/>
  <c r="J126" i="6"/>
  <c r="O125" i="6"/>
  <c r="P125" i="6" s="1"/>
  <c r="J125" i="6"/>
  <c r="P124" i="6"/>
  <c r="O124" i="6"/>
  <c r="J124" i="6"/>
  <c r="P123" i="6"/>
  <c r="O123" i="6"/>
  <c r="J123" i="6"/>
  <c r="O122" i="6"/>
  <c r="P122" i="6" s="1"/>
  <c r="J122" i="6"/>
  <c r="O121" i="6"/>
  <c r="P121" i="6" s="1"/>
  <c r="J121" i="6"/>
  <c r="P120" i="6"/>
  <c r="O120" i="6"/>
  <c r="J120" i="6"/>
  <c r="O119" i="6"/>
  <c r="P119" i="6" s="1"/>
  <c r="J119" i="6"/>
  <c r="O118" i="6"/>
  <c r="P118" i="6" s="1"/>
  <c r="J118" i="6"/>
  <c r="P117" i="6"/>
  <c r="O117" i="6"/>
  <c r="J117" i="6"/>
  <c r="O116" i="6"/>
  <c r="P116" i="6" s="1"/>
  <c r="J116" i="6"/>
  <c r="O115" i="6"/>
  <c r="P115" i="6" s="1"/>
  <c r="J115" i="6"/>
  <c r="O114" i="6"/>
  <c r="P114" i="6" s="1"/>
  <c r="J114" i="6"/>
  <c r="N113" i="6"/>
  <c r="M113" i="6"/>
  <c r="L113" i="6"/>
  <c r="I113" i="6"/>
  <c r="H113" i="6"/>
  <c r="N109" i="6"/>
  <c r="N81" i="6" s="1"/>
  <c r="M109" i="6"/>
  <c r="M81" i="6" s="1"/>
  <c r="L109" i="6"/>
  <c r="H109" i="6"/>
  <c r="O108" i="6"/>
  <c r="N108" i="6"/>
  <c r="M108" i="6"/>
  <c r="M106" i="6" s="1"/>
  <c r="L108" i="6"/>
  <c r="K108" i="6"/>
  <c r="J108" i="6"/>
  <c r="I108" i="6"/>
  <c r="H108" i="6"/>
  <c r="P107" i="6"/>
  <c r="K107" i="6"/>
  <c r="O106" i="6"/>
  <c r="N106" i="6"/>
  <c r="K106" i="6"/>
  <c r="J106" i="6"/>
  <c r="I106" i="6"/>
  <c r="H106" i="6"/>
  <c r="N103" i="6"/>
  <c r="N78" i="6" s="1"/>
  <c r="M103" i="6"/>
  <c r="M78" i="6" s="1"/>
  <c r="L103" i="6"/>
  <c r="K103" i="6"/>
  <c r="I103" i="6"/>
  <c r="H103" i="6"/>
  <c r="M102" i="6"/>
  <c r="M77" i="6" s="1"/>
  <c r="O101" i="6"/>
  <c r="N101" i="6"/>
  <c r="M101" i="6"/>
  <c r="L101" i="6"/>
  <c r="P101" i="6" s="1"/>
  <c r="I101" i="6"/>
  <c r="H101" i="6"/>
  <c r="N95" i="6"/>
  <c r="M95" i="6"/>
  <c r="L95" i="6"/>
  <c r="O94" i="6"/>
  <c r="Q94" i="6" s="1"/>
  <c r="N94" i="6"/>
  <c r="M94" i="6"/>
  <c r="L94" i="6"/>
  <c r="J94" i="6"/>
  <c r="I94" i="6"/>
  <c r="H94" i="6"/>
  <c r="Q93" i="6"/>
  <c r="P93" i="6"/>
  <c r="O93" i="6"/>
  <c r="N93" i="6"/>
  <c r="M93" i="6"/>
  <c r="L93" i="6"/>
  <c r="I93" i="6"/>
  <c r="K93" i="6" s="1"/>
  <c r="H93" i="6"/>
  <c r="Q92" i="6"/>
  <c r="P92" i="6"/>
  <c r="O92" i="6"/>
  <c r="N92" i="6"/>
  <c r="M92" i="6"/>
  <c r="L92" i="6"/>
  <c r="J92" i="6"/>
  <c r="I92" i="6"/>
  <c r="H92" i="6"/>
  <c r="K92" i="6" s="1"/>
  <c r="N91" i="6"/>
  <c r="M91" i="6"/>
  <c r="L91" i="6"/>
  <c r="H91" i="6"/>
  <c r="N90" i="6"/>
  <c r="N89" i="6" s="1"/>
  <c r="M90" i="6"/>
  <c r="L90" i="6"/>
  <c r="N87" i="6"/>
  <c r="N72" i="6" s="1"/>
  <c r="M87" i="6"/>
  <c r="M72" i="6" s="1"/>
  <c r="I87" i="6"/>
  <c r="I72" i="6" s="1"/>
  <c r="M86" i="6"/>
  <c r="M71" i="6" s="1"/>
  <c r="L86" i="6"/>
  <c r="K86" i="6"/>
  <c r="J86" i="6"/>
  <c r="I86" i="6"/>
  <c r="I71" i="6" s="1"/>
  <c r="H86" i="6"/>
  <c r="H71" i="6" s="1"/>
  <c r="K71" i="6" s="1"/>
  <c r="L81" i="6"/>
  <c r="H81" i="6"/>
  <c r="L78" i="6"/>
  <c r="I78" i="6"/>
  <c r="H78" i="6"/>
  <c r="N74" i="6"/>
  <c r="M74" i="6"/>
  <c r="L74" i="6"/>
  <c r="J74" i="6"/>
  <c r="J71" i="6"/>
  <c r="O65" i="6"/>
  <c r="K65" i="6"/>
  <c r="J65" i="6"/>
  <c r="O64" i="6"/>
  <c r="J64" i="6"/>
  <c r="N63" i="6"/>
  <c r="N62" i="6" s="1"/>
  <c r="M63" i="6"/>
  <c r="L63" i="6"/>
  <c r="I63" i="6"/>
  <c r="H63" i="6"/>
  <c r="H62" i="6" s="1"/>
  <c r="M62" i="6"/>
  <c r="L62" i="6"/>
  <c r="N61" i="6"/>
  <c r="M61" i="6"/>
  <c r="L61" i="6"/>
  <c r="H61" i="6"/>
  <c r="Q59" i="6"/>
  <c r="P59" i="6"/>
  <c r="O59" i="6"/>
  <c r="K59" i="6"/>
  <c r="J59" i="6"/>
  <c r="P58" i="6"/>
  <c r="O58" i="6"/>
  <c r="Q58" i="6" s="1"/>
  <c r="N58" i="6"/>
  <c r="M58" i="6"/>
  <c r="L58" i="6"/>
  <c r="I58" i="6"/>
  <c r="K58" i="6" s="1"/>
  <c r="H58" i="6"/>
  <c r="J58" i="6" s="1"/>
  <c r="O57" i="6"/>
  <c r="K57" i="6"/>
  <c r="J57" i="6"/>
  <c r="Q56" i="6"/>
  <c r="P56" i="6"/>
  <c r="O56" i="6"/>
  <c r="K56" i="6"/>
  <c r="J56" i="6"/>
  <c r="O55" i="6"/>
  <c r="K55" i="6"/>
  <c r="J55" i="6"/>
  <c r="N54" i="6"/>
  <c r="M54" i="6"/>
  <c r="L54" i="6"/>
  <c r="K54" i="6"/>
  <c r="I54" i="6"/>
  <c r="J54" i="6" s="1"/>
  <c r="H54" i="6"/>
  <c r="Q53" i="6"/>
  <c r="P53" i="6"/>
  <c r="O53" i="6"/>
  <c r="K53" i="6"/>
  <c r="J53" i="6"/>
  <c r="O52" i="6"/>
  <c r="Q52" i="6" s="1"/>
  <c r="N52" i="6"/>
  <c r="M52" i="6"/>
  <c r="L52" i="6"/>
  <c r="I52" i="6"/>
  <c r="K52" i="6" s="1"/>
  <c r="H52" i="6"/>
  <c r="J52" i="6" s="1"/>
  <c r="P51" i="6"/>
  <c r="O51" i="6"/>
  <c r="Q51" i="6" s="1"/>
  <c r="K51" i="6"/>
  <c r="J51" i="6"/>
  <c r="Q50" i="6"/>
  <c r="P50" i="6"/>
  <c r="O50" i="6"/>
  <c r="K50" i="6"/>
  <c r="J50" i="6"/>
  <c r="O49" i="6"/>
  <c r="O48" i="6" s="1"/>
  <c r="K49" i="6"/>
  <c r="J49" i="6"/>
  <c r="N48" i="6"/>
  <c r="M48" i="6"/>
  <c r="L48" i="6"/>
  <c r="I48" i="6"/>
  <c r="J48" i="6" s="1"/>
  <c r="H48" i="6"/>
  <c r="Q47" i="6"/>
  <c r="P47" i="6"/>
  <c r="O47" i="6"/>
  <c r="K47" i="6"/>
  <c r="J47" i="6"/>
  <c r="O46" i="6"/>
  <c r="Q46" i="6" s="1"/>
  <c r="K46" i="6"/>
  <c r="J46" i="6"/>
  <c r="O45" i="6"/>
  <c r="Q45" i="6" s="1"/>
  <c r="K45" i="6"/>
  <c r="J45" i="6"/>
  <c r="O44" i="6"/>
  <c r="Q44" i="6" s="1"/>
  <c r="N44" i="6"/>
  <c r="N41" i="6" s="1"/>
  <c r="M44" i="6"/>
  <c r="M41" i="6" s="1"/>
  <c r="L44" i="6"/>
  <c r="K44" i="6"/>
  <c r="I44" i="6"/>
  <c r="H44" i="6"/>
  <c r="J44" i="6" s="1"/>
  <c r="O43" i="6"/>
  <c r="O42" i="6" s="1"/>
  <c r="K43" i="6"/>
  <c r="J43" i="6"/>
  <c r="N42" i="6"/>
  <c r="M42" i="6"/>
  <c r="L42" i="6"/>
  <c r="I42" i="6"/>
  <c r="H42" i="6"/>
  <c r="H41" i="6"/>
  <c r="O40" i="6"/>
  <c r="J40" i="6"/>
  <c r="O39" i="6"/>
  <c r="Q39" i="6" s="1"/>
  <c r="K39" i="6"/>
  <c r="J39" i="6"/>
  <c r="Q38" i="6"/>
  <c r="O38" i="6"/>
  <c r="P38" i="6" s="1"/>
  <c r="N38" i="6"/>
  <c r="N37" i="6" s="1"/>
  <c r="N36" i="6" s="1"/>
  <c r="M38" i="6"/>
  <c r="M37" i="6" s="1"/>
  <c r="M36" i="6" s="1"/>
  <c r="L38" i="6"/>
  <c r="I38" i="6"/>
  <c r="H38" i="6"/>
  <c r="Q37" i="6"/>
  <c r="P37" i="6"/>
  <c r="O37" i="6"/>
  <c r="O36" i="6" s="1"/>
  <c r="L37" i="6"/>
  <c r="L36" i="6" s="1"/>
  <c r="P36" i="6" s="1"/>
  <c r="H37" i="6"/>
  <c r="H36" i="6"/>
  <c r="Q35" i="6"/>
  <c r="P35" i="6"/>
  <c r="O35" i="6"/>
  <c r="O34" i="6" s="1"/>
  <c r="K35" i="6"/>
  <c r="J35" i="6"/>
  <c r="N34" i="6"/>
  <c r="M34" i="6"/>
  <c r="L34" i="6"/>
  <c r="P34" i="6" s="1"/>
  <c r="K34" i="6"/>
  <c r="J34" i="6"/>
  <c r="I34" i="6"/>
  <c r="H34" i="6"/>
  <c r="O33" i="6"/>
  <c r="Q33" i="6" s="1"/>
  <c r="I31" i="6"/>
  <c r="Q32" i="6"/>
  <c r="P32" i="6"/>
  <c r="O32" i="6"/>
  <c r="K32" i="6"/>
  <c r="J32" i="6"/>
  <c r="N31" i="6"/>
  <c r="N30" i="6" s="1"/>
  <c r="N25" i="6" s="1"/>
  <c r="M31" i="6"/>
  <c r="L31" i="6"/>
  <c r="H31" i="6"/>
  <c r="M30" i="6"/>
  <c r="H30" i="6"/>
  <c r="O29" i="6"/>
  <c r="K29" i="6"/>
  <c r="J29" i="6"/>
  <c r="O28" i="6"/>
  <c r="Q28" i="6" s="1"/>
  <c r="K28" i="6"/>
  <c r="J28" i="6"/>
  <c r="O27" i="6"/>
  <c r="N27" i="6"/>
  <c r="M27" i="6"/>
  <c r="M26" i="6" s="1"/>
  <c r="M25" i="6" s="1"/>
  <c r="L27" i="6"/>
  <c r="L26" i="6" s="1"/>
  <c r="K27" i="6"/>
  <c r="I27" i="6"/>
  <c r="H27" i="6"/>
  <c r="H26" i="6" s="1"/>
  <c r="H25" i="6" s="1"/>
  <c r="N26" i="6"/>
  <c r="I26" i="6"/>
  <c r="P24" i="6"/>
  <c r="O24" i="6"/>
  <c r="Q24" i="6" s="1"/>
  <c r="K24" i="6"/>
  <c r="J24" i="6"/>
  <c r="Q23" i="6"/>
  <c r="P23" i="6"/>
  <c r="O23" i="6"/>
  <c r="K23" i="6"/>
  <c r="J23" i="6"/>
  <c r="Q22" i="6"/>
  <c r="O21" i="6"/>
  <c r="P21" i="6" s="1"/>
  <c r="N20" i="6"/>
  <c r="M20" i="6"/>
  <c r="L20" i="6"/>
  <c r="H20" i="6"/>
  <c r="M19" i="6"/>
  <c r="O18" i="6"/>
  <c r="Q18" i="6" s="1"/>
  <c r="O17" i="6"/>
  <c r="P17" i="6" s="1"/>
  <c r="O16" i="6"/>
  <c r="P16" i="6" s="1"/>
  <c r="O15" i="6"/>
  <c r="K15" i="6" s="1"/>
  <c r="N14" i="6"/>
  <c r="M14" i="6"/>
  <c r="L14" i="6"/>
  <c r="H14" i="6"/>
  <c r="Q12" i="6"/>
  <c r="O12" i="6"/>
  <c r="P12" i="6" s="1"/>
  <c r="K12" i="6"/>
  <c r="J12" i="6"/>
  <c r="O11" i="6"/>
  <c r="N11" i="6"/>
  <c r="M11" i="6"/>
  <c r="L11" i="6"/>
  <c r="I11" i="6"/>
  <c r="K11" i="6" s="1"/>
  <c r="H11" i="6"/>
  <c r="J11" i="6" s="1"/>
  <c r="P296" i="8" l="1"/>
  <c r="O166" i="8"/>
  <c r="Q166" i="8" s="1"/>
  <c r="N164" i="8"/>
  <c r="O85" i="8"/>
  <c r="Q85" i="8" s="1"/>
  <c r="K98" i="8"/>
  <c r="P337" i="8"/>
  <c r="J296" i="8"/>
  <c r="J85" i="8" s="1"/>
  <c r="J70" i="8" s="1"/>
  <c r="J264" i="8"/>
  <c r="J84" i="8" s="1"/>
  <c r="J69" i="8" s="1"/>
  <c r="Q81" i="8"/>
  <c r="P81" i="8"/>
  <c r="L99" i="8"/>
  <c r="P99" i="8" s="1"/>
  <c r="P100" i="8"/>
  <c r="P171" i="8"/>
  <c r="H382" i="8"/>
  <c r="M83" i="8"/>
  <c r="M82" i="8" s="1"/>
  <c r="I30" i="8"/>
  <c r="K31" i="8"/>
  <c r="J31" i="8"/>
  <c r="K265" i="8"/>
  <c r="I264" i="8"/>
  <c r="L418" i="8"/>
  <c r="P419" i="8"/>
  <c r="M68" i="8"/>
  <c r="M67" i="8" s="1"/>
  <c r="L174" i="8"/>
  <c r="P174" i="8" s="1"/>
  <c r="P175" i="8"/>
  <c r="L69" i="8"/>
  <c r="L75" i="8"/>
  <c r="J90" i="8"/>
  <c r="K110" i="8"/>
  <c r="I458" i="8"/>
  <c r="I461" i="8" s="1"/>
  <c r="I163" i="8"/>
  <c r="L9" i="8"/>
  <c r="O25" i="8"/>
  <c r="K373" i="8"/>
  <c r="J373" i="8"/>
  <c r="L263" i="8"/>
  <c r="Q41" i="8"/>
  <c r="P41" i="8"/>
  <c r="O60" i="8"/>
  <c r="P98" i="8"/>
  <c r="P379" i="8"/>
  <c r="Q337" i="8"/>
  <c r="Q174" i="8"/>
  <c r="K420" i="8"/>
  <c r="I419" i="8"/>
  <c r="J419" i="8" s="1"/>
  <c r="I100" i="8"/>
  <c r="K389" i="8"/>
  <c r="L177" i="8"/>
  <c r="P90" i="8"/>
  <c r="L89" i="8"/>
  <c r="P89" i="8" s="1"/>
  <c r="Q100" i="8"/>
  <c r="O84" i="8"/>
  <c r="O111" i="8"/>
  <c r="Q112" i="8"/>
  <c r="L110" i="8"/>
  <c r="K380" i="8"/>
  <c r="J380" i="8"/>
  <c r="H69" i="8"/>
  <c r="O178" i="8"/>
  <c r="P178" i="8" s="1"/>
  <c r="P88" i="8"/>
  <c r="L73" i="8"/>
  <c r="Q99" i="8"/>
  <c r="H172" i="8"/>
  <c r="H165" i="8" s="1"/>
  <c r="H164" i="8" s="1"/>
  <c r="J337" i="8"/>
  <c r="J98" i="8"/>
  <c r="K95" i="8"/>
  <c r="I74" i="8"/>
  <c r="K74" i="8" s="1"/>
  <c r="K337" i="8"/>
  <c r="L70" i="8"/>
  <c r="J14" i="8"/>
  <c r="K14" i="8"/>
  <c r="Q404" i="8"/>
  <c r="P404" i="8"/>
  <c r="Q87" i="8"/>
  <c r="O72" i="8"/>
  <c r="P87" i="8"/>
  <c r="I259" i="8"/>
  <c r="K260" i="8"/>
  <c r="J260" i="8"/>
  <c r="J168" i="8"/>
  <c r="K168" i="8"/>
  <c r="Q80" i="8"/>
  <c r="O79" i="8"/>
  <c r="P80" i="8"/>
  <c r="P139" i="8"/>
  <c r="J178" i="8"/>
  <c r="J177" i="8" s="1"/>
  <c r="O167" i="8"/>
  <c r="Q419" i="8"/>
  <c r="O418" i="8"/>
  <c r="O97" i="8" s="1"/>
  <c r="L259" i="8"/>
  <c r="P259" i="8" s="1"/>
  <c r="P260" i="8"/>
  <c r="L165" i="8"/>
  <c r="K60" i="8"/>
  <c r="Q169" i="8"/>
  <c r="P169" i="8"/>
  <c r="Q173" i="8"/>
  <c r="P173" i="8"/>
  <c r="N459" i="8"/>
  <c r="H458" i="8"/>
  <c r="H163" i="8"/>
  <c r="K411" i="8"/>
  <c r="I404" i="8"/>
  <c r="J411" i="8"/>
  <c r="L172" i="8"/>
  <c r="H71" i="8"/>
  <c r="K71" i="8" s="1"/>
  <c r="K86" i="8"/>
  <c r="O77" i="8"/>
  <c r="Q102" i="8"/>
  <c r="P102" i="8"/>
  <c r="O171" i="8"/>
  <c r="Q171" i="8" s="1"/>
  <c r="J60" i="8"/>
  <c r="Q13" i="8"/>
  <c r="H9" i="8"/>
  <c r="O172" i="8"/>
  <c r="Q172" i="8" s="1"/>
  <c r="Q244" i="8"/>
  <c r="J420" i="8"/>
  <c r="J100" i="8" s="1"/>
  <c r="J99" i="8" s="1"/>
  <c r="P380" i="8"/>
  <c r="Q264" i="8"/>
  <c r="O263" i="8"/>
  <c r="P264" i="8"/>
  <c r="O96" i="8"/>
  <c r="P96" i="8" s="1"/>
  <c r="K206" i="8"/>
  <c r="I178" i="8"/>
  <c r="I296" i="8"/>
  <c r="K296" i="8" s="1"/>
  <c r="Q170" i="8"/>
  <c r="J91" i="8"/>
  <c r="J333" i="8"/>
  <c r="Q175" i="8"/>
  <c r="H418" i="8"/>
  <c r="I89" i="8"/>
  <c r="K89" i="8" s="1"/>
  <c r="K90" i="8"/>
  <c r="Q88" i="8"/>
  <c r="O73" i="8"/>
  <c r="Q398" i="8"/>
  <c r="O95" i="8"/>
  <c r="P398" i="8"/>
  <c r="I332" i="8"/>
  <c r="I379" i="8"/>
  <c r="K379" i="8" s="1"/>
  <c r="K333" i="8"/>
  <c r="Q90" i="8"/>
  <c r="I19" i="8"/>
  <c r="K20" i="8"/>
  <c r="J20" i="8"/>
  <c r="K14" i="7"/>
  <c r="I13" i="7"/>
  <c r="J13" i="7" s="1"/>
  <c r="Q13" i="7"/>
  <c r="I337" i="7"/>
  <c r="K337" i="7" s="1"/>
  <c r="K338" i="7"/>
  <c r="J171" i="7"/>
  <c r="O96" i="7"/>
  <c r="P96" i="7" s="1"/>
  <c r="P404" i="7"/>
  <c r="I296" i="7"/>
  <c r="K296" i="7" s="1"/>
  <c r="J313" i="7"/>
  <c r="J296" i="7" s="1"/>
  <c r="J85" i="7" s="1"/>
  <c r="J70" i="7" s="1"/>
  <c r="K313" i="7"/>
  <c r="H388" i="7"/>
  <c r="H387" i="7" s="1"/>
  <c r="P259" i="7"/>
  <c r="Q259" i="7"/>
  <c r="J60" i="7"/>
  <c r="L455" i="7"/>
  <c r="L388" i="7"/>
  <c r="J337" i="7"/>
  <c r="J98" i="7"/>
  <c r="K175" i="7"/>
  <c r="I174" i="7"/>
  <c r="Q30" i="7"/>
  <c r="P30" i="7"/>
  <c r="H385" i="7"/>
  <c r="O25" i="7"/>
  <c r="K104" i="7"/>
  <c r="N68" i="7"/>
  <c r="N67" i="7" s="1"/>
  <c r="L75" i="7"/>
  <c r="H70" i="7"/>
  <c r="H68" i="7" s="1"/>
  <c r="H67" i="7" s="1"/>
  <c r="H83" i="7"/>
  <c r="H82" i="7" s="1"/>
  <c r="H457" i="7" s="1"/>
  <c r="H460" i="7" s="1"/>
  <c r="K86" i="7"/>
  <c r="I71" i="7"/>
  <c r="K71" i="7" s="1"/>
  <c r="I80" i="7"/>
  <c r="K105" i="7"/>
  <c r="O80" i="7"/>
  <c r="P80" i="7" s="1"/>
  <c r="Q105" i="7"/>
  <c r="O171" i="7"/>
  <c r="Q171" i="7" s="1"/>
  <c r="Q78" i="7"/>
  <c r="P78" i="7"/>
  <c r="N83" i="7"/>
  <c r="N82" i="7" s="1"/>
  <c r="N457" i="7" s="1"/>
  <c r="N460" i="7" s="1"/>
  <c r="J178" i="7"/>
  <c r="J177" i="7" s="1"/>
  <c r="M455" i="7"/>
  <c r="M388" i="7"/>
  <c r="M387" i="7" s="1"/>
  <c r="K168" i="7"/>
  <c r="J168" i="7"/>
  <c r="O106" i="7"/>
  <c r="Q373" i="7"/>
  <c r="P373" i="7"/>
  <c r="M69" i="7"/>
  <c r="O175" i="7"/>
  <c r="P175" i="7" s="1"/>
  <c r="O104" i="7"/>
  <c r="Q104" i="7" s="1"/>
  <c r="J333" i="7"/>
  <c r="J91" i="7"/>
  <c r="J89" i="7" s="1"/>
  <c r="K380" i="7"/>
  <c r="J259" i="7"/>
  <c r="Q206" i="7"/>
  <c r="O167" i="7"/>
  <c r="Q167" i="7" s="1"/>
  <c r="P206" i="7"/>
  <c r="L110" i="7"/>
  <c r="L70" i="7"/>
  <c r="Q395" i="7"/>
  <c r="O454" i="7"/>
  <c r="P395" i="7"/>
  <c r="H455" i="7"/>
  <c r="H456" i="7" s="1"/>
  <c r="K157" i="7"/>
  <c r="I173" i="7"/>
  <c r="I102" i="7"/>
  <c r="I111" i="7"/>
  <c r="I160" i="7"/>
  <c r="P379" i="7"/>
  <c r="H174" i="7"/>
  <c r="J174" i="7" s="1"/>
  <c r="J175" i="7"/>
  <c r="J80" i="7" s="1"/>
  <c r="J79" i="7" s="1"/>
  <c r="L262" i="7"/>
  <c r="P172" i="7"/>
  <c r="O74" i="7"/>
  <c r="Q95" i="7"/>
  <c r="P95" i="7"/>
  <c r="K19" i="7"/>
  <c r="J19" i="7"/>
  <c r="J25" i="7"/>
  <c r="L97" i="7"/>
  <c r="O168" i="7"/>
  <c r="O86" i="7"/>
  <c r="P329" i="7"/>
  <c r="Q332" i="7"/>
  <c r="O88" i="7"/>
  <c r="O170" i="7"/>
  <c r="P332" i="7"/>
  <c r="P98" i="7"/>
  <c r="Q98" i="7"/>
  <c r="K60" i="7"/>
  <c r="O72" i="7"/>
  <c r="Q87" i="7"/>
  <c r="P87" i="7"/>
  <c r="K171" i="7"/>
  <c r="P296" i="7"/>
  <c r="H9" i="7"/>
  <c r="H459" i="7" s="1"/>
  <c r="K207" i="7"/>
  <c r="I206" i="7"/>
  <c r="M458" i="7"/>
  <c r="M461" i="7" s="1"/>
  <c r="M163" i="7"/>
  <c r="M161" i="7" s="1"/>
  <c r="K289" i="7"/>
  <c r="J289" i="7"/>
  <c r="J264" i="7" s="1"/>
  <c r="Q89" i="7"/>
  <c r="L174" i="7"/>
  <c r="L261" i="7"/>
  <c r="K91" i="7"/>
  <c r="I89" i="7"/>
  <c r="K89" i="7" s="1"/>
  <c r="K96" i="7"/>
  <c r="I75" i="7"/>
  <c r="K75" i="7" s="1"/>
  <c r="O85" i="7"/>
  <c r="P85" i="7" s="1"/>
  <c r="H384" i="7"/>
  <c r="M97" i="7"/>
  <c r="M76" i="7" s="1"/>
  <c r="Q81" i="7"/>
  <c r="P81" i="7"/>
  <c r="P104" i="7"/>
  <c r="L69" i="7"/>
  <c r="L83" i="7"/>
  <c r="Q77" i="7"/>
  <c r="K265" i="7"/>
  <c r="I264" i="7"/>
  <c r="P365" i="7"/>
  <c r="K30" i="7"/>
  <c r="I25" i="7"/>
  <c r="K25" i="7" s="1"/>
  <c r="J30" i="7"/>
  <c r="O263" i="7"/>
  <c r="Q264" i="7"/>
  <c r="L79" i="7"/>
  <c r="P13" i="7"/>
  <c r="L10" i="7"/>
  <c r="O178" i="7"/>
  <c r="O166" i="7"/>
  <c r="P179" i="7"/>
  <c r="K95" i="7"/>
  <c r="I74" i="7"/>
  <c r="K74" i="7" s="1"/>
  <c r="P166" i="7"/>
  <c r="L165" i="7"/>
  <c r="I332" i="7"/>
  <c r="I379" i="7"/>
  <c r="K379" i="7" s="1"/>
  <c r="K333" i="7"/>
  <c r="O111" i="7"/>
  <c r="O84" i="7"/>
  <c r="P84" i="7" s="1"/>
  <c r="Q112" i="7"/>
  <c r="Q41" i="7"/>
  <c r="O60" i="7"/>
  <c r="K365" i="7"/>
  <c r="J365" i="7"/>
  <c r="O419" i="7"/>
  <c r="Q420" i="7"/>
  <c r="I420" i="7"/>
  <c r="O100" i="7"/>
  <c r="P420" i="7"/>
  <c r="P48" i="6"/>
  <c r="N420" i="6"/>
  <c r="N419" i="6" s="1"/>
  <c r="N418" i="6" s="1"/>
  <c r="N455" i="6" s="1"/>
  <c r="O411" i="6"/>
  <c r="N88" i="6"/>
  <c r="N73" i="6" s="1"/>
  <c r="L420" i="6"/>
  <c r="L419" i="6" s="1"/>
  <c r="L404" i="6"/>
  <c r="L171" i="6" s="1"/>
  <c r="H420" i="6"/>
  <c r="H100" i="6" s="1"/>
  <c r="H99" i="6" s="1"/>
  <c r="K101" i="6"/>
  <c r="L160" i="6"/>
  <c r="H102" i="6"/>
  <c r="H77" i="6" s="1"/>
  <c r="K48" i="6"/>
  <c r="J17" i="6"/>
  <c r="J432" i="6"/>
  <c r="Q413" i="6"/>
  <c r="M171" i="6"/>
  <c r="M379" i="6"/>
  <c r="P325" i="6"/>
  <c r="Q298" i="6"/>
  <c r="P210" i="6"/>
  <c r="O157" i="6"/>
  <c r="Q157" i="6" s="1"/>
  <c r="J158" i="6"/>
  <c r="J157" i="6" s="1"/>
  <c r="J102" i="6" s="1"/>
  <c r="J77" i="6" s="1"/>
  <c r="Q158" i="6"/>
  <c r="I157" i="6"/>
  <c r="I102" i="6" s="1"/>
  <c r="I77" i="6" s="1"/>
  <c r="K77" i="6" s="1"/>
  <c r="I22" i="6"/>
  <c r="K22" i="6" s="1"/>
  <c r="Q49" i="6"/>
  <c r="K33" i="6"/>
  <c r="J33" i="6"/>
  <c r="O31" i="6"/>
  <c r="P31" i="6" s="1"/>
  <c r="P22" i="6"/>
  <c r="J21" i="6"/>
  <c r="Q21" i="6"/>
  <c r="M13" i="6"/>
  <c r="M10" i="6" s="1"/>
  <c r="M9" i="6" s="1"/>
  <c r="O20" i="6"/>
  <c r="O19" i="6" s="1"/>
  <c r="Q19" i="6" s="1"/>
  <c r="J18" i="6"/>
  <c r="K17" i="6"/>
  <c r="Q17" i="6"/>
  <c r="Q16" i="6"/>
  <c r="P15" i="6"/>
  <c r="I340" i="6"/>
  <c r="I339" i="6" s="1"/>
  <c r="J339" i="6" s="1"/>
  <c r="O109" i="6"/>
  <c r="O81" i="6" s="1"/>
  <c r="P81" i="6" s="1"/>
  <c r="P377" i="6"/>
  <c r="J443" i="6"/>
  <c r="J442" i="6"/>
  <c r="P441" i="6"/>
  <c r="J413" i="6"/>
  <c r="P351" i="6"/>
  <c r="M337" i="6"/>
  <c r="M172" i="6" s="1"/>
  <c r="M98" i="6"/>
  <c r="O91" i="6"/>
  <c r="P91" i="6" s="1"/>
  <c r="J334" i="6"/>
  <c r="J333" i="6" s="1"/>
  <c r="P334" i="6"/>
  <c r="M88" i="6"/>
  <c r="M73" i="6" s="1"/>
  <c r="I91" i="6"/>
  <c r="K91" i="6" s="1"/>
  <c r="Q326" i="6"/>
  <c r="P383" i="6"/>
  <c r="J325" i="6"/>
  <c r="J322" i="6" s="1"/>
  <c r="N296" i="6"/>
  <c r="Q306" i="6"/>
  <c r="Q305" i="6"/>
  <c r="K305" i="6"/>
  <c r="Q302" i="6"/>
  <c r="K301" i="6"/>
  <c r="J301" i="6"/>
  <c r="P301" i="6"/>
  <c r="Q301" i="6"/>
  <c r="Q300" i="6"/>
  <c r="Q281" i="6"/>
  <c r="P295" i="6"/>
  <c r="M264" i="6"/>
  <c r="I289" i="6"/>
  <c r="J289" i="6" s="1"/>
  <c r="N264" i="6"/>
  <c r="N166" i="6" s="1"/>
  <c r="P266" i="6"/>
  <c r="J266" i="6"/>
  <c r="J431" i="6"/>
  <c r="Q411" i="6"/>
  <c r="P333" i="6"/>
  <c r="H296" i="6"/>
  <c r="I30" i="6"/>
  <c r="K30" i="6" s="1"/>
  <c r="J31" i="6"/>
  <c r="P366" i="6"/>
  <c r="L365" i="6"/>
  <c r="K31" i="6"/>
  <c r="Q366" i="6"/>
  <c r="O365" i="6"/>
  <c r="Q365" i="6" s="1"/>
  <c r="P27" i="6"/>
  <c r="O436" i="6"/>
  <c r="P436" i="6" s="1"/>
  <c r="P437" i="6"/>
  <c r="L41" i="6"/>
  <c r="I90" i="6"/>
  <c r="I95" i="6"/>
  <c r="L30" i="6"/>
  <c r="Q27" i="6"/>
  <c r="O26" i="6"/>
  <c r="I259" i="6"/>
  <c r="K18" i="6"/>
  <c r="P52" i="6"/>
  <c r="P44" i="6"/>
  <c r="P28" i="6"/>
  <c r="Q57" i="6"/>
  <c r="P57" i="6"/>
  <c r="K269" i="6"/>
  <c r="J269" i="6"/>
  <c r="P108" i="6"/>
  <c r="L106" i="6"/>
  <c r="P106" i="6" s="1"/>
  <c r="P200" i="6"/>
  <c r="O199" i="6"/>
  <c r="Q215" i="6"/>
  <c r="M105" i="6"/>
  <c r="M80" i="6" s="1"/>
  <c r="M79" i="6" s="1"/>
  <c r="O113" i="6"/>
  <c r="L170" i="6"/>
  <c r="H13" i="6"/>
  <c r="Q36" i="6"/>
  <c r="L88" i="6"/>
  <c r="L77" i="6"/>
  <c r="H389" i="6"/>
  <c r="P215" i="6"/>
  <c r="Q55" i="6"/>
  <c r="O54" i="6"/>
  <c r="Q54" i="6" s="1"/>
  <c r="P55" i="6"/>
  <c r="O246" i="6"/>
  <c r="P247" i="6"/>
  <c r="H60" i="6"/>
  <c r="H19" i="6"/>
  <c r="K42" i="6"/>
  <c r="I41" i="6"/>
  <c r="K41" i="6" s="1"/>
  <c r="L175" i="6"/>
  <c r="J244" i="6"/>
  <c r="P287" i="6"/>
  <c r="I287" i="6"/>
  <c r="O282" i="6"/>
  <c r="P282" i="6" s="1"/>
  <c r="L19" i="6"/>
  <c r="J42" i="6"/>
  <c r="Q106" i="6"/>
  <c r="M249" i="6"/>
  <c r="J298" i="6"/>
  <c r="K298" i="6"/>
  <c r="J377" i="6"/>
  <c r="O423" i="6"/>
  <c r="P423" i="6" s="1"/>
  <c r="M421" i="6"/>
  <c r="M420" i="6" s="1"/>
  <c r="K38" i="6"/>
  <c r="I37" i="6"/>
  <c r="J37" i="6" s="1"/>
  <c r="P46" i="6"/>
  <c r="K63" i="6"/>
  <c r="I62" i="6"/>
  <c r="L89" i="6"/>
  <c r="P349" i="6"/>
  <c r="J349" i="6"/>
  <c r="Q362" i="6"/>
  <c r="O173" i="6"/>
  <c r="N60" i="6"/>
  <c r="N19" i="6"/>
  <c r="N13" i="6" s="1"/>
  <c r="N10" i="6" s="1"/>
  <c r="N9" i="6" s="1"/>
  <c r="J63" i="6"/>
  <c r="H206" i="6"/>
  <c r="O61" i="6"/>
  <c r="P26" i="6"/>
  <c r="L25" i="6"/>
  <c r="N168" i="6"/>
  <c r="N86" i="6"/>
  <c r="N71" i="6" s="1"/>
  <c r="P134" i="6"/>
  <c r="P155" i="6"/>
  <c r="O162" i="6"/>
  <c r="Q31" i="6"/>
  <c r="J139" i="6"/>
  <c r="N160" i="6"/>
  <c r="N102" i="6"/>
  <c r="N77" i="6" s="1"/>
  <c r="J328" i="6"/>
  <c r="I322" i="6"/>
  <c r="K322" i="6" s="1"/>
  <c r="K328" i="6"/>
  <c r="Q11" i="6"/>
  <c r="P11" i="6"/>
  <c r="H112" i="6"/>
  <c r="M139" i="6"/>
  <c r="P199" i="6"/>
  <c r="L179" i="6"/>
  <c r="O139" i="6"/>
  <c r="P140" i="6"/>
  <c r="J15" i="6"/>
  <c r="Q65" i="6"/>
  <c r="P65" i="6"/>
  <c r="L71" i="6"/>
  <c r="M89" i="6"/>
  <c r="M112" i="6"/>
  <c r="N240" i="6"/>
  <c r="O241" i="6"/>
  <c r="L338" i="6"/>
  <c r="L379" i="6" s="1"/>
  <c r="N139" i="6"/>
  <c r="L173" i="6"/>
  <c r="Q260" i="6"/>
  <c r="P269" i="6"/>
  <c r="O265" i="6"/>
  <c r="P265" i="6" s="1"/>
  <c r="Q269" i="6"/>
  <c r="J162" i="6"/>
  <c r="Q217" i="6"/>
  <c r="I217" i="6"/>
  <c r="H264" i="6"/>
  <c r="Q15" i="6"/>
  <c r="O90" i="6"/>
  <c r="K162" i="6"/>
  <c r="O207" i="6"/>
  <c r="P207" i="6" s="1"/>
  <c r="P217" i="6"/>
  <c r="J238" i="6"/>
  <c r="H237" i="6"/>
  <c r="Q333" i="6"/>
  <c r="O332" i="6"/>
  <c r="P332" i="6" s="1"/>
  <c r="N98" i="6"/>
  <c r="N337" i="6"/>
  <c r="N173" i="6"/>
  <c r="P280" i="6"/>
  <c r="M60" i="6"/>
  <c r="J38" i="6"/>
  <c r="J113" i="6"/>
  <c r="J112" i="6" s="1"/>
  <c r="P130" i="6"/>
  <c r="P243" i="6"/>
  <c r="Q280" i="6"/>
  <c r="Q394" i="6"/>
  <c r="P394" i="6"/>
  <c r="Q405" i="6"/>
  <c r="O404" i="6"/>
  <c r="P253" i="6"/>
  <c r="O251" i="6"/>
  <c r="Q48" i="6"/>
  <c r="L206" i="6"/>
  <c r="K244" i="6"/>
  <c r="P342" i="6"/>
  <c r="O339" i="6"/>
  <c r="K94" i="6"/>
  <c r="O180" i="6"/>
  <c r="M206" i="6"/>
  <c r="Q307" i="6"/>
  <c r="P331" i="6"/>
  <c r="O330" i="6"/>
  <c r="P395" i="6"/>
  <c r="L454" i="6"/>
  <c r="Q34" i="6"/>
  <c r="P42" i="6"/>
  <c r="P49" i="6"/>
  <c r="N206" i="6"/>
  <c r="N178" i="6" s="1"/>
  <c r="N177" i="6" s="1"/>
  <c r="N261" i="6" s="1"/>
  <c r="O219" i="6"/>
  <c r="P219" i="6" s="1"/>
  <c r="J240" i="6"/>
  <c r="H171" i="6"/>
  <c r="P307" i="6"/>
  <c r="N365" i="6"/>
  <c r="N104" i="6" s="1"/>
  <c r="L112" i="6"/>
  <c r="P132" i="6"/>
  <c r="O235" i="6"/>
  <c r="Q236" i="6"/>
  <c r="I139" i="6"/>
  <c r="P236" i="6"/>
  <c r="H338" i="6"/>
  <c r="L87" i="6"/>
  <c r="N404" i="6"/>
  <c r="P353" i="6"/>
  <c r="O352" i="6"/>
  <c r="P352" i="6" s="1"/>
  <c r="O386" i="6"/>
  <c r="P386" i="6" s="1"/>
  <c r="O103" i="6"/>
  <c r="K246" i="6"/>
  <c r="O14" i="6"/>
  <c r="P14" i="6" s="1"/>
  <c r="P18" i="6"/>
  <c r="J22" i="6"/>
  <c r="J26" i="6"/>
  <c r="O41" i="6"/>
  <c r="O60" i="6" s="1"/>
  <c r="Q42" i="6"/>
  <c r="P94" i="6"/>
  <c r="Q101" i="6"/>
  <c r="P229" i="6"/>
  <c r="K392" i="6"/>
  <c r="K26" i="6"/>
  <c r="Q29" i="6"/>
  <c r="P29" i="6"/>
  <c r="P43" i="6"/>
  <c r="O63" i="6"/>
  <c r="K78" i="6"/>
  <c r="Q43" i="6"/>
  <c r="I112" i="6"/>
  <c r="Q276" i="6"/>
  <c r="P276" i="6"/>
  <c r="P309" i="6"/>
  <c r="Q396" i="6"/>
  <c r="O395" i="6"/>
  <c r="Q395" i="6" s="1"/>
  <c r="Q328" i="6"/>
  <c r="P328" i="6"/>
  <c r="J223" i="6"/>
  <c r="I383" i="6"/>
  <c r="L264" i="6"/>
  <c r="Q277" i="6"/>
  <c r="K306" i="6"/>
  <c r="J306" i="6"/>
  <c r="I373" i="6"/>
  <c r="P39" i="6"/>
  <c r="O240" i="6"/>
  <c r="P277" i="6"/>
  <c r="K289" i="6"/>
  <c r="L296" i="6"/>
  <c r="O322" i="6"/>
  <c r="Q369" i="6"/>
  <c r="P369" i="6"/>
  <c r="P373" i="6"/>
  <c r="N454" i="6"/>
  <c r="Q364" i="6"/>
  <c r="P364" i="6"/>
  <c r="P45" i="6"/>
  <c r="O229" i="6"/>
  <c r="L260" i="6"/>
  <c r="P237" i="6"/>
  <c r="Q391" i="6"/>
  <c r="P391" i="6"/>
  <c r="O390" i="6"/>
  <c r="P390" i="6" s="1"/>
  <c r="M296" i="6"/>
  <c r="I357" i="6"/>
  <c r="K358" i="6"/>
  <c r="J358" i="6"/>
  <c r="K391" i="6"/>
  <c r="J391" i="6"/>
  <c r="J390" i="6" s="1"/>
  <c r="J389" i="6" s="1"/>
  <c r="I390" i="6"/>
  <c r="J27" i="6"/>
  <c r="J249" i="6"/>
  <c r="K302" i="6"/>
  <c r="J302" i="6"/>
  <c r="N379" i="6"/>
  <c r="J392" i="6"/>
  <c r="P396" i="6"/>
  <c r="P427" i="6"/>
  <c r="J235" i="6"/>
  <c r="H169" i="6"/>
  <c r="J169" i="6" s="1"/>
  <c r="Q290" i="6"/>
  <c r="O289" i="6"/>
  <c r="Q359" i="6"/>
  <c r="P359" i="6"/>
  <c r="O358" i="6"/>
  <c r="J367" i="6"/>
  <c r="I381" i="6"/>
  <c r="P290" i="6"/>
  <c r="J295" i="6"/>
  <c r="O297" i="6"/>
  <c r="J299" i="6"/>
  <c r="K367" i="6"/>
  <c r="I366" i="6"/>
  <c r="P33" i="6"/>
  <c r="I169" i="6"/>
  <c r="K210" i="6"/>
  <c r="P299" i="6"/>
  <c r="K326" i="6"/>
  <c r="P367" i="6"/>
  <c r="O392" i="6"/>
  <c r="P399" i="6"/>
  <c r="O398" i="6"/>
  <c r="H87" i="6"/>
  <c r="H72" i="6" s="1"/>
  <c r="K72" i="6" s="1"/>
  <c r="N112" i="6"/>
  <c r="L105" i="6"/>
  <c r="P314" i="6"/>
  <c r="O313" i="6"/>
  <c r="Q313" i="6" s="1"/>
  <c r="Q383" i="6"/>
  <c r="P362" i="6"/>
  <c r="H173" i="6"/>
  <c r="H374" i="6"/>
  <c r="H398" i="6"/>
  <c r="O408" i="6"/>
  <c r="Q408" i="6" s="1"/>
  <c r="M454" i="6"/>
  <c r="I451" i="6"/>
  <c r="O433" i="6"/>
  <c r="P433" i="6" s="1"/>
  <c r="P326" i="6"/>
  <c r="H366" i="6"/>
  <c r="H404" i="6"/>
  <c r="P412" i="6"/>
  <c r="P411" i="6" s="1"/>
  <c r="O421" i="6"/>
  <c r="J448" i="6"/>
  <c r="P431" i="6"/>
  <c r="L357" i="6"/>
  <c r="O427" i="6"/>
  <c r="J405" i="6"/>
  <c r="P166" i="8" l="1"/>
  <c r="P73" i="8"/>
  <c r="P85" i="8"/>
  <c r="O70" i="8"/>
  <c r="Q70" i="8" s="1"/>
  <c r="O76" i="8"/>
  <c r="J172" i="8"/>
  <c r="K172" i="8"/>
  <c r="Q25" i="8"/>
  <c r="P25" i="8"/>
  <c r="L262" i="8"/>
  <c r="P263" i="8"/>
  <c r="O10" i="8"/>
  <c r="K30" i="8"/>
  <c r="I25" i="8"/>
  <c r="J30" i="8"/>
  <c r="H455" i="8"/>
  <c r="H388" i="8"/>
  <c r="H387" i="8" s="1"/>
  <c r="J163" i="8"/>
  <c r="H161" i="8"/>
  <c r="J161" i="8" s="1"/>
  <c r="J458" i="8"/>
  <c r="H461" i="8"/>
  <c r="J332" i="8"/>
  <c r="J379" i="8"/>
  <c r="K19" i="8"/>
  <c r="J19" i="8"/>
  <c r="M457" i="8"/>
  <c r="M460" i="8" s="1"/>
  <c r="M459" i="8"/>
  <c r="Q89" i="8"/>
  <c r="Q79" i="8"/>
  <c r="P79" i="8"/>
  <c r="H97" i="8"/>
  <c r="L164" i="8"/>
  <c r="O69" i="8"/>
  <c r="P69" i="8" s="1"/>
  <c r="O83" i="8"/>
  <c r="Q84" i="8"/>
  <c r="L261" i="8"/>
  <c r="I85" i="8"/>
  <c r="I167" i="8"/>
  <c r="Q178" i="8"/>
  <c r="O177" i="8"/>
  <c r="P177" i="8" s="1"/>
  <c r="P75" i="8"/>
  <c r="I263" i="8"/>
  <c r="K264" i="8"/>
  <c r="I166" i="8"/>
  <c r="I84" i="8"/>
  <c r="K163" i="8"/>
  <c r="I161" i="8"/>
  <c r="I13" i="8"/>
  <c r="Q259" i="8"/>
  <c r="J404" i="8"/>
  <c r="K404" i="8"/>
  <c r="I96" i="8"/>
  <c r="I171" i="8"/>
  <c r="P418" i="8"/>
  <c r="L455" i="8"/>
  <c r="L388" i="8"/>
  <c r="L97" i="8"/>
  <c r="O75" i="8"/>
  <c r="Q75" i="8" s="1"/>
  <c r="Q96" i="8"/>
  <c r="P84" i="8"/>
  <c r="O262" i="8"/>
  <c r="Q263" i="8"/>
  <c r="I99" i="8"/>
  <c r="K99" i="8" s="1"/>
  <c r="K100" i="8"/>
  <c r="K332" i="8"/>
  <c r="I88" i="8"/>
  <c r="I170" i="8"/>
  <c r="I418" i="8"/>
  <c r="K419" i="8"/>
  <c r="Q77" i="8"/>
  <c r="P77" i="8"/>
  <c r="Q167" i="8"/>
  <c r="P167" i="8"/>
  <c r="L458" i="8"/>
  <c r="L461" i="8" s="1"/>
  <c r="L163" i="8"/>
  <c r="Q111" i="8"/>
  <c r="O110" i="8"/>
  <c r="K259" i="8"/>
  <c r="J259" i="8"/>
  <c r="I177" i="8"/>
  <c r="K178" i="8"/>
  <c r="J89" i="8"/>
  <c r="O74" i="8"/>
  <c r="Q95" i="8"/>
  <c r="P95" i="8"/>
  <c r="Q418" i="8"/>
  <c r="O455" i="8"/>
  <c r="O388" i="8"/>
  <c r="Q73" i="8"/>
  <c r="P172" i="8"/>
  <c r="P111" i="8"/>
  <c r="Q60" i="8"/>
  <c r="P60" i="8"/>
  <c r="O165" i="8"/>
  <c r="P165" i="8" s="1"/>
  <c r="Q72" i="8"/>
  <c r="P72" i="8"/>
  <c r="K13" i="7"/>
  <c r="I10" i="7"/>
  <c r="J10" i="7" s="1"/>
  <c r="I172" i="7"/>
  <c r="K172" i="7" s="1"/>
  <c r="Q96" i="7"/>
  <c r="O75" i="7"/>
  <c r="P75" i="7" s="1"/>
  <c r="N459" i="7"/>
  <c r="J84" i="7"/>
  <c r="L82" i="7"/>
  <c r="L76" i="7"/>
  <c r="I77" i="7"/>
  <c r="K77" i="7" s="1"/>
  <c r="K102" i="7"/>
  <c r="K174" i="7"/>
  <c r="P454" i="7"/>
  <c r="M385" i="7"/>
  <c r="M456" i="7"/>
  <c r="M453" i="7" s="1"/>
  <c r="Q25" i="7"/>
  <c r="O10" i="7"/>
  <c r="P10" i="7" s="1"/>
  <c r="P9" i="7" s="1"/>
  <c r="P25" i="7"/>
  <c r="K160" i="7"/>
  <c r="J160" i="7"/>
  <c r="K206" i="7"/>
  <c r="I167" i="7"/>
  <c r="I85" i="7"/>
  <c r="I178" i="7"/>
  <c r="O99" i="7"/>
  <c r="Q100" i="7"/>
  <c r="P100" i="7"/>
  <c r="I419" i="7"/>
  <c r="K420" i="7"/>
  <c r="I100" i="7"/>
  <c r="J420" i="7"/>
  <c r="J100" i="7" s="1"/>
  <c r="J99" i="7" s="1"/>
  <c r="O71" i="7"/>
  <c r="Q86" i="7"/>
  <c r="P86" i="7"/>
  <c r="P167" i="7"/>
  <c r="O262" i="7"/>
  <c r="P262" i="7" s="1"/>
  <c r="Q263" i="7"/>
  <c r="Q75" i="7"/>
  <c r="Q178" i="7"/>
  <c r="O177" i="7"/>
  <c r="P178" i="7"/>
  <c r="H382" i="7"/>
  <c r="K80" i="7"/>
  <c r="I79" i="7"/>
  <c r="K79" i="7" s="1"/>
  <c r="M68" i="7"/>
  <c r="M67" i="7" s="1"/>
  <c r="Q72" i="7"/>
  <c r="P72" i="7"/>
  <c r="K264" i="7"/>
  <c r="I263" i="7"/>
  <c r="I166" i="7"/>
  <c r="I84" i="7"/>
  <c r="L458" i="7"/>
  <c r="L461" i="7" s="1"/>
  <c r="L163" i="7"/>
  <c r="P171" i="7"/>
  <c r="I110" i="7"/>
  <c r="K111" i="7"/>
  <c r="Q80" i="7"/>
  <c r="O79" i="7"/>
  <c r="Q79" i="7" s="1"/>
  <c r="Q168" i="7"/>
  <c r="P168" i="7"/>
  <c r="Q419" i="7"/>
  <c r="O418" i="7"/>
  <c r="P419" i="7"/>
  <c r="H453" i="7"/>
  <c r="Q106" i="7"/>
  <c r="P106" i="7"/>
  <c r="Q84" i="7"/>
  <c r="O69" i="7"/>
  <c r="O110" i="7"/>
  <c r="P110" i="7" s="1"/>
  <c r="Q111" i="7"/>
  <c r="K332" i="7"/>
  <c r="I88" i="7"/>
  <c r="I170" i="7"/>
  <c r="Q170" i="7"/>
  <c r="P170" i="7"/>
  <c r="P263" i="7"/>
  <c r="P111" i="7"/>
  <c r="H164" i="7"/>
  <c r="Q166" i="7"/>
  <c r="O165" i="7"/>
  <c r="P165" i="7" s="1"/>
  <c r="J379" i="7"/>
  <c r="J332" i="7"/>
  <c r="J88" i="7" s="1"/>
  <c r="J73" i="7" s="1"/>
  <c r="K173" i="7"/>
  <c r="J173" i="7"/>
  <c r="L9" i="7"/>
  <c r="L459" i="7" s="1"/>
  <c r="O174" i="7"/>
  <c r="Q174" i="7" s="1"/>
  <c r="Q175" i="7"/>
  <c r="O70" i="7"/>
  <c r="Q70" i="7" s="1"/>
  <c r="Q85" i="7"/>
  <c r="M83" i="7"/>
  <c r="M82" i="7" s="1"/>
  <c r="Q60" i="7"/>
  <c r="P60" i="7"/>
  <c r="L387" i="7"/>
  <c r="Q74" i="7"/>
  <c r="P74" i="7"/>
  <c r="L164" i="7"/>
  <c r="O73" i="7"/>
  <c r="Q88" i="7"/>
  <c r="P88" i="7"/>
  <c r="L384" i="7"/>
  <c r="J451" i="6"/>
  <c r="J109" i="6" s="1"/>
  <c r="J81" i="6" s="1"/>
  <c r="I109" i="6"/>
  <c r="N100" i="6"/>
  <c r="N99" i="6" s="1"/>
  <c r="L100" i="6"/>
  <c r="L99" i="6" s="1"/>
  <c r="Q404" i="6"/>
  <c r="L96" i="6"/>
  <c r="L75" i="6" s="1"/>
  <c r="H85" i="6"/>
  <c r="H70" i="6" s="1"/>
  <c r="H178" i="6"/>
  <c r="H177" i="6" s="1"/>
  <c r="H261" i="6" s="1"/>
  <c r="Q173" i="6"/>
  <c r="O30" i="6"/>
  <c r="Q30" i="6" s="1"/>
  <c r="K21" i="6"/>
  <c r="Q91" i="6"/>
  <c r="M263" i="6"/>
  <c r="M262" i="6" s="1"/>
  <c r="M384" i="6" s="1"/>
  <c r="M382" i="6" s="1"/>
  <c r="M166" i="6"/>
  <c r="Q81" i="6"/>
  <c r="P109" i="6"/>
  <c r="I173" i="6"/>
  <c r="K173" i="6" s="1"/>
  <c r="K102" i="6"/>
  <c r="K157" i="6"/>
  <c r="I160" i="6"/>
  <c r="P157" i="6"/>
  <c r="O160" i="6"/>
  <c r="Q160" i="6" s="1"/>
  <c r="O102" i="6"/>
  <c r="P102" i="6" s="1"/>
  <c r="I338" i="6"/>
  <c r="J338" i="6" s="1"/>
  <c r="J379" i="6" s="1"/>
  <c r="J340" i="6"/>
  <c r="I20" i="6"/>
  <c r="J20" i="6" s="1"/>
  <c r="J41" i="6"/>
  <c r="P20" i="6"/>
  <c r="Q20" i="6"/>
  <c r="I14" i="6"/>
  <c r="K14" i="6" s="1"/>
  <c r="H419" i="6"/>
  <c r="H418" i="6" s="1"/>
  <c r="H388" i="6" s="1"/>
  <c r="H387" i="6" s="1"/>
  <c r="N388" i="6"/>
  <c r="N387" i="6" s="1"/>
  <c r="N456" i="6" s="1"/>
  <c r="N453" i="6" s="1"/>
  <c r="J91" i="6"/>
  <c r="K334" i="6"/>
  <c r="I333" i="6"/>
  <c r="P313" i="6"/>
  <c r="I297" i="6"/>
  <c r="K297" i="6" s="1"/>
  <c r="M167" i="6"/>
  <c r="M165" i="6" s="1"/>
  <c r="M164" i="6" s="1"/>
  <c r="K300" i="6"/>
  <c r="J300" i="6"/>
  <c r="N263" i="6"/>
  <c r="N262" i="6" s="1"/>
  <c r="N384" i="6" s="1"/>
  <c r="N382" i="6" s="1"/>
  <c r="N85" i="6"/>
  <c r="N70" i="6" s="1"/>
  <c r="H167" i="6"/>
  <c r="O381" i="6"/>
  <c r="O357" i="6"/>
  <c r="Q357" i="6" s="1"/>
  <c r="P358" i="6"/>
  <c r="Q358" i="6"/>
  <c r="O62" i="6"/>
  <c r="Q63" i="6"/>
  <c r="P63" i="6"/>
  <c r="K87" i="6"/>
  <c r="L178" i="6"/>
  <c r="L166" i="6"/>
  <c r="Q392" i="6"/>
  <c r="M175" i="6"/>
  <c r="M174" i="6" s="1"/>
  <c r="M104" i="6"/>
  <c r="O244" i="6"/>
  <c r="Q246" i="6"/>
  <c r="P246" i="6"/>
  <c r="L418" i="6"/>
  <c r="M178" i="6"/>
  <c r="M177" i="6" s="1"/>
  <c r="M261" i="6" s="1"/>
  <c r="N97" i="6"/>
  <c r="N76" i="6" s="1"/>
  <c r="N172" i="6"/>
  <c r="H166" i="6"/>
  <c r="J87" i="6"/>
  <c r="J72" i="6" s="1"/>
  <c r="P54" i="6"/>
  <c r="J173" i="6"/>
  <c r="Q390" i="6"/>
  <c r="O454" i="6"/>
  <c r="O389" i="6"/>
  <c r="N167" i="6"/>
  <c r="Q332" i="6"/>
  <c r="O170" i="6"/>
  <c r="Q170" i="6" s="1"/>
  <c r="O88" i="6"/>
  <c r="P88" i="6" s="1"/>
  <c r="Q26" i="6"/>
  <c r="O25" i="6"/>
  <c r="Q25" i="6" s="1"/>
  <c r="L60" i="6"/>
  <c r="P41" i="6"/>
  <c r="K383" i="6"/>
  <c r="J383" i="6"/>
  <c r="J217" i="6"/>
  <c r="K217" i="6"/>
  <c r="K280" i="6"/>
  <c r="J280" i="6"/>
  <c r="O338" i="6"/>
  <c r="P338" i="6" s="1"/>
  <c r="K215" i="6"/>
  <c r="J215" i="6"/>
  <c r="K357" i="6"/>
  <c r="J357" i="6"/>
  <c r="L72" i="6"/>
  <c r="P357" i="6"/>
  <c r="P404" i="6"/>
  <c r="K169" i="6"/>
  <c r="L167" i="6"/>
  <c r="L85" i="6"/>
  <c r="K62" i="6"/>
  <c r="J62" i="6"/>
  <c r="P19" i="6"/>
  <c r="L13" i="6"/>
  <c r="P160" i="6"/>
  <c r="P365" i="6"/>
  <c r="L104" i="6"/>
  <c r="I454" i="6"/>
  <c r="I389" i="6"/>
  <c r="K390" i="6"/>
  <c r="P398" i="6"/>
  <c r="Q398" i="6"/>
  <c r="O95" i="6"/>
  <c r="Q322" i="6"/>
  <c r="P322" i="6"/>
  <c r="P180" i="6"/>
  <c r="O179" i="6"/>
  <c r="O112" i="6"/>
  <c r="P112" i="6" s="1"/>
  <c r="P113" i="6"/>
  <c r="P289" i="6"/>
  <c r="Q289" i="6"/>
  <c r="M85" i="6"/>
  <c r="M70" i="6" s="1"/>
  <c r="J398" i="6"/>
  <c r="H95" i="6"/>
  <c r="H74" i="6" s="1"/>
  <c r="H111" i="6"/>
  <c r="H110" i="6" s="1"/>
  <c r="H84" i="6"/>
  <c r="P162" i="6"/>
  <c r="Q162" i="6"/>
  <c r="H373" i="6"/>
  <c r="J373" i="6" s="1"/>
  <c r="J374" i="6"/>
  <c r="Q240" i="6"/>
  <c r="O96" i="6"/>
  <c r="O171" i="6"/>
  <c r="Q171" i="6" s="1"/>
  <c r="P392" i="6"/>
  <c r="K374" i="6"/>
  <c r="H379" i="6"/>
  <c r="H337" i="6"/>
  <c r="H263" i="6" s="1"/>
  <c r="H262" i="6" s="1"/>
  <c r="H98" i="6"/>
  <c r="Q265" i="6"/>
  <c r="O264" i="6"/>
  <c r="P264" i="6" s="1"/>
  <c r="P30" i="6"/>
  <c r="Q60" i="6"/>
  <c r="I265" i="6"/>
  <c r="J111" i="6"/>
  <c r="J110" i="6" s="1"/>
  <c r="H260" i="6"/>
  <c r="J237" i="6"/>
  <c r="H88" i="6"/>
  <c r="H73" i="6" s="1"/>
  <c r="H90" i="6"/>
  <c r="H89" i="6" s="1"/>
  <c r="H170" i="6"/>
  <c r="K412" i="6"/>
  <c r="J412" i="6"/>
  <c r="I411" i="6"/>
  <c r="O250" i="6"/>
  <c r="P251" i="6"/>
  <c r="P421" i="6"/>
  <c r="O420" i="6"/>
  <c r="K276" i="6"/>
  <c r="J276" i="6"/>
  <c r="K95" i="6"/>
  <c r="I74" i="6"/>
  <c r="K74" i="6" s="1"/>
  <c r="J434" i="6"/>
  <c r="I433" i="6"/>
  <c r="J433" i="6" s="1"/>
  <c r="I313" i="6"/>
  <c r="K314" i="6"/>
  <c r="J314" i="6"/>
  <c r="P173" i="6"/>
  <c r="O77" i="6"/>
  <c r="Q77" i="6" s="1"/>
  <c r="Q102" i="6"/>
  <c r="M419" i="6"/>
  <c r="M418" i="6" s="1"/>
  <c r="M100" i="6"/>
  <c r="M99" i="6" s="1"/>
  <c r="L73" i="6"/>
  <c r="K398" i="6"/>
  <c r="Q41" i="6"/>
  <c r="Q235" i="6"/>
  <c r="P235" i="6"/>
  <c r="O87" i="6"/>
  <c r="P87" i="6" s="1"/>
  <c r="O169" i="6"/>
  <c r="O206" i="6"/>
  <c r="P206" i="6" s="1"/>
  <c r="Q207" i="6"/>
  <c r="P240" i="6"/>
  <c r="L174" i="6"/>
  <c r="H96" i="6"/>
  <c r="H75" i="6" s="1"/>
  <c r="Q297" i="6"/>
  <c r="P297" i="6"/>
  <c r="O296" i="6"/>
  <c r="Q296" i="6" s="1"/>
  <c r="J277" i="6"/>
  <c r="K277" i="6"/>
  <c r="J211" i="6"/>
  <c r="I207" i="6"/>
  <c r="L337" i="6"/>
  <c r="L98" i="6"/>
  <c r="K16" i="6"/>
  <c r="J16" i="6"/>
  <c r="I61" i="6"/>
  <c r="I89" i="6"/>
  <c r="K90" i="6"/>
  <c r="K307" i="6"/>
  <c r="J307" i="6"/>
  <c r="M111" i="6"/>
  <c r="M110" i="6" s="1"/>
  <c r="M84" i="6"/>
  <c r="J287" i="6"/>
  <c r="K287" i="6"/>
  <c r="I282" i="6"/>
  <c r="Q103" i="6"/>
  <c r="P103" i="6"/>
  <c r="O78" i="6"/>
  <c r="P260" i="6"/>
  <c r="L259" i="6"/>
  <c r="K37" i="6"/>
  <c r="I36" i="6"/>
  <c r="K366" i="6"/>
  <c r="I365" i="6"/>
  <c r="I105" i="6"/>
  <c r="I175" i="6"/>
  <c r="P139" i="6"/>
  <c r="H365" i="6"/>
  <c r="J366" i="6"/>
  <c r="J105" i="6" s="1"/>
  <c r="J104" i="6" s="1"/>
  <c r="H105" i="6"/>
  <c r="H80" i="6" s="1"/>
  <c r="H79" i="6" s="1"/>
  <c r="L80" i="6"/>
  <c r="I111" i="6"/>
  <c r="P339" i="6"/>
  <c r="Q61" i="6"/>
  <c r="P61" i="6"/>
  <c r="H175" i="6"/>
  <c r="L111" i="6"/>
  <c r="L84" i="6"/>
  <c r="P330" i="6"/>
  <c r="O329" i="6"/>
  <c r="Q90" i="6"/>
  <c r="O89" i="6"/>
  <c r="Q89" i="6" s="1"/>
  <c r="P90" i="6"/>
  <c r="Q241" i="6"/>
  <c r="P241" i="6"/>
  <c r="H10" i="6"/>
  <c r="N84" i="6"/>
  <c r="N111" i="6"/>
  <c r="N110" i="6" s="1"/>
  <c r="K381" i="6"/>
  <c r="J381" i="6"/>
  <c r="I380" i="6"/>
  <c r="J30" i="6"/>
  <c r="O13" i="6"/>
  <c r="Q14" i="6"/>
  <c r="I25" i="6"/>
  <c r="N96" i="6"/>
  <c r="N75" i="6" s="1"/>
  <c r="N171" i="6"/>
  <c r="J332" i="6"/>
  <c r="I81" i="6"/>
  <c r="K81" i="6" s="1"/>
  <c r="P70" i="8" l="1"/>
  <c r="K418" i="8"/>
  <c r="I455" i="8"/>
  <c r="J455" i="8" s="1"/>
  <c r="I97" i="8"/>
  <c r="I83" i="8" s="1"/>
  <c r="K171" i="8"/>
  <c r="J171" i="8"/>
  <c r="H456" i="8"/>
  <c r="H385" i="8"/>
  <c r="Q74" i="8"/>
  <c r="P74" i="8"/>
  <c r="P455" i="8"/>
  <c r="H453" i="8"/>
  <c r="J418" i="8"/>
  <c r="J97" i="8" s="1"/>
  <c r="J76" i="8" s="1"/>
  <c r="I261" i="8"/>
  <c r="K177" i="8"/>
  <c r="H76" i="8"/>
  <c r="H68" i="8" s="1"/>
  <c r="H67" i="8" s="1"/>
  <c r="H83" i="8"/>
  <c r="H82" i="8" s="1"/>
  <c r="L384" i="8"/>
  <c r="P262" i="8"/>
  <c r="Q262" i="8"/>
  <c r="O384" i="8"/>
  <c r="K170" i="8"/>
  <c r="J170" i="8"/>
  <c r="J96" i="8"/>
  <c r="J75" i="8" s="1"/>
  <c r="K25" i="8"/>
  <c r="J25" i="8"/>
  <c r="O9" i="8"/>
  <c r="Q10" i="8"/>
  <c r="P10" i="8"/>
  <c r="P9" i="8" s="1"/>
  <c r="O458" i="8"/>
  <c r="O163" i="8"/>
  <c r="Q110" i="8"/>
  <c r="Q165" i="8"/>
  <c r="O164" i="8"/>
  <c r="Q164" i="8" s="1"/>
  <c r="K166" i="8"/>
  <c r="I165" i="8"/>
  <c r="J166" i="8"/>
  <c r="P110" i="8"/>
  <c r="I262" i="8"/>
  <c r="K263" i="8"/>
  <c r="L161" i="8"/>
  <c r="Q177" i="8"/>
  <c r="O261" i="8"/>
  <c r="Q261" i="8" s="1"/>
  <c r="O82" i="8"/>
  <c r="P97" i="8"/>
  <c r="L76" i="8"/>
  <c r="L83" i="8"/>
  <c r="J263" i="8"/>
  <c r="J262" i="8" s="1"/>
  <c r="J88" i="8"/>
  <c r="Q76" i="8"/>
  <c r="I73" i="8"/>
  <c r="K73" i="8" s="1"/>
  <c r="K88" i="8"/>
  <c r="I75" i="8"/>
  <c r="K75" i="8" s="1"/>
  <c r="K96" i="8"/>
  <c r="Q69" i="8"/>
  <c r="O68" i="8"/>
  <c r="K13" i="8"/>
  <c r="I10" i="8"/>
  <c r="J13" i="8"/>
  <c r="K161" i="8"/>
  <c r="I69" i="8"/>
  <c r="K84" i="8"/>
  <c r="K167" i="8"/>
  <c r="J167" i="8"/>
  <c r="J461" i="8"/>
  <c r="Q97" i="8"/>
  <c r="Q388" i="8"/>
  <c r="O387" i="8"/>
  <c r="L387" i="8"/>
  <c r="P388" i="8"/>
  <c r="I70" i="8"/>
  <c r="K70" i="8" s="1"/>
  <c r="K85" i="8"/>
  <c r="I388" i="8"/>
  <c r="K10" i="7"/>
  <c r="I9" i="7"/>
  <c r="J172" i="7"/>
  <c r="M457" i="7"/>
  <c r="M460" i="7" s="1"/>
  <c r="M459" i="7"/>
  <c r="K419" i="7"/>
  <c r="I418" i="7"/>
  <c r="J419" i="7"/>
  <c r="Q69" i="7"/>
  <c r="K166" i="7"/>
  <c r="I165" i="7"/>
  <c r="J166" i="7"/>
  <c r="K110" i="7"/>
  <c r="I458" i="7"/>
  <c r="I163" i="7"/>
  <c r="K178" i="7"/>
  <c r="I177" i="7"/>
  <c r="L457" i="7"/>
  <c r="L460" i="7" s="1"/>
  <c r="I262" i="7"/>
  <c r="K263" i="7"/>
  <c r="L382" i="7"/>
  <c r="P79" i="7"/>
  <c r="Q165" i="7"/>
  <c r="O164" i="7"/>
  <c r="Q164" i="7" s="1"/>
  <c r="L68" i="7"/>
  <c r="O384" i="7"/>
  <c r="Q262" i="7"/>
  <c r="Q71" i="7"/>
  <c r="P71" i="7"/>
  <c r="K170" i="7"/>
  <c r="J170" i="7"/>
  <c r="I99" i="7"/>
  <c r="K99" i="7" s="1"/>
  <c r="K100" i="7"/>
  <c r="Q110" i="7"/>
  <c r="O458" i="7"/>
  <c r="O163" i="7"/>
  <c r="P163" i="7" s="1"/>
  <c r="Q99" i="7"/>
  <c r="P99" i="7"/>
  <c r="O261" i="7"/>
  <c r="Q177" i="7"/>
  <c r="P177" i="7"/>
  <c r="K85" i="7"/>
  <c r="I70" i="7"/>
  <c r="K70" i="7" s="1"/>
  <c r="K84" i="7"/>
  <c r="I69" i="7"/>
  <c r="P69" i="7"/>
  <c r="P70" i="7"/>
  <c r="J69" i="7"/>
  <c r="I73" i="7"/>
  <c r="K73" i="7" s="1"/>
  <c r="K88" i="7"/>
  <c r="L161" i="7"/>
  <c r="K167" i="7"/>
  <c r="J167" i="7"/>
  <c r="P174" i="7"/>
  <c r="Q73" i="7"/>
  <c r="P73" i="7"/>
  <c r="L456" i="7"/>
  <c r="L453" i="7" s="1"/>
  <c r="L385" i="7"/>
  <c r="Q418" i="7"/>
  <c r="O455" i="7"/>
  <c r="O97" i="7"/>
  <c r="O388" i="7"/>
  <c r="P418" i="7"/>
  <c r="O9" i="7"/>
  <c r="Q10" i="7"/>
  <c r="J263" i="7"/>
  <c r="J262" i="7" s="1"/>
  <c r="P96" i="6"/>
  <c r="P25" i="6"/>
  <c r="I98" i="6"/>
  <c r="K98" i="6" s="1"/>
  <c r="K338" i="6"/>
  <c r="I337" i="6"/>
  <c r="I172" i="6" s="1"/>
  <c r="I379" i="6"/>
  <c r="K379" i="6" s="1"/>
  <c r="J297" i="6"/>
  <c r="P77" i="6"/>
  <c r="K160" i="6"/>
  <c r="J160" i="6"/>
  <c r="K20" i="6"/>
  <c r="I60" i="6"/>
  <c r="K60" i="6" s="1"/>
  <c r="I19" i="6"/>
  <c r="K19" i="6" s="1"/>
  <c r="J19" i="6"/>
  <c r="J14" i="6"/>
  <c r="N165" i="6"/>
  <c r="N164" i="6" s="1"/>
  <c r="N385" i="6"/>
  <c r="P171" i="6"/>
  <c r="I332" i="6"/>
  <c r="K333" i="6"/>
  <c r="P170" i="6"/>
  <c r="I296" i="6"/>
  <c r="K296" i="6" s="1"/>
  <c r="K89" i="6"/>
  <c r="J265" i="6"/>
  <c r="H385" i="6"/>
  <c r="Q389" i="6"/>
  <c r="P389" i="6"/>
  <c r="L177" i="6"/>
  <c r="L70" i="6"/>
  <c r="J207" i="6"/>
  <c r="J206" i="6" s="1"/>
  <c r="J365" i="6"/>
  <c r="H104" i="6"/>
  <c r="Q62" i="6"/>
  <c r="P62" i="6"/>
  <c r="K25" i="6"/>
  <c r="J25" i="6"/>
  <c r="O86" i="6"/>
  <c r="O168" i="6"/>
  <c r="P329" i="6"/>
  <c r="O85" i="6"/>
  <c r="K373" i="6"/>
  <c r="P60" i="6"/>
  <c r="N458" i="6"/>
  <c r="N461" i="6" s="1"/>
  <c r="N163" i="6"/>
  <c r="N161" i="6" s="1"/>
  <c r="Q169" i="6"/>
  <c r="P169" i="6"/>
  <c r="P13" i="6"/>
  <c r="L10" i="6"/>
  <c r="N83" i="6"/>
  <c r="N82" i="6" s="1"/>
  <c r="N69" i="6"/>
  <c r="N68" i="6" s="1"/>
  <c r="N67" i="6" s="1"/>
  <c r="H9" i="6"/>
  <c r="O178" i="6"/>
  <c r="P178" i="6" s="1"/>
  <c r="O166" i="6"/>
  <c r="P166" i="6" s="1"/>
  <c r="L79" i="6"/>
  <c r="H384" i="6"/>
  <c r="I420" i="6"/>
  <c r="O419" i="6"/>
  <c r="Q420" i="6"/>
  <c r="P420" i="6"/>
  <c r="H455" i="6"/>
  <c r="M97" i="6"/>
  <c r="M76" i="6" s="1"/>
  <c r="M455" i="6"/>
  <c r="M388" i="6"/>
  <c r="M387" i="6" s="1"/>
  <c r="H69" i="6"/>
  <c r="L110" i="6"/>
  <c r="M458" i="6"/>
  <c r="M461" i="6" s="1"/>
  <c r="M163" i="6"/>
  <c r="M161" i="6" s="1"/>
  <c r="L388" i="6"/>
  <c r="L455" i="6"/>
  <c r="H174" i="6"/>
  <c r="J175" i="6"/>
  <c r="J80" i="6" s="1"/>
  <c r="J79" i="6" s="1"/>
  <c r="K365" i="6"/>
  <c r="I104" i="6"/>
  <c r="Q264" i="6"/>
  <c r="J454" i="6"/>
  <c r="I13" i="6"/>
  <c r="Q78" i="6"/>
  <c r="P78" i="6"/>
  <c r="L97" i="6"/>
  <c r="L172" i="6"/>
  <c r="L165" i="6" s="1"/>
  <c r="I206" i="6"/>
  <c r="K207" i="6"/>
  <c r="O10" i="6"/>
  <c r="Q13" i="6"/>
  <c r="H458" i="6"/>
  <c r="H163" i="6"/>
  <c r="O380" i="6"/>
  <c r="Q381" i="6"/>
  <c r="P381" i="6"/>
  <c r="K105" i="6"/>
  <c r="I80" i="6"/>
  <c r="K389" i="6"/>
  <c r="K380" i="6"/>
  <c r="J380" i="6"/>
  <c r="K61" i="6"/>
  <c r="J61" i="6"/>
  <c r="J88" i="6"/>
  <c r="J73" i="6" s="1"/>
  <c r="J90" i="6"/>
  <c r="J89" i="6" s="1"/>
  <c r="J98" i="6"/>
  <c r="J337" i="6"/>
  <c r="O337" i="6"/>
  <c r="Q337" i="6" s="1"/>
  <c r="Q338" i="6"/>
  <c r="O98" i="6"/>
  <c r="Q98" i="6" s="1"/>
  <c r="O379" i="6"/>
  <c r="Q88" i="6"/>
  <c r="O73" i="6"/>
  <c r="Q73" i="6" s="1"/>
  <c r="Q87" i="6"/>
  <c r="O72" i="6"/>
  <c r="Q72" i="6" s="1"/>
  <c r="O84" i="6"/>
  <c r="Q112" i="6"/>
  <c r="O111" i="6"/>
  <c r="K111" i="6"/>
  <c r="I110" i="6"/>
  <c r="P454" i="6"/>
  <c r="Q96" i="6"/>
  <c r="O75" i="6"/>
  <c r="Q75" i="6" s="1"/>
  <c r="P179" i="6"/>
  <c r="K282" i="6"/>
  <c r="J282" i="6"/>
  <c r="I264" i="6"/>
  <c r="K265" i="6"/>
  <c r="O249" i="6"/>
  <c r="O105" i="6"/>
  <c r="P250" i="6"/>
  <c r="Q95" i="6"/>
  <c r="O74" i="6"/>
  <c r="P95" i="6"/>
  <c r="O100" i="6"/>
  <c r="L69" i="6"/>
  <c r="M69" i="6"/>
  <c r="K411" i="6"/>
  <c r="I404" i="6"/>
  <c r="J411" i="6"/>
  <c r="K175" i="6"/>
  <c r="I174" i="6"/>
  <c r="K174" i="6" s="1"/>
  <c r="L263" i="6"/>
  <c r="K36" i="6"/>
  <c r="J36" i="6"/>
  <c r="P296" i="6"/>
  <c r="P89" i="6"/>
  <c r="Q244" i="6"/>
  <c r="P244" i="6"/>
  <c r="P259" i="6"/>
  <c r="Q259" i="6"/>
  <c r="O167" i="6"/>
  <c r="Q167" i="6" s="1"/>
  <c r="Q206" i="6"/>
  <c r="K313" i="6"/>
  <c r="J313" i="6"/>
  <c r="J260" i="6"/>
  <c r="H259" i="6"/>
  <c r="K260" i="6"/>
  <c r="H172" i="6"/>
  <c r="H165" i="6" s="1"/>
  <c r="H164" i="6" s="1"/>
  <c r="H97" i="6"/>
  <c r="H76" i="6" s="1"/>
  <c r="O459" i="8" l="1"/>
  <c r="J73" i="8"/>
  <c r="J68" i="8" s="1"/>
  <c r="J67" i="8" s="1"/>
  <c r="J83" i="8"/>
  <c r="J82" i="8" s="1"/>
  <c r="P161" i="8"/>
  <c r="P387" i="8"/>
  <c r="L385" i="8"/>
  <c r="L456" i="8"/>
  <c r="L453" i="8" s="1"/>
  <c r="L82" i="8"/>
  <c r="P83" i="8"/>
  <c r="O457" i="8"/>
  <c r="O460" i="8" s="1"/>
  <c r="Q82" i="8"/>
  <c r="O461" i="8"/>
  <c r="P461" i="8" s="1"/>
  <c r="P458" i="8"/>
  <c r="K97" i="8"/>
  <c r="I76" i="8"/>
  <c r="K76" i="8" s="1"/>
  <c r="I164" i="8"/>
  <c r="K165" i="8"/>
  <c r="P384" i="8"/>
  <c r="L382" i="8"/>
  <c r="Q163" i="8"/>
  <c r="O161" i="8"/>
  <c r="Q161" i="8" s="1"/>
  <c r="P76" i="8"/>
  <c r="L68" i="8"/>
  <c r="K69" i="8"/>
  <c r="J388" i="8"/>
  <c r="J387" i="8" s="1"/>
  <c r="I9" i="8"/>
  <c r="K10" i="8"/>
  <c r="J10" i="8"/>
  <c r="P261" i="8"/>
  <c r="I384" i="8"/>
  <c r="K262" i="8"/>
  <c r="I387" i="8"/>
  <c r="K388" i="8"/>
  <c r="Q384" i="8"/>
  <c r="O382" i="8"/>
  <c r="Q382" i="8" s="1"/>
  <c r="H457" i="8"/>
  <c r="H459" i="8"/>
  <c r="Q387" i="8"/>
  <c r="O385" i="8"/>
  <c r="Q385" i="8" s="1"/>
  <c r="O456" i="8"/>
  <c r="O453" i="8" s="1"/>
  <c r="P453" i="8" s="1"/>
  <c r="K261" i="8"/>
  <c r="J261" i="8"/>
  <c r="P164" i="8"/>
  <c r="Q83" i="8"/>
  <c r="I82" i="8"/>
  <c r="K83" i="8"/>
  <c r="P163" i="8"/>
  <c r="O67" i="8"/>
  <c r="Q68" i="8"/>
  <c r="J165" i="8"/>
  <c r="P164" i="7"/>
  <c r="K163" i="7"/>
  <c r="I161" i="7"/>
  <c r="J163" i="7"/>
  <c r="I164" i="7"/>
  <c r="K165" i="7"/>
  <c r="K418" i="7"/>
  <c r="I455" i="7"/>
  <c r="I388" i="7"/>
  <c r="I97" i="7"/>
  <c r="J418" i="7"/>
  <c r="K262" i="7"/>
  <c r="I384" i="7"/>
  <c r="K177" i="7"/>
  <c r="I261" i="7"/>
  <c r="L67" i="7"/>
  <c r="J458" i="7"/>
  <c r="I461" i="7"/>
  <c r="J461" i="7" s="1"/>
  <c r="P455" i="7"/>
  <c r="J165" i="7"/>
  <c r="K69" i="7"/>
  <c r="Q384" i="7"/>
  <c r="O382" i="7"/>
  <c r="Q382" i="7" s="1"/>
  <c r="Q261" i="7"/>
  <c r="P261" i="7"/>
  <c r="P384" i="7"/>
  <c r="Q163" i="7"/>
  <c r="O161" i="7"/>
  <c r="Q161" i="7" s="1"/>
  <c r="O461" i="7"/>
  <c r="P461" i="7" s="1"/>
  <c r="P458" i="7"/>
  <c r="O387" i="7"/>
  <c r="Q388" i="7"/>
  <c r="P388" i="7"/>
  <c r="Q97" i="7"/>
  <c r="O76" i="7"/>
  <c r="P97" i="7"/>
  <c r="O83" i="7"/>
  <c r="K337" i="6"/>
  <c r="J264" i="6"/>
  <c r="J84" i="6" s="1"/>
  <c r="J296" i="6"/>
  <c r="J85" i="6" s="1"/>
  <c r="J70" i="6" s="1"/>
  <c r="O263" i="6"/>
  <c r="P263" i="6" s="1"/>
  <c r="P98" i="6"/>
  <c r="K172" i="6"/>
  <c r="J60" i="6"/>
  <c r="P75" i="6"/>
  <c r="P337" i="6"/>
  <c r="I88" i="6"/>
  <c r="K332" i="6"/>
  <c r="I170" i="6"/>
  <c r="P73" i="6"/>
  <c r="P167" i="6"/>
  <c r="Q85" i="6"/>
  <c r="O70" i="6"/>
  <c r="Q70" i="6" s="1"/>
  <c r="Q166" i="6"/>
  <c r="I79" i="6"/>
  <c r="K79" i="6" s="1"/>
  <c r="K80" i="6"/>
  <c r="P72" i="6"/>
  <c r="L261" i="6"/>
  <c r="Q168" i="6"/>
  <c r="P168" i="6"/>
  <c r="J172" i="6"/>
  <c r="L262" i="6"/>
  <c r="N457" i="6"/>
  <c r="N460" i="6" s="1"/>
  <c r="N459" i="6"/>
  <c r="O99" i="6"/>
  <c r="Q100" i="6"/>
  <c r="P100" i="6"/>
  <c r="Q74" i="6"/>
  <c r="P74" i="6"/>
  <c r="Q111" i="6"/>
  <c r="O110" i="6"/>
  <c r="L458" i="6"/>
  <c r="L461" i="6" s="1"/>
  <c r="L163" i="6"/>
  <c r="P110" i="6"/>
  <c r="J259" i="6"/>
  <c r="K259" i="6"/>
  <c r="H68" i="6"/>
  <c r="H67" i="6" s="1"/>
  <c r="M456" i="6"/>
  <c r="M453" i="6" s="1"/>
  <c r="M385" i="6"/>
  <c r="H161" i="6"/>
  <c r="M83" i="6"/>
  <c r="M82" i="6" s="1"/>
  <c r="K104" i="6"/>
  <c r="I458" i="6"/>
  <c r="I461" i="6" s="1"/>
  <c r="K110" i="6"/>
  <c r="I163" i="6"/>
  <c r="J163" i="6" s="1"/>
  <c r="L164" i="6"/>
  <c r="J178" i="6"/>
  <c r="J177" i="6" s="1"/>
  <c r="Q419" i="6"/>
  <c r="O418" i="6"/>
  <c r="P419" i="6"/>
  <c r="Q86" i="6"/>
  <c r="O71" i="6"/>
  <c r="P86" i="6"/>
  <c r="L76" i="6"/>
  <c r="L68" i="6" s="1"/>
  <c r="P111" i="6"/>
  <c r="O80" i="6"/>
  <c r="Q105" i="6"/>
  <c r="P105" i="6"/>
  <c r="H83" i="6"/>
  <c r="H82" i="6" s="1"/>
  <c r="H457" i="6" s="1"/>
  <c r="O175" i="6"/>
  <c r="P249" i="6"/>
  <c r="O104" i="6"/>
  <c r="L9" i="6"/>
  <c r="P10" i="6"/>
  <c r="P9" i="6" s="1"/>
  <c r="P85" i="6"/>
  <c r="K404" i="6"/>
  <c r="I96" i="6"/>
  <c r="I171" i="6"/>
  <c r="J404" i="6"/>
  <c r="Q379" i="6"/>
  <c r="P379" i="6"/>
  <c r="K264" i="6"/>
  <c r="I263" i="6"/>
  <c r="I166" i="6"/>
  <c r="I84" i="6"/>
  <c r="K420" i="6"/>
  <c r="I419" i="6"/>
  <c r="I100" i="6"/>
  <c r="J420" i="6"/>
  <c r="J100" i="6" s="1"/>
  <c r="J99" i="6" s="1"/>
  <c r="L387" i="6"/>
  <c r="K206" i="6"/>
  <c r="I178" i="6"/>
  <c r="I167" i="6"/>
  <c r="I85" i="6"/>
  <c r="Q178" i="6"/>
  <c r="O177" i="6"/>
  <c r="Q84" i="6"/>
  <c r="O69" i="6"/>
  <c r="P69" i="6" s="1"/>
  <c r="I10" i="6"/>
  <c r="K13" i="6"/>
  <c r="J13" i="6"/>
  <c r="Q380" i="6"/>
  <c r="P380" i="6"/>
  <c r="M68" i="6"/>
  <c r="M67" i="6" s="1"/>
  <c r="H461" i="6"/>
  <c r="L83" i="6"/>
  <c r="O9" i="6"/>
  <c r="Q10" i="6"/>
  <c r="O172" i="6"/>
  <c r="Q172" i="6" s="1"/>
  <c r="P84" i="6"/>
  <c r="J174" i="6"/>
  <c r="H382" i="6"/>
  <c r="H456" i="6"/>
  <c r="H453" i="6" s="1"/>
  <c r="P382" i="8" l="1"/>
  <c r="P456" i="8"/>
  <c r="P385" i="8"/>
  <c r="K387" i="8"/>
  <c r="I456" i="8"/>
  <c r="I385" i="8"/>
  <c r="I457" i="8"/>
  <c r="I460" i="8" s="1"/>
  <c r="K82" i="8"/>
  <c r="K164" i="8"/>
  <c r="J164" i="8"/>
  <c r="P459" i="8"/>
  <c r="P457" i="8"/>
  <c r="H460" i="8"/>
  <c r="L67" i="8"/>
  <c r="P67" i="8" s="1"/>
  <c r="P68" i="8"/>
  <c r="Q67" i="8"/>
  <c r="K384" i="8"/>
  <c r="I382" i="8"/>
  <c r="J384" i="8"/>
  <c r="L457" i="8"/>
  <c r="L460" i="8" s="1"/>
  <c r="P82" i="8"/>
  <c r="L459" i="8"/>
  <c r="I459" i="8"/>
  <c r="J459" i="8" s="1"/>
  <c r="I68" i="8"/>
  <c r="J388" i="7"/>
  <c r="J387" i="7" s="1"/>
  <c r="J97" i="7"/>
  <c r="I387" i="7"/>
  <c r="K388" i="7"/>
  <c r="K161" i="7"/>
  <c r="J161" i="7"/>
  <c r="K261" i="7"/>
  <c r="J261" i="7"/>
  <c r="K384" i="7"/>
  <c r="I382" i="7"/>
  <c r="J384" i="7"/>
  <c r="J455" i="7"/>
  <c r="I76" i="7"/>
  <c r="K97" i="7"/>
  <c r="I83" i="7"/>
  <c r="O82" i="7"/>
  <c r="Q83" i="7"/>
  <c r="P83" i="7"/>
  <c r="Q76" i="7"/>
  <c r="P76" i="7"/>
  <c r="O68" i="7"/>
  <c r="Q387" i="7"/>
  <c r="O385" i="7"/>
  <c r="O456" i="7"/>
  <c r="P387" i="7"/>
  <c r="K164" i="7"/>
  <c r="J164" i="7"/>
  <c r="P382" i="7"/>
  <c r="P161" i="7"/>
  <c r="J263" i="6"/>
  <c r="J262" i="6" s="1"/>
  <c r="O262" i="6"/>
  <c r="P262" i="6" s="1"/>
  <c r="Q263" i="6"/>
  <c r="J458" i="6"/>
  <c r="P172" i="6"/>
  <c r="J170" i="6"/>
  <c r="K170" i="6"/>
  <c r="I73" i="6"/>
  <c r="K73" i="6" s="1"/>
  <c r="K88" i="6"/>
  <c r="P70" i="6"/>
  <c r="I70" i="6"/>
  <c r="K70" i="6" s="1"/>
  <c r="K85" i="6"/>
  <c r="I75" i="6"/>
  <c r="K75" i="6" s="1"/>
  <c r="K96" i="6"/>
  <c r="K171" i="6"/>
  <c r="J171" i="6"/>
  <c r="Q418" i="6"/>
  <c r="O455" i="6"/>
  <c r="O97" i="6"/>
  <c r="O388" i="6"/>
  <c r="P418" i="6"/>
  <c r="J96" i="6"/>
  <c r="J75" i="6" s="1"/>
  <c r="L384" i="6"/>
  <c r="J461" i="6"/>
  <c r="I418" i="6"/>
  <c r="K419" i="6"/>
  <c r="J419" i="6"/>
  <c r="L82" i="6"/>
  <c r="L459" i="6" s="1"/>
  <c r="Q104" i="6"/>
  <c r="P104" i="6"/>
  <c r="O165" i="6"/>
  <c r="I9" i="6"/>
  <c r="K10" i="6"/>
  <c r="J10" i="6"/>
  <c r="O79" i="6"/>
  <c r="Q80" i="6"/>
  <c r="P80" i="6"/>
  <c r="J69" i="6"/>
  <c r="Q177" i="6"/>
  <c r="O261" i="6"/>
  <c r="Q261" i="6" s="1"/>
  <c r="M457" i="6"/>
  <c r="M460" i="6" s="1"/>
  <c r="M459" i="6"/>
  <c r="P177" i="6"/>
  <c r="L161" i="6"/>
  <c r="L67" i="6"/>
  <c r="O458" i="6"/>
  <c r="O163" i="6"/>
  <c r="Q110" i="6"/>
  <c r="I69" i="6"/>
  <c r="K84" i="6"/>
  <c r="K163" i="6"/>
  <c r="I161" i="6"/>
  <c r="K161" i="6" s="1"/>
  <c r="Q71" i="6"/>
  <c r="P71" i="6"/>
  <c r="K167" i="6"/>
  <c r="J167" i="6"/>
  <c r="L456" i="6"/>
  <c r="L453" i="6" s="1"/>
  <c r="L385" i="6"/>
  <c r="H459" i="6"/>
  <c r="I165" i="6"/>
  <c r="K166" i="6"/>
  <c r="J166" i="6"/>
  <c r="Q99" i="6"/>
  <c r="P99" i="6"/>
  <c r="K178" i="6"/>
  <c r="I177" i="6"/>
  <c r="K100" i="6"/>
  <c r="I99" i="6"/>
  <c r="K99" i="6" s="1"/>
  <c r="Q175" i="6"/>
  <c r="O174" i="6"/>
  <c r="P175" i="6"/>
  <c r="H460" i="6"/>
  <c r="Q69" i="6"/>
  <c r="K263" i="6"/>
  <c r="I262" i="6"/>
  <c r="J457" i="8" l="1"/>
  <c r="K382" i="8"/>
  <c r="J382" i="8"/>
  <c r="J456" i="8"/>
  <c r="I453" i="8"/>
  <c r="J453" i="8" s="1"/>
  <c r="P460" i="8"/>
  <c r="J460" i="8"/>
  <c r="I67" i="8"/>
  <c r="K67" i="8" s="1"/>
  <c r="K68" i="8"/>
  <c r="K385" i="8"/>
  <c r="J385" i="8"/>
  <c r="I82" i="7"/>
  <c r="K83" i="7"/>
  <c r="K382" i="7"/>
  <c r="J382" i="7"/>
  <c r="P456" i="7"/>
  <c r="O453" i="7"/>
  <c r="P453" i="7" s="1"/>
  <c r="O67" i="7"/>
  <c r="Q68" i="7"/>
  <c r="P68" i="7"/>
  <c r="K76" i="7"/>
  <c r="I68" i="7"/>
  <c r="O457" i="7"/>
  <c r="Q82" i="7"/>
  <c r="P82" i="7"/>
  <c r="O459" i="7"/>
  <c r="P459" i="7" s="1"/>
  <c r="Q385" i="7"/>
  <c r="P385" i="7"/>
  <c r="I456" i="7"/>
  <c r="K387" i="7"/>
  <c r="I385" i="7"/>
  <c r="J76" i="7"/>
  <c r="J68" i="7" s="1"/>
  <c r="J67" i="7" s="1"/>
  <c r="J83" i="7"/>
  <c r="J82" i="7" s="1"/>
  <c r="Q262" i="6"/>
  <c r="O384" i="6"/>
  <c r="P384" i="6" s="1"/>
  <c r="P261" i="6"/>
  <c r="J165" i="6"/>
  <c r="I261" i="6"/>
  <c r="K177" i="6"/>
  <c r="Q174" i="6"/>
  <c r="P174" i="6"/>
  <c r="L382" i="6"/>
  <c r="K69" i="6"/>
  <c r="K165" i="6"/>
  <c r="I164" i="6"/>
  <c r="P455" i="6"/>
  <c r="Q79" i="6"/>
  <c r="P79" i="6"/>
  <c r="O76" i="6"/>
  <c r="Q97" i="6"/>
  <c r="P97" i="6"/>
  <c r="O83" i="6"/>
  <c r="J161" i="6"/>
  <c r="Q163" i="6"/>
  <c r="O161" i="6"/>
  <c r="Q161" i="6" s="1"/>
  <c r="O461" i="6"/>
  <c r="P461" i="6" s="1"/>
  <c r="P458" i="6"/>
  <c r="O164" i="6"/>
  <c r="Q165" i="6"/>
  <c r="P165" i="6"/>
  <c r="K262" i="6"/>
  <c r="I384" i="6"/>
  <c r="L457" i="6"/>
  <c r="L460" i="6" s="1"/>
  <c r="Q388" i="6"/>
  <c r="O387" i="6"/>
  <c r="P388" i="6"/>
  <c r="P163" i="6"/>
  <c r="K418" i="6"/>
  <c r="I455" i="6"/>
  <c r="I388" i="6"/>
  <c r="J418" i="6"/>
  <c r="I97" i="6"/>
  <c r="J456" i="7" l="1"/>
  <c r="I453" i="7"/>
  <c r="J453" i="7" s="1"/>
  <c r="K385" i="7"/>
  <c r="J385" i="7"/>
  <c r="K68" i="7"/>
  <c r="I67" i="7"/>
  <c r="K67" i="7" s="1"/>
  <c r="Q67" i="7"/>
  <c r="P67" i="7"/>
  <c r="P457" i="7"/>
  <c r="O460" i="7"/>
  <c r="P460" i="7" s="1"/>
  <c r="I457" i="7"/>
  <c r="K82" i="7"/>
  <c r="I459" i="7"/>
  <c r="J459" i="7" s="1"/>
  <c r="O382" i="6"/>
  <c r="Q382" i="6" s="1"/>
  <c r="Q384" i="6"/>
  <c r="K164" i="6"/>
  <c r="J164" i="6"/>
  <c r="K97" i="6"/>
  <c r="I76" i="6"/>
  <c r="I83" i="6"/>
  <c r="I387" i="6"/>
  <c r="K388" i="6"/>
  <c r="O456" i="6"/>
  <c r="Q387" i="6"/>
  <c r="O385" i="6"/>
  <c r="P387" i="6"/>
  <c r="J97" i="6"/>
  <c r="J388" i="6"/>
  <c r="J387" i="6" s="1"/>
  <c r="Q76" i="6"/>
  <c r="O68" i="6"/>
  <c r="P76" i="6"/>
  <c r="J455" i="6"/>
  <c r="K384" i="6"/>
  <c r="I382" i="6"/>
  <c r="J384" i="6"/>
  <c r="O82" i="6"/>
  <c r="Q83" i="6"/>
  <c r="P83" i="6"/>
  <c r="Q164" i="6"/>
  <c r="P164" i="6"/>
  <c r="P161" i="6"/>
  <c r="K261" i="6"/>
  <c r="J261" i="6"/>
  <c r="I460" i="7" l="1"/>
  <c r="J460" i="7" s="1"/>
  <c r="J457" i="7"/>
  <c r="P382" i="6"/>
  <c r="O67" i="6"/>
  <c r="Q68" i="6"/>
  <c r="P68" i="6"/>
  <c r="I82" i="6"/>
  <c r="K83" i="6"/>
  <c r="Q385" i="6"/>
  <c r="P385" i="6"/>
  <c r="P456" i="6"/>
  <c r="O453" i="6"/>
  <c r="P453" i="6" s="1"/>
  <c r="I456" i="6"/>
  <c r="K387" i="6"/>
  <c r="I385" i="6"/>
  <c r="O457" i="6"/>
  <c r="Q82" i="6"/>
  <c r="O459" i="6"/>
  <c r="P459" i="6" s="1"/>
  <c r="P82" i="6"/>
  <c r="K382" i="6"/>
  <c r="J382" i="6"/>
  <c r="J76" i="6"/>
  <c r="J68" i="6" s="1"/>
  <c r="J67" i="6" s="1"/>
  <c r="J83" i="6"/>
  <c r="J82" i="6" s="1"/>
  <c r="K76" i="6"/>
  <c r="I68" i="6"/>
  <c r="K385" i="6" l="1"/>
  <c r="J385" i="6"/>
  <c r="J456" i="6"/>
  <c r="I453" i="6"/>
  <c r="J453" i="6" s="1"/>
  <c r="O460" i="6"/>
  <c r="P460" i="6" s="1"/>
  <c r="P457" i="6"/>
  <c r="I457" i="6"/>
  <c r="K82" i="6"/>
  <c r="I459" i="6"/>
  <c r="J459" i="6" s="1"/>
  <c r="I67" i="6"/>
  <c r="K67" i="6" s="1"/>
  <c r="K68" i="6"/>
  <c r="Q67" i="6"/>
  <c r="P67" i="6"/>
  <c r="I460" i="6" l="1"/>
  <c r="J460" i="6" s="1"/>
  <c r="J457" i="6"/>
</calcChain>
</file>

<file path=xl/sharedStrings.xml><?xml version="1.0" encoding="utf-8"?>
<sst xmlns="http://schemas.openxmlformats.org/spreadsheetml/2006/main" count="2367" uniqueCount="442">
  <si>
    <t>Cap.</t>
  </si>
  <si>
    <t>Sub cap</t>
  </si>
  <si>
    <t>Prgf.</t>
  </si>
  <si>
    <t>Gr/ titlu</t>
  </si>
  <si>
    <t>Art.</t>
  </si>
  <si>
    <t>Alin.</t>
  </si>
  <si>
    <t>Denumire indicator</t>
  </si>
  <si>
    <t>ANGAJAREA CHELTUIELILOR</t>
  </si>
  <si>
    <t>EXECUTIA CHELTUIELILOR</t>
  </si>
  <si>
    <t>Dif. buget - executie</t>
  </si>
  <si>
    <t>Credite bugetare aprobate 
(anual)</t>
  </si>
  <si>
    <t>Credite bugetare angajate</t>
  </si>
  <si>
    <t>Disponibil de credite bugetare ce mai poate fi angajat</t>
  </si>
  <si>
    <t>% angajare credite bugetare</t>
  </si>
  <si>
    <t>Credite bugetare trimestriale cumulate</t>
  </si>
  <si>
    <t>Executie anterioara cumulata</t>
  </si>
  <si>
    <t>Executie lunara</t>
  </si>
  <si>
    <t>Cumulat</t>
  </si>
  <si>
    <t>5=3/2*100</t>
  </si>
  <si>
    <t>9=7+8</t>
  </si>
  <si>
    <t>10=6-9</t>
  </si>
  <si>
    <t>11=9/6*100</t>
  </si>
  <si>
    <t>O4</t>
  </si>
  <si>
    <t>TOTAL VENITURI</t>
  </si>
  <si>
    <t>-</t>
  </si>
  <si>
    <t>Taxe pe utilizarea bunurilor, autorizarea utilizarii bunurilor sau pe desfasurarea de activitati</t>
  </si>
  <si>
    <t>03</t>
  </si>
  <si>
    <t>Taxe si tarife pentru eliberarea de licente si autorizatii de functionare</t>
  </si>
  <si>
    <t>B.CONTRIBUTII DE ASIGURARI</t>
  </si>
  <si>
    <t>CONTRIBUTIILE ANGAJATORILOR</t>
  </si>
  <si>
    <t>O2</t>
  </si>
  <si>
    <t>Contr.de asig.pt.somaj dat.de ang.</t>
  </si>
  <si>
    <t>O1</t>
  </si>
  <si>
    <t>O6</t>
  </si>
  <si>
    <t>Contr.ang. la fd-ul de garantare pt.plata creantelor sal.</t>
  </si>
  <si>
    <t>Venituri din contributia asiguratorie pentru munca pentru fondul de garantare pentru plata creantelor salariale</t>
  </si>
  <si>
    <t>CONTRIBUTIILE ASIGURATILOR</t>
  </si>
  <si>
    <t xml:space="preserve">Contr.de asig.pt.somaj dat.de asig. </t>
  </si>
  <si>
    <t>O9</t>
  </si>
  <si>
    <t>Contributii de asigurari pentru somaj de la persoanele care realizeaza venituri de natura profesionala cu caracter ocazional (OUG 58/2010)</t>
  </si>
  <si>
    <t>C.VENITURI NEFISCALE</t>
  </si>
  <si>
    <t>C1.VENITURI DIN PROPRIETATI</t>
  </si>
  <si>
    <t>VENITURI DIN DOBANZI</t>
  </si>
  <si>
    <t>O3</t>
  </si>
  <si>
    <t>Alte venituri din dobanzi</t>
  </si>
  <si>
    <t>C2.VANZARI  DE BUNURI  SI SERVICII</t>
  </si>
  <si>
    <t>DIVERSE VENITURI</t>
  </si>
  <si>
    <t>Venituri din compensarea creantelor din despagubiri</t>
  </si>
  <si>
    <t>5O</t>
  </si>
  <si>
    <t>Alte venituri</t>
  </si>
  <si>
    <t>INCASARI DIN RAMBURSAREA IMPRUMUTURILOR ACORDATE</t>
  </si>
  <si>
    <t>IV SUBVENTII</t>
  </si>
  <si>
    <t>SUBVENTII DE LA BUGETUL DE STAT</t>
  </si>
  <si>
    <t>Sume primite de bugetul asigurarilor pentru somaj</t>
  </si>
  <si>
    <t>01</t>
  </si>
  <si>
    <t>02</t>
  </si>
  <si>
    <t>Venituri sistem asigurari pt.somaj</t>
  </si>
  <si>
    <t>FONDURI EXTERNE NERAMBURSABILE</t>
  </si>
  <si>
    <t>Sume primite de la UE in contul platilor efectuate aferente cadrului financiar 2014-2020</t>
  </si>
  <si>
    <t>Alte programe comunitare finantate in perioada 2014-2020 (APC)</t>
  </si>
  <si>
    <t>5OOO</t>
  </si>
  <si>
    <t>TOTAL CHELTUIELI</t>
  </si>
  <si>
    <t>CHELTUIELI CURENTE</t>
  </si>
  <si>
    <t>10</t>
  </si>
  <si>
    <t>CHELTUIELI DE PERSONAL</t>
  </si>
  <si>
    <t>20</t>
  </si>
  <si>
    <t>BUNURI SI SERVICII</t>
  </si>
  <si>
    <t>30</t>
  </si>
  <si>
    <t>DOBANZI</t>
  </si>
  <si>
    <t>40</t>
  </si>
  <si>
    <t>SUBVENTII</t>
  </si>
  <si>
    <t>51</t>
  </si>
  <si>
    <t>TRANSFERURI INTRE UNITATI ALE ADMINISTRATIEI PUBLICE</t>
  </si>
  <si>
    <t>55</t>
  </si>
  <si>
    <t>ALTE TRANSFERURI</t>
  </si>
  <si>
    <t>56</t>
  </si>
  <si>
    <t xml:space="preserve">Proiecte cu finantare din fonduri externe neramb (FEN ) postaderare </t>
  </si>
  <si>
    <t>57</t>
  </si>
  <si>
    <t>ASISTENTA SOCIALA</t>
  </si>
  <si>
    <t>59</t>
  </si>
  <si>
    <t>ALTE CHELTUIELI</t>
  </si>
  <si>
    <t>60</t>
  </si>
  <si>
    <t>70</t>
  </si>
  <si>
    <t>CHELTUIELI DE CAPITAL</t>
  </si>
  <si>
    <t>71</t>
  </si>
  <si>
    <t>ACTIVE NEFINANCIARE</t>
  </si>
  <si>
    <t>Pl efect in anii prec si recup in anul curent</t>
  </si>
  <si>
    <t>TOTAL CHELTUIELI SOMAJ</t>
  </si>
  <si>
    <t>1O</t>
  </si>
  <si>
    <t>2O</t>
  </si>
  <si>
    <t>3O</t>
  </si>
  <si>
    <t>4O</t>
  </si>
  <si>
    <t>Transferuri curente</t>
  </si>
  <si>
    <t>Transferuri catre institutii publice</t>
  </si>
  <si>
    <t>Transferuri din bugetul asigurarilor pentru somaj catre bugetul asigurarilor sociale de stat</t>
  </si>
  <si>
    <t>Transferuri din bugetul asigurarilor pentru somaj catre bugetele locale pentru finantarea programelor pentru ocuparea temporara a fortei de munca</t>
  </si>
  <si>
    <t>Transferuri din bugetul asigurarilor pentru somaj catre bugetul fondului national unic de asigurari sociale de sanatate</t>
  </si>
  <si>
    <t>Transferuri din bugetul asigurarilor pentru somaj catre bugetul asigurarilor sociale de stat reprezentand asigurare pentru accidente de munca si boli profesionale pentru someri pe durata practicii</t>
  </si>
  <si>
    <t xml:space="preserve">Proiecte cu finantare din fonduri externe neramb ( FEN ) postaderare </t>
  </si>
  <si>
    <t>Asigurari sociale</t>
  </si>
  <si>
    <t xml:space="preserve">Ajutoare sociale </t>
  </si>
  <si>
    <t>Ajutoare sociale in numerar</t>
  </si>
  <si>
    <t>Ajutoare sociale in natura</t>
  </si>
  <si>
    <t>04</t>
  </si>
  <si>
    <t>06</t>
  </si>
  <si>
    <t>7O</t>
  </si>
  <si>
    <t>OPERATIUNI FINANCIARE</t>
  </si>
  <si>
    <t>8O</t>
  </si>
  <si>
    <t>IMPRUMUTURI</t>
  </si>
  <si>
    <t>RAMBURSARI DE CREDITE</t>
  </si>
  <si>
    <t>64O4</t>
  </si>
  <si>
    <t>CHELTUIELILE FONDULUI DE GARANTARE PENTRU PLATA CREANTELOR SALARIALE</t>
  </si>
  <si>
    <t>Cheltuieli salariale in bani</t>
  </si>
  <si>
    <t>Salarii de baza</t>
  </si>
  <si>
    <t>O5</t>
  </si>
  <si>
    <t>O8</t>
  </si>
  <si>
    <t>Cheltuieli salariale in natura</t>
  </si>
  <si>
    <t>Vouchere de vacanta</t>
  </si>
  <si>
    <t>Contributii</t>
  </si>
  <si>
    <t>Contributii de asigurari sociale de stat</t>
  </si>
  <si>
    <t>Contributii de sigurari de somaj</t>
  </si>
  <si>
    <t>Contributii de sigurari de sanatate</t>
  </si>
  <si>
    <t>Contributii de asigurari pentru accidente de munca si boli profesionale</t>
  </si>
  <si>
    <t>Contributii pentru concedii si indemnizatii</t>
  </si>
  <si>
    <t>O7</t>
  </si>
  <si>
    <t>Contributia asiguratorie pentru munca</t>
  </si>
  <si>
    <t>.</t>
  </si>
  <si>
    <t>Plati efectuate in anii precedenti si recuperate in anul curent</t>
  </si>
  <si>
    <t>Asigurari pentru plata creantelor salariale</t>
  </si>
  <si>
    <t>Cheltuieli de gestionare ale Fondului de garantare a creantelor salariale</t>
  </si>
  <si>
    <t>Cheltuieli cu transmiterea si plata drepturilor</t>
  </si>
  <si>
    <t>Alte cheltuieli de administrare Fond</t>
  </si>
  <si>
    <t>65OO</t>
  </si>
  <si>
    <t>PARTEA III CHELTUIELI SOCIAL CULTURALE</t>
  </si>
  <si>
    <t>TITLULI CHELTUIELI DE PERSONAL</t>
  </si>
  <si>
    <t>TITLUL II BUNURI SI SERVICII</t>
  </si>
  <si>
    <t>TITLUL III DOBANZI</t>
  </si>
  <si>
    <t>TITLUL IV SUBVENTII</t>
  </si>
  <si>
    <t>TITLUL VI TRANSFERURI INTRE UNITATI ALE ADMINISTRATIEI PUBLICE</t>
  </si>
  <si>
    <t>PROIECTE CU FINANTARE DIN FONDURI EXTERNE NERAMBURSABILE (FEN) POSTADERARE</t>
  </si>
  <si>
    <t>TITLUL VIII ASISTENTA SOCIALE</t>
  </si>
  <si>
    <t>TITLUL X ACTIVE NEFINANCIARE</t>
  </si>
  <si>
    <t>65O4</t>
  </si>
  <si>
    <t>INVATAMANT</t>
  </si>
  <si>
    <t>Bunuri si servicii</t>
  </si>
  <si>
    <t>Incalzit, iluminat si forta motrica</t>
  </si>
  <si>
    <t>Apa, canal si salubritate</t>
  </si>
  <si>
    <t>Materiale si prestari servicii cu caracter functional</t>
  </si>
  <si>
    <t>Alte bunuri si servicii pentru intretinere si functionare</t>
  </si>
  <si>
    <t>Reparatii curente</t>
  </si>
  <si>
    <t>Bunuri de natura obiectelor de inventar</t>
  </si>
  <si>
    <t xml:space="preserve"> Alte obiecte de inventar</t>
  </si>
  <si>
    <t xml:space="preserve"> Alte cheltuieli</t>
  </si>
  <si>
    <t>Chirii</t>
  </si>
  <si>
    <t>Alte cheltuieli cu bunuri si servicii</t>
  </si>
  <si>
    <t>Finantarea nationala</t>
  </si>
  <si>
    <t>Finantarea externa nerambursabila</t>
  </si>
  <si>
    <t xml:space="preserve">ACTIVE NEFINANCIARE </t>
  </si>
  <si>
    <t xml:space="preserve">Active fixe </t>
  </si>
  <si>
    <t>Masini, echipamente si mijloace de transport</t>
  </si>
  <si>
    <t>Mobilier, aparatura birotica si alte active corporale</t>
  </si>
  <si>
    <t xml:space="preserve">din total capitol: </t>
  </si>
  <si>
    <t>Invatamant nedefinibil prin nivel</t>
  </si>
  <si>
    <t>Centre de specializare, perfectionare, calificare si recalificare</t>
  </si>
  <si>
    <t>Alte cheltuieli in domeniul invatamantului</t>
  </si>
  <si>
    <t>68O4</t>
  </si>
  <si>
    <t xml:space="preserve">ASIGURARI SI ASISTENTA SOCIALA </t>
  </si>
  <si>
    <t>Indemnizatii platite unor persoane din afara unitatii</t>
  </si>
  <si>
    <t>Indemnizatii de delegare</t>
  </si>
  <si>
    <t>Furnituri de birou</t>
  </si>
  <si>
    <t>Materiale pentru curatenie</t>
  </si>
  <si>
    <t>Incalzit, luminat si forta motrica</t>
  </si>
  <si>
    <t>Carburanti si lubrifianti</t>
  </si>
  <si>
    <t>Piese de schimb</t>
  </si>
  <si>
    <t>Posta, telecomunicatii, radio, tv, internet</t>
  </si>
  <si>
    <t>Alte obiecte de inventar</t>
  </si>
  <si>
    <t>Deplasari, detasari, transferari</t>
  </si>
  <si>
    <t>Deplasari interne, detasari, transferari</t>
  </si>
  <si>
    <t>Carti, publicatii si materiale documentare</t>
  </si>
  <si>
    <t>Pregatire profesionala</t>
  </si>
  <si>
    <t>Protectia muncii</t>
  </si>
  <si>
    <t>Alte cheltuieli</t>
  </si>
  <si>
    <t>Prestari de servicii pentru transmiterea drepturilor</t>
  </si>
  <si>
    <t>Indemnizatii de somaj total, din care :</t>
  </si>
  <si>
    <t xml:space="preserve"> - aj somaj pers care au lucrat in state UE</t>
  </si>
  <si>
    <t xml:space="preserve">   "-OUG 83/2018-pesta porcina</t>
  </si>
  <si>
    <t>Concedii medicale someri</t>
  </si>
  <si>
    <t xml:space="preserve">  Pl.comp.total, din care:</t>
  </si>
  <si>
    <t xml:space="preserve">    - OG 98/99, incl.comis1%</t>
  </si>
  <si>
    <t xml:space="preserve">    - OG 7/98</t>
  </si>
  <si>
    <t xml:space="preserve">    - OG 22/2004</t>
  </si>
  <si>
    <t xml:space="preserve">    - altele</t>
  </si>
  <si>
    <t>Ajutoare sociale in numerar,din care:</t>
  </si>
  <si>
    <t>Ajutoare sociale in numerar art.93^4</t>
  </si>
  <si>
    <t>Despagubiri civile</t>
  </si>
  <si>
    <t>din total capitol:</t>
  </si>
  <si>
    <t>Asigurari pentru somaj</t>
  </si>
  <si>
    <t>Prevenirea excluderii sociale</t>
  </si>
  <si>
    <t>Alte cheltuieli in domeniul prevenirii excluderii sociale</t>
  </si>
  <si>
    <t>Alte cheltuieli in domeniul asigurarilor si asistentei sociale</t>
  </si>
  <si>
    <t>Alte cheltuieli de administrare fond</t>
  </si>
  <si>
    <t>8000</t>
  </si>
  <si>
    <t>Partea a V-a ACTIUNI ECONOMICE</t>
  </si>
  <si>
    <t>TITLUL XII  PROIECTE CU FINANTARE DIN SUMELE REPREZENTAND ASISTENTA FINANCIARA NERAMBURSABILA AFERENTA PNNR</t>
  </si>
  <si>
    <t>8OO4</t>
  </si>
  <si>
    <t>ACTIUNI GENERALE ECONOMICE, COMERCIALE SI DE MUNCA</t>
  </si>
  <si>
    <t>Alte transferuri curente interne</t>
  </si>
  <si>
    <t>Ajutoare sociale</t>
  </si>
  <si>
    <t>Plati pt.stimularea mobilitatii fortei de munca :</t>
  </si>
  <si>
    <t xml:space="preserve">    - prima de incadrare (art.74)</t>
  </si>
  <si>
    <t xml:space="preserve">    - prima de instalare ( art 75) din care:</t>
  </si>
  <si>
    <t xml:space="preserve">           - art 75(2) a</t>
  </si>
  <si>
    <t xml:space="preserve">           - art 75(2) b</t>
  </si>
  <si>
    <t xml:space="preserve">           - art 75(3)</t>
  </si>
  <si>
    <t xml:space="preserve">           - art 75(4) din care:</t>
  </si>
  <si>
    <t xml:space="preserve">                     75( 4) a</t>
  </si>
  <si>
    <t xml:space="preserve">                     75( 4) b</t>
  </si>
  <si>
    <t xml:space="preserve">                     75( 4) c</t>
  </si>
  <si>
    <t>Plati pt.stimularea angajatorilor care angaj.absolventi total ( art 80), din care:</t>
  </si>
  <si>
    <t xml:space="preserve">    - absolventi  incadrati conform OG 60/2016</t>
  </si>
  <si>
    <t>Plati pt.stimularea angajatorilor care angaj.someri apartinand unor categorii defavorizate total ( art.85) din care:</t>
  </si>
  <si>
    <t xml:space="preserve">    - categorii defavorizate conform OG 60/2016</t>
  </si>
  <si>
    <t>Plati pentru stimularea absolventilor</t>
  </si>
  <si>
    <t>Prima de insertie art 73^1 alin 1</t>
  </si>
  <si>
    <t>Legea 72/2007</t>
  </si>
  <si>
    <t>Plati pt pregatirea profes absolv (art.84) si ajutor financiar (art. 84^1)</t>
  </si>
  <si>
    <t>Prima de activare ( art. 73^2) alin.1</t>
  </si>
  <si>
    <t>Prima de relocare  ( art.76 (2) OUG 6/2017 )</t>
  </si>
  <si>
    <t>Plati pt.stimularea somerilor care se angajeaza inainte de expirarea perioadei de somaj.</t>
  </si>
  <si>
    <t>Legea 335/2013 (stagiari)</t>
  </si>
  <si>
    <t>Cheltuieli neeligibile</t>
  </si>
  <si>
    <t>Actiuni generale de munca</t>
  </si>
  <si>
    <t>Masuri active pentru combaterea somajului</t>
  </si>
  <si>
    <t>Stimularea crearii de locuri de munca</t>
  </si>
  <si>
    <t>Alte actiuni generale de munca</t>
  </si>
  <si>
    <t>Cheltuieli sistem asigurari pt.somaj</t>
  </si>
  <si>
    <t xml:space="preserve">Cheltuieli fond de garantare </t>
  </si>
  <si>
    <t>99O4</t>
  </si>
  <si>
    <t>EXCEDENT / DEFICIT</t>
  </si>
  <si>
    <t>Excedent-deficit - asigurari pentru somaj</t>
  </si>
  <si>
    <t>Excedent-deficit - fond  garantare</t>
  </si>
  <si>
    <t>% Grad realizare executie / buget * 100</t>
  </si>
  <si>
    <t>Contributii individuale</t>
  </si>
  <si>
    <t>Contributii datorate de persoane care incheie contract de saigurare pentru somaj</t>
  </si>
  <si>
    <t>Venituri din dobanzi la fondul garantare pentru plata creantelor salariale</t>
  </si>
  <si>
    <t>SUBVENTII DE LA ALTE NIVELE ALE ADM.PUBLICE</t>
  </si>
  <si>
    <t>Incasari din rambursarea imprumuturilor acordate pentru infiintarea si dezvoltarea de intreprinderi mici si mijlocii</t>
  </si>
  <si>
    <t>ALTE SUME PRIMITE DE LA UE</t>
  </si>
  <si>
    <t>Alte sume primite din fonduri de la UE pentru programele operationale finantate din cadrul financiar 2014-2020</t>
  </si>
  <si>
    <t>16</t>
  </si>
  <si>
    <t>Fondul European de Dezvoltare Regionala(FEDER)</t>
  </si>
  <si>
    <t>Fondul Social European ( FSE)</t>
  </si>
  <si>
    <t>Alte facilitati si instrumente postaderare(AFIP)</t>
  </si>
  <si>
    <t>SUME PRIMITE DE LA UE/ALTI DONATORI IN CONTUL PLATILOR EFECTUATE SI PREFINANTARI AFERENTE CADRULUI FINANCIAR 2014-2020</t>
  </si>
  <si>
    <t>SUME AFERENTE ASISTENTEI FINANCIARE NERAMBURSABILE ALOCATE PRIN PNNR</t>
  </si>
  <si>
    <t>Sume rambursate din PNNR</t>
  </si>
  <si>
    <t>SUME PRIMITE DE LA UE/ALTI DONATORI IN CONTUL PLATILOR EFECTUATE SI PREFINANTARI</t>
  </si>
  <si>
    <t>Sume primite in contul platilor efectuate in anul curent</t>
  </si>
  <si>
    <t>Sume primite in contul platilor efectuate in anii anteriori</t>
  </si>
  <si>
    <t>Alte facilitati si instrumente postaderare</t>
  </si>
  <si>
    <t>Sume alocate din bugetul de stat penru fondul de garantare pentru plata creantelor salariale</t>
  </si>
  <si>
    <t>Venituri fond garantare pentru plata creantelor salriale</t>
  </si>
  <si>
    <t>Sume aferente persoanelor cu handicap neincadrate</t>
  </si>
  <si>
    <t>Programe finantate din Fondul European de Dezvoltare Regionala (FEDER) aferente cadrului financiar 2021-2027</t>
  </si>
  <si>
    <t>Programe finantate din Fondul Social European Plus (FSE+) aferente cadrului financiar 2021-2027</t>
  </si>
  <si>
    <t>Fonduri Europene nerambursabile</t>
  </si>
  <si>
    <t>Sume aferente Tva</t>
  </si>
  <si>
    <t>Alte drepturi salariale in natura</t>
  </si>
  <si>
    <t>Consultanta si expertiza</t>
  </si>
  <si>
    <t xml:space="preserve"> Deplasari in strainatate</t>
  </si>
  <si>
    <t>Uniforme si echipament</t>
  </si>
  <si>
    <t>Lenjerie si accesorii de pat</t>
  </si>
  <si>
    <t xml:space="preserve"> Indemnizatii de detasare</t>
  </si>
  <si>
    <t xml:space="preserve"> Alte drepturi salariale in bani</t>
  </si>
  <si>
    <t xml:space="preserve"> Indemnizatii de hrana</t>
  </si>
  <si>
    <t>Tichete de masa</t>
  </si>
  <si>
    <t>Norme de hrana</t>
  </si>
  <si>
    <t>Uniforme si echipament obligatoriu</t>
  </si>
  <si>
    <t>Sporuri pentru conditii de munca</t>
  </si>
  <si>
    <t xml:space="preserve"> Indemnizatii de conducere</t>
  </si>
  <si>
    <t xml:space="preserve"> Spor de vechime</t>
  </si>
  <si>
    <t xml:space="preserve"> Alte sporuri</t>
  </si>
  <si>
    <t xml:space="preserve"> Ore suplimentare</t>
  </si>
  <si>
    <t xml:space="preserve"> Fond de premii</t>
  </si>
  <si>
    <t>Prima de vacanta</t>
  </si>
  <si>
    <t xml:space="preserve"> Fond pentru posturi ocupate prin cumul</t>
  </si>
  <si>
    <t xml:space="preserve"> Fond aferent platii cu ora   </t>
  </si>
  <si>
    <t xml:space="preserve"> Ajutoare sociale in numerar</t>
  </si>
  <si>
    <t xml:space="preserve"> Plati catre angajatori pentru formarea profesionala a angajatilor</t>
  </si>
  <si>
    <t xml:space="preserve"> Prestari de servicii pentru transmiterea drepturilor</t>
  </si>
  <si>
    <t xml:space="preserve"> Protocol si reprezentare</t>
  </si>
  <si>
    <t>Spor pentru conditii de munca</t>
  </si>
  <si>
    <t>Spor de vechime</t>
  </si>
  <si>
    <t>Salarii de merit</t>
  </si>
  <si>
    <t>Alte sporuri</t>
  </si>
  <si>
    <t>Fond de premii</t>
  </si>
  <si>
    <t xml:space="preserve"> Prima de vacanta</t>
  </si>
  <si>
    <t xml:space="preserve"> Indemnizatii platite unor persoane din afara unitatii</t>
  </si>
  <si>
    <t xml:space="preserve"> Indemnizatii de delegare</t>
  </si>
  <si>
    <t xml:space="preserve"> Alocatiipentru transportul la si dela locul de munca</t>
  </si>
  <si>
    <t xml:space="preserve"> Furnituri de birou</t>
  </si>
  <si>
    <t xml:space="preserve"> Materiale pentru curatenie</t>
  </si>
  <si>
    <t xml:space="preserve"> Bunuri si servicii</t>
  </si>
  <si>
    <t xml:space="preserve"> Incalzit, iluminat si forta motrica</t>
  </si>
  <si>
    <t xml:space="preserve"> Apa, canal si salubritate</t>
  </si>
  <si>
    <t xml:space="preserve"> Materiale si prestari servicii cu caracter functional</t>
  </si>
  <si>
    <t xml:space="preserve">  Alte bunuri si servicii pentru intretinere si functionare</t>
  </si>
  <si>
    <t xml:space="preserve"> Uniforme si echipament</t>
  </si>
  <si>
    <t xml:space="preserve">  Lenjerie si accesorii de pat</t>
  </si>
  <si>
    <t xml:space="preserve"> Pregatire profesionala</t>
  </si>
  <si>
    <t xml:space="preserve"> Chirii</t>
  </si>
  <si>
    <t xml:space="preserve"> Alte cheltuieli cu bunuri si servicii</t>
  </si>
  <si>
    <t>Sume aferente platii creantelor salariale</t>
  </si>
  <si>
    <t xml:space="preserve"> ALTE CHELTUIELI</t>
  </si>
  <si>
    <t xml:space="preserve">  Alte cheltuieli</t>
  </si>
  <si>
    <t xml:space="preserve"> Cheltuieli salariale in natura</t>
  </si>
  <si>
    <t xml:space="preserve"> Transport</t>
  </si>
  <si>
    <t xml:space="preserve"> Studii si cercetari </t>
  </si>
  <si>
    <t xml:space="preserve">  Protocol si reprezentare</t>
  </si>
  <si>
    <t xml:space="preserve">  Executarea silita a creantelor bugetare</t>
  </si>
  <si>
    <t xml:space="preserve"> - altele-drepturi restante</t>
  </si>
  <si>
    <t xml:space="preserve">  - venit de completare OUG 36/2013</t>
  </si>
  <si>
    <t xml:space="preserve"> - venit de completare OUG 116/2006</t>
  </si>
  <si>
    <t xml:space="preserve"> - OG 9 / 2010</t>
  </si>
  <si>
    <t xml:space="preserve"> - OG 69/2019</t>
  </si>
  <si>
    <t xml:space="preserve"> Prime de asigurare non-viata</t>
  </si>
  <si>
    <t xml:space="preserve"> Constructii</t>
  </si>
  <si>
    <t xml:space="preserve"> Masini, echipamente si mijloace de transport</t>
  </si>
  <si>
    <t xml:space="preserve">  Mobilier, aparatura birotica si alte active corporale</t>
  </si>
  <si>
    <t xml:space="preserve">  Alte active fixe </t>
  </si>
  <si>
    <t xml:space="preserve">  Reparatii capitale aferente activelor fixe</t>
  </si>
  <si>
    <t xml:space="preserve"> PROIECTE CU FINANTARE DIN FONDURI EXTERNE NERAMBURSABILE (FEN) POSTADERARE</t>
  </si>
  <si>
    <t xml:space="preserve"> Contributii si cotizatii la organisme internationale</t>
  </si>
  <si>
    <t xml:space="preserve"> B. Transferuri curente in strainatate (catre organizatii internationale)</t>
  </si>
  <si>
    <t xml:space="preserve"> Programe PHARE si alte programe cu finantare nerambursabila</t>
  </si>
  <si>
    <t xml:space="preserve">  A. Transferuri interne</t>
  </si>
  <si>
    <t xml:space="preserve"> ALTE TRANSFERURI</t>
  </si>
  <si>
    <t>Fonduri nerambursabile pentru crearea de noi locuri de munca</t>
  </si>
  <si>
    <t xml:space="preserve"> Plati pentru formarea profesionala a ngajatilor</t>
  </si>
  <si>
    <t>Rambursari de credite externe contractate de ordonatori de credite</t>
  </si>
  <si>
    <t>Rambursari de credite externe</t>
  </si>
  <si>
    <t xml:space="preserve"> RAMBURSARI DE CREDITE</t>
  </si>
  <si>
    <t xml:space="preserve"> OPERATIUNI FINANCIARE</t>
  </si>
  <si>
    <t xml:space="preserve"> ACTIVE NEFINANCIARE </t>
  </si>
  <si>
    <t>Dobanza datorata trezoreriei statului</t>
  </si>
  <si>
    <t>Dobanzi</t>
  </si>
  <si>
    <t xml:space="preserve"> DOBANZI</t>
  </si>
  <si>
    <t xml:space="preserve"> Salarii de baza</t>
  </si>
  <si>
    <t xml:space="preserve"> Sporuri pentru conditii de munca</t>
  </si>
  <si>
    <t>Fond pentru posturi ocupate prin cumul</t>
  </si>
  <si>
    <t xml:space="preserve"> Contributii</t>
  </si>
  <si>
    <t>Contributii de asigurari de somaj</t>
  </si>
  <si>
    <t xml:space="preserve"> Contributii de asigurari de sanatate</t>
  </si>
  <si>
    <t xml:space="preserve"> Carburanti si lubrifianti</t>
  </si>
  <si>
    <t xml:space="preserve"> Piese de schimb</t>
  </si>
  <si>
    <t>Transport</t>
  </si>
  <si>
    <t xml:space="preserve"> Posta, telecomunicatii, radio, tv, internet</t>
  </si>
  <si>
    <t xml:space="preserve"> Lenjerie si accesorii de pat</t>
  </si>
  <si>
    <t xml:space="preserve"> Deplasari, detasari, transferari</t>
  </si>
  <si>
    <t xml:space="preserve"> Carti, publicatii si materiale documentare</t>
  </si>
  <si>
    <t xml:space="preserve"> Protectia muncii</t>
  </si>
  <si>
    <t xml:space="preserve"> Transferuri curente</t>
  </si>
  <si>
    <t xml:space="preserve"> TRANSFERURI INTRE UNITATI ALE ADMINISTRATIEI PUBLICE</t>
  </si>
  <si>
    <t xml:space="preserve"> Active fixe </t>
  </si>
  <si>
    <t>Cheltuieli judiciare si extrajudiciare derivate din actiuni in reprezentarea intereselor statului, potrivit dispozitiilor legale</t>
  </si>
  <si>
    <t xml:space="preserve"> Alte active fixe </t>
  </si>
  <si>
    <t>Reparatii capitale aferente activelor fixe</t>
  </si>
  <si>
    <t>Constructii</t>
  </si>
  <si>
    <t xml:space="preserve"> CHELTUIELI DE PERSONAL</t>
  </si>
  <si>
    <t>20.00.02.01</t>
  </si>
  <si>
    <t>20.00.02</t>
  </si>
  <si>
    <t>20.00.06</t>
  </si>
  <si>
    <t>20.00.10</t>
  </si>
  <si>
    <t>Venituri din contributia asiguratorie pentru munca pentru somaj</t>
  </si>
  <si>
    <t>20.00.11</t>
  </si>
  <si>
    <t>21.00.02</t>
  </si>
  <si>
    <t>21.00.02.01</t>
  </si>
  <si>
    <t>21.00.02.02</t>
  </si>
  <si>
    <t>21.00.09</t>
  </si>
  <si>
    <t>21.00.10</t>
  </si>
  <si>
    <t>31.00.03</t>
  </si>
  <si>
    <t>31.00.04</t>
  </si>
  <si>
    <t>I</t>
  </si>
  <si>
    <t>VENITURI CURENTE</t>
  </si>
  <si>
    <t>36.00.24</t>
  </si>
  <si>
    <t>36.00.50</t>
  </si>
  <si>
    <t>40.00.03</t>
  </si>
  <si>
    <t>42.00.25</t>
  </si>
  <si>
    <t>45.00.01.01</t>
  </si>
  <si>
    <t>45.00.02.01</t>
  </si>
  <si>
    <t>45.00.02.02</t>
  </si>
  <si>
    <t>42.00.83</t>
  </si>
  <si>
    <t xml:space="preserve">45.00.01 </t>
  </si>
  <si>
    <t xml:space="preserve">45.00.02 </t>
  </si>
  <si>
    <t xml:space="preserve">45.00.16  </t>
  </si>
  <si>
    <t>46.00.04</t>
  </si>
  <si>
    <t>48.00.01</t>
  </si>
  <si>
    <t>48.00.02</t>
  </si>
  <si>
    <t>48.00.16</t>
  </si>
  <si>
    <t>49.00.02</t>
  </si>
  <si>
    <t>16.00.03</t>
  </si>
  <si>
    <t>48.00.15</t>
  </si>
  <si>
    <t>o1</t>
  </si>
  <si>
    <t>o2</t>
  </si>
  <si>
    <t>o3</t>
  </si>
  <si>
    <t>Programe finanțate din Fondul pentru o Tranziție Justă (FTJ), aferente cadrului financiar 2021-2027</t>
  </si>
  <si>
    <t xml:space="preserve"> Alte facilitati si instrumente postaderare(AFIP)</t>
  </si>
  <si>
    <t>48.00.12</t>
  </si>
  <si>
    <t>Programe Instrumentul European de Vecinatate si Parteneriat (ENPI)</t>
  </si>
  <si>
    <t xml:space="preserve">Contributii de asigurari pentru somaj de la persoanele care realizeaza venituri de natura profesionala altele decat cele de natura salariala, platita de angajatori  </t>
  </si>
  <si>
    <t>Locuinta de serviciu folosita  de salalariat si familia sa</t>
  </si>
  <si>
    <t>Alocatii pentru transportul la si dela locul de munca</t>
  </si>
  <si>
    <t>45.00.49</t>
  </si>
  <si>
    <t>Fondul Social European Plus (FSE+), aferent cadrului financiar 2021-2027</t>
  </si>
  <si>
    <t>45.00.49.01</t>
  </si>
  <si>
    <t>45.00.49.02</t>
  </si>
  <si>
    <t>45.00.49.03</t>
  </si>
  <si>
    <t>Sume primite în contul plăţilor efectuate în anul curent</t>
  </si>
  <si>
    <t>Sume primite în contul plăţilor efectuate în anii anteriori</t>
  </si>
  <si>
    <t>Prefinanțare</t>
  </si>
  <si>
    <t xml:space="preserve">Ajutoare sociale in natura </t>
  </si>
  <si>
    <t>Legea 176/2018 (internship)</t>
  </si>
  <si>
    <t>Prima de insertie art 73^1 alin 2</t>
  </si>
  <si>
    <t>Indemnizatii acordate pe perioada suspendarii temporare a contractului individual de munca din initiativa angajatorului</t>
  </si>
  <si>
    <t>Sume acordate angajatorilor pentru decontarea unei parti a salariului brut al angajatilor mentinuti in munca</t>
  </si>
  <si>
    <t xml:space="preserve"> - CASS indemnizatii somaj </t>
  </si>
  <si>
    <t xml:space="preserve"> - CASS indemnizatii somaj absolventi</t>
  </si>
  <si>
    <t>Sume acordate angajatorilor pentru incadrarea in munca a unor categorii de persoane-OG 92/2020  art.3 alin 1 si 2</t>
  </si>
  <si>
    <t>07</t>
  </si>
  <si>
    <t xml:space="preserve">    - categorie care include victimele traficului de persoane si violentei domestice conform L76/2002</t>
  </si>
  <si>
    <t xml:space="preserve"> - aj.somaj Lg.76/2002 din care:</t>
  </si>
  <si>
    <t>Indemniz.somaj abs. din care :</t>
  </si>
  <si>
    <t>JUDETUL CARAS SEVERIN</t>
  </si>
  <si>
    <t>DIRECTOR EXECUTIV,</t>
  </si>
  <si>
    <t>MIHAELA IOVANOVICI</t>
  </si>
  <si>
    <t>DIRECTOR EXECUTIV ADJ.,</t>
  </si>
  <si>
    <t>ALINA ENGI BRINDUSE</t>
  </si>
  <si>
    <t>INTOCMIT,</t>
  </si>
  <si>
    <t>LOREDANA TELESCU</t>
  </si>
  <si>
    <t>Contul de executie al bugetului asigurarilor pentru somaj, la data de: 31.01.2026</t>
  </si>
  <si>
    <t>Contul de executie al bugetului asigurarilor pentru somaj, la data de: 28.02.2026</t>
  </si>
  <si>
    <t>Contul de executie al bugetului asigurarilor pentru somaj, la data de: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</si>
</sst>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</numFmts>
  <fonts count="27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Arial"/>
      <family val="2"/>
    </font>
    <font>
      <sz val="10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sz val="12"/>
      <color rgb="FF0070C0"/>
      <name val="Arial"/>
      <family val="2"/>
    </font>
    <font>
      <sz val="10"/>
      <color rgb="FF0070C0"/>
      <name val="Arial"/>
      <family val="2"/>
    </font>
    <font>
      <u/>
      <sz val="12"/>
      <color theme="1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4"/>
      <name val="Cambria"/>
      <family val="1"/>
    </font>
    <font>
      <sz val="16"/>
      <name val="Cambria"/>
      <family val="1"/>
    </font>
    <font>
      <b/>
      <sz val="16"/>
      <name val="Cambria"/>
      <family val="1"/>
    </font>
    <font>
      <sz val="16"/>
      <name val="Arial"/>
      <family val="2"/>
    </font>
    <font>
      <b/>
      <sz val="16"/>
      <name val="Arial"/>
      <family val="2"/>
    </font>
    <font>
      <b/>
      <i/>
      <sz val="16"/>
      <name val="Cambria"/>
      <family val="1"/>
    </font>
    <font>
      <sz val="16"/>
      <color rgb="FFFF0000"/>
      <name val="Cambria"/>
      <family val="1"/>
    </font>
    <font>
      <sz val="16"/>
      <color rgb="FF0070C0"/>
      <name val="Cambria"/>
      <family val="1"/>
    </font>
    <font>
      <sz val="16"/>
      <color rgb="FF0070C0"/>
      <name val="Arial"/>
      <family val="2"/>
    </font>
    <font>
      <sz val="16"/>
      <color theme="8"/>
      <name val="Cambria"/>
      <family val="1"/>
    </font>
    <font>
      <b/>
      <sz val="2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F1F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08">
    <xf numFmtId="0" fontId="0" fillId="0" borderId="0"/>
    <xf numFmtId="0" fontId="2" fillId="0" borderId="0"/>
    <xf numFmtId="0" fontId="5" fillId="0" borderId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4" fontId="6" fillId="0" borderId="0" applyFill="0" applyBorder="0"/>
    <xf numFmtId="0" fontId="13" fillId="0" borderId="0"/>
    <xf numFmtId="4" fontId="6" fillId="0" borderId="0"/>
    <xf numFmtId="4" fontId="6" fillId="0" borderId="0"/>
    <xf numFmtId="0" fontId="6" fillId="0" borderId="0"/>
    <xf numFmtId="0" fontId="6" fillId="0" borderId="0"/>
    <xf numFmtId="4" fontId="6" fillId="0" borderId="0"/>
    <xf numFmtId="4" fontId="6" fillId="0" borderId="0" applyFill="0" applyBorder="0"/>
    <xf numFmtId="4" fontId="6" fillId="0" borderId="0"/>
    <xf numFmtId="0" fontId="1" fillId="0" borderId="0"/>
    <xf numFmtId="4" fontId="6" fillId="0" borderId="0"/>
    <xf numFmtId="0" fontId="6" fillId="0" borderId="0"/>
    <xf numFmtId="0" fontId="6" fillId="0" borderId="0"/>
    <xf numFmtId="4" fontId="6" fillId="0" borderId="0"/>
    <xf numFmtId="0" fontId="1" fillId="0" borderId="0"/>
    <xf numFmtId="0" fontId="6" fillId="0" borderId="0"/>
    <xf numFmtId="4" fontId="6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6" fillId="0" borderId="0" applyFill="0" applyBorder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" fillId="0" borderId="0"/>
  </cellStyleXfs>
  <cellXfs count="240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4" fontId="5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4" fontId="5" fillId="0" borderId="0" xfId="1" applyNumberFormat="1" applyFont="1" applyAlignment="1">
      <alignment horizontal="right" vertical="center"/>
    </xf>
    <xf numFmtId="0" fontId="6" fillId="0" borderId="0" xfId="1" applyFont="1" applyAlignment="1">
      <alignment vertical="top"/>
    </xf>
    <xf numFmtId="0" fontId="5" fillId="0" borderId="0" xfId="1" applyFont="1" applyAlignment="1">
      <alignment vertical="top"/>
    </xf>
    <xf numFmtId="0" fontId="5" fillId="0" borderId="0" xfId="1" applyFont="1"/>
    <xf numFmtId="0" fontId="8" fillId="0" borderId="0" xfId="1" applyFont="1" applyAlignment="1">
      <alignment horizontal="center" vertical="top"/>
    </xf>
    <xf numFmtId="0" fontId="8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3" fontId="6" fillId="0" borderId="0" xfId="1" applyNumberFormat="1" applyFont="1" applyAlignment="1">
      <alignment vertical="top"/>
    </xf>
    <xf numFmtId="3" fontId="9" fillId="0" borderId="0" xfId="1" applyNumberFormat="1" applyFont="1" applyAlignment="1">
      <alignment vertical="top"/>
    </xf>
    <xf numFmtId="0" fontId="9" fillId="0" borderId="0" xfId="1" applyFont="1" applyAlignment="1">
      <alignment vertical="top"/>
    </xf>
    <xf numFmtId="0" fontId="7" fillId="0" borderId="0" xfId="1" applyFont="1" applyAlignment="1">
      <alignment vertical="top"/>
    </xf>
    <xf numFmtId="0" fontId="7" fillId="0" borderId="0" xfId="1" applyFont="1"/>
    <xf numFmtId="0" fontId="4" fillId="0" borderId="43" xfId="1" applyFont="1" applyBorder="1" applyAlignment="1">
      <alignment horizontal="left" vertical="center" wrapText="1"/>
    </xf>
    <xf numFmtId="3" fontId="5" fillId="0" borderId="0" xfId="1" applyNumberFormat="1" applyFont="1" applyAlignment="1">
      <alignment vertical="top"/>
    </xf>
    <xf numFmtId="3" fontId="11" fillId="0" borderId="0" xfId="1" applyNumberFormat="1" applyFont="1" applyAlignment="1">
      <alignment vertical="top"/>
    </xf>
    <xf numFmtId="0" fontId="11" fillId="0" borderId="0" xfId="1" applyFont="1" applyAlignment="1">
      <alignment vertical="top"/>
    </xf>
    <xf numFmtId="0" fontId="10" fillId="0" borderId="0" xfId="1" applyFont="1" applyAlignment="1">
      <alignment vertical="top"/>
    </xf>
    <xf numFmtId="0" fontId="10" fillId="0" borderId="0" xfId="1" applyFont="1"/>
    <xf numFmtId="3" fontId="7" fillId="0" borderId="0" xfId="1" applyNumberFormat="1" applyFont="1" applyAlignment="1">
      <alignment vertical="top"/>
    </xf>
    <xf numFmtId="3" fontId="6" fillId="2" borderId="0" xfId="1" applyNumberFormat="1" applyFont="1" applyFill="1" applyAlignment="1">
      <alignment vertical="top"/>
    </xf>
    <xf numFmtId="0" fontId="6" fillId="2" borderId="0" xfId="1" applyFont="1" applyFill="1" applyAlignment="1">
      <alignment vertical="top"/>
    </xf>
    <xf numFmtId="0" fontId="5" fillId="2" borderId="0" xfId="1" applyFont="1" applyFill="1" applyAlignment="1">
      <alignment vertical="top"/>
    </xf>
    <xf numFmtId="0" fontId="5" fillId="2" borderId="0" xfId="1" applyFont="1" applyFill="1"/>
    <xf numFmtId="3" fontId="5" fillId="0" borderId="0" xfId="1" applyNumberFormat="1" applyFont="1" applyAlignment="1">
      <alignment horizontal="right" vertical="center"/>
    </xf>
    <xf numFmtId="3" fontId="5" fillId="0" borderId="0" xfId="1" applyNumberFormat="1" applyFont="1" applyAlignment="1">
      <alignment horizontal="left" vertical="center"/>
    </xf>
    <xf numFmtId="3" fontId="5" fillId="0" borderId="0" xfId="1" applyNumberFormat="1" applyFont="1"/>
    <xf numFmtId="0" fontId="15" fillId="2" borderId="42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horizontal="left" vertical="center"/>
    </xf>
    <xf numFmtId="4" fontId="16" fillId="0" borderId="0" xfId="1" applyNumberFormat="1" applyFont="1" applyAlignment="1">
      <alignment horizontal="left" vertical="center"/>
    </xf>
    <xf numFmtId="0" fontId="16" fillId="0" borderId="0" xfId="1" applyFont="1" applyAlignment="1">
      <alignment horizontal="right" vertical="center"/>
    </xf>
    <xf numFmtId="4" fontId="16" fillId="0" borderId="0" xfId="1" applyNumberFormat="1" applyFont="1" applyAlignment="1">
      <alignment horizontal="right" vertical="center"/>
    </xf>
    <xf numFmtId="3" fontId="2" fillId="0" borderId="0" xfId="1" applyNumberFormat="1" applyAlignment="1">
      <alignment horizontal="left" vertical="center"/>
    </xf>
    <xf numFmtId="0" fontId="2" fillId="0" borderId="0" xfId="1"/>
    <xf numFmtId="0" fontId="2" fillId="0" borderId="0" xfId="1" applyAlignment="1">
      <alignment horizontal="center" vertical="top"/>
    </xf>
    <xf numFmtId="3" fontId="2" fillId="0" borderId="0" xfId="1" applyNumberFormat="1" applyAlignment="1">
      <alignment vertical="top"/>
    </xf>
    <xf numFmtId="3" fontId="2" fillId="0" borderId="0" xfId="1" applyNumberFormat="1"/>
    <xf numFmtId="0" fontId="2" fillId="0" borderId="0" xfId="1" applyAlignment="1">
      <alignment vertical="top"/>
    </xf>
    <xf numFmtId="3" fontId="2" fillId="2" borderId="0" xfId="1" applyNumberFormat="1" applyFill="1" applyAlignment="1">
      <alignment vertical="top"/>
    </xf>
    <xf numFmtId="0" fontId="17" fillId="0" borderId="0" xfId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4" fontId="17" fillId="0" borderId="0" xfId="1" applyNumberFormat="1" applyFont="1" applyAlignment="1">
      <alignment horizontal="left" vertical="center"/>
    </xf>
    <xf numFmtId="0" fontId="17" fillId="0" borderId="0" xfId="1" applyFont="1" applyAlignment="1">
      <alignment horizontal="right" vertical="center"/>
    </xf>
    <xf numFmtId="4" fontId="17" fillId="0" borderId="0" xfId="1" applyNumberFormat="1" applyFont="1" applyAlignment="1">
      <alignment horizontal="right" vertical="center"/>
    </xf>
    <xf numFmtId="0" fontId="18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/>
    </xf>
    <xf numFmtId="3" fontId="18" fillId="0" borderId="0" xfId="1" applyNumberFormat="1" applyFont="1" applyAlignment="1">
      <alignment horizontal="left" vertical="center"/>
    </xf>
    <xf numFmtId="0" fontId="18" fillId="0" borderId="15" xfId="1" applyFont="1" applyBorder="1" applyAlignment="1">
      <alignment horizontal="left" vertical="center" wrapText="1"/>
    </xf>
    <xf numFmtId="0" fontId="18" fillId="0" borderId="16" xfId="1" applyFont="1" applyBorder="1" applyAlignment="1">
      <alignment horizontal="center" vertical="center" wrapText="1"/>
    </xf>
    <xf numFmtId="0" fontId="18" fillId="0" borderId="16" xfId="1" applyFont="1" applyBorder="1" applyAlignment="1">
      <alignment horizontal="left" vertical="center" wrapText="1"/>
    </xf>
    <xf numFmtId="4" fontId="18" fillId="0" borderId="17" xfId="1" applyNumberFormat="1" applyFont="1" applyBorder="1" applyAlignment="1">
      <alignment horizontal="left" vertical="center" wrapText="1"/>
    </xf>
    <xf numFmtId="0" fontId="18" fillId="0" borderId="18" xfId="1" applyFont="1" applyBorder="1" applyAlignment="1">
      <alignment horizontal="left" vertical="center" wrapText="1"/>
    </xf>
    <xf numFmtId="0" fontId="18" fillId="0" borderId="17" xfId="1" applyFont="1" applyBorder="1" applyAlignment="1">
      <alignment horizontal="left" vertical="center" wrapText="1"/>
    </xf>
    <xf numFmtId="0" fontId="17" fillId="0" borderId="21" xfId="1" applyFont="1" applyBorder="1" applyAlignment="1">
      <alignment horizontal="center" vertical="center" wrapText="1"/>
    </xf>
    <xf numFmtId="0" fontId="17" fillId="0" borderId="22" xfId="1" applyFont="1" applyBorder="1" applyAlignment="1">
      <alignment horizontal="center" vertical="center" wrapText="1"/>
    </xf>
    <xf numFmtId="0" fontId="17" fillId="0" borderId="23" xfId="1" applyFont="1" applyBorder="1" applyAlignment="1">
      <alignment horizontal="center" vertical="center" wrapText="1"/>
    </xf>
    <xf numFmtId="0" fontId="17" fillId="0" borderId="24" xfId="1" applyFont="1" applyBorder="1" applyAlignment="1">
      <alignment horizontal="left" vertical="center" wrapText="1"/>
    </xf>
    <xf numFmtId="0" fontId="17" fillId="0" borderId="22" xfId="1" applyFont="1" applyBorder="1" applyAlignment="1">
      <alignment horizontal="left" vertical="center" wrapText="1"/>
    </xf>
    <xf numFmtId="3" fontId="17" fillId="0" borderId="25" xfId="1" applyNumberFormat="1" applyFont="1" applyBorder="1" applyAlignment="1">
      <alignment horizontal="left" vertical="center" wrapText="1"/>
    </xf>
    <xf numFmtId="0" fontId="17" fillId="0" borderId="0" xfId="1" applyFont="1" applyAlignment="1">
      <alignment horizontal="left" vertical="center" wrapText="1"/>
    </xf>
    <xf numFmtId="0" fontId="17" fillId="0" borderId="26" xfId="1" applyFont="1" applyBorder="1" applyAlignment="1">
      <alignment horizontal="left" vertical="center" wrapText="1"/>
    </xf>
    <xf numFmtId="0" fontId="17" fillId="0" borderId="27" xfId="1" applyFont="1" applyBorder="1" applyAlignment="1">
      <alignment horizontal="center" vertical="center" wrapText="1"/>
    </xf>
    <xf numFmtId="4" fontId="17" fillId="0" borderId="28" xfId="1" applyNumberFormat="1" applyFont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/>
    </xf>
    <xf numFmtId="0" fontId="18" fillId="3" borderId="8" xfId="1" applyFont="1" applyFill="1" applyBorder="1" applyAlignment="1">
      <alignment horizontal="center" vertical="center"/>
    </xf>
    <xf numFmtId="0" fontId="18" fillId="3" borderId="29" xfId="1" applyFont="1" applyFill="1" applyBorder="1" applyAlignment="1">
      <alignment horizontal="left" vertical="center" wrapText="1"/>
    </xf>
    <xf numFmtId="3" fontId="18" fillId="4" borderId="30" xfId="1" quotePrefix="1" applyNumberFormat="1" applyFont="1" applyFill="1" applyBorder="1" applyAlignment="1">
      <alignment horizontal="left" vertical="center"/>
    </xf>
    <xf numFmtId="3" fontId="18" fillId="4" borderId="8" xfId="1" applyNumberFormat="1" applyFont="1" applyFill="1" applyBorder="1" applyAlignment="1">
      <alignment horizontal="left" vertical="center"/>
    </xf>
    <xf numFmtId="4" fontId="18" fillId="4" borderId="29" xfId="1" quotePrefix="1" applyNumberFormat="1" applyFont="1" applyFill="1" applyBorder="1" applyAlignment="1">
      <alignment horizontal="left" vertical="center"/>
    </xf>
    <xf numFmtId="3" fontId="18" fillId="4" borderId="4" xfId="1" applyNumberFormat="1" applyFont="1" applyFill="1" applyBorder="1" applyAlignment="1">
      <alignment horizontal="left" vertical="center"/>
    </xf>
    <xf numFmtId="3" fontId="18" fillId="4" borderId="9" xfId="1" applyNumberFormat="1" applyFont="1" applyFill="1" applyBorder="1" applyAlignment="1">
      <alignment horizontal="left" vertical="center"/>
    </xf>
    <xf numFmtId="3" fontId="18" fillId="4" borderId="31" xfId="1" applyNumberFormat="1" applyFont="1" applyFill="1" applyBorder="1" applyAlignment="1">
      <alignment horizontal="right" vertical="center"/>
    </xf>
    <xf numFmtId="4" fontId="18" fillId="4" borderId="6" xfId="1" applyNumberFormat="1" applyFont="1" applyFill="1" applyBorder="1" applyAlignment="1">
      <alignment horizontal="right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4" fontId="18" fillId="0" borderId="3" xfId="1" applyNumberFormat="1" applyFont="1" applyBorder="1" applyAlignment="1">
      <alignment horizontal="left" vertical="center"/>
    </xf>
    <xf numFmtId="3" fontId="17" fillId="0" borderId="51" xfId="1" quotePrefix="1" applyNumberFormat="1" applyFont="1" applyBorder="1" applyAlignment="1">
      <alignment horizontal="left" vertical="center"/>
    </xf>
    <xf numFmtId="3" fontId="18" fillId="0" borderId="2" xfId="1" applyNumberFormat="1" applyFont="1" applyBorder="1" applyAlignment="1">
      <alignment horizontal="left" vertical="center"/>
    </xf>
    <xf numFmtId="4" fontId="18" fillId="0" borderId="11" xfId="1" applyNumberFormat="1" applyFont="1" applyBorder="1" applyAlignment="1">
      <alignment horizontal="right" vertical="center"/>
    </xf>
    <xf numFmtId="3" fontId="18" fillId="0" borderId="10" xfId="1" applyNumberFormat="1" applyFont="1" applyBorder="1" applyAlignment="1">
      <alignment horizontal="right" vertical="center"/>
    </xf>
    <xf numFmtId="0" fontId="18" fillId="0" borderId="41" xfId="1" applyFont="1" applyBorder="1" applyAlignment="1">
      <alignment horizontal="center" vertical="center"/>
    </xf>
    <xf numFmtId="0" fontId="18" fillId="0" borderId="42" xfId="1" applyFont="1" applyBorder="1" applyAlignment="1">
      <alignment horizontal="center" vertical="center"/>
    </xf>
    <xf numFmtId="4" fontId="17" fillId="0" borderId="43" xfId="1" applyNumberFormat="1" applyFont="1" applyBorder="1" applyAlignment="1">
      <alignment horizontal="left" vertical="center" wrapText="1"/>
    </xf>
    <xf numFmtId="3" fontId="17" fillId="0" borderId="35" xfId="1" quotePrefix="1" applyNumberFormat="1" applyFont="1" applyBorder="1" applyAlignment="1">
      <alignment horizontal="left" vertical="center"/>
    </xf>
    <xf numFmtId="3" fontId="18" fillId="0" borderId="33" xfId="1" applyNumberFormat="1" applyFont="1" applyBorder="1" applyAlignment="1">
      <alignment horizontal="left" vertical="center"/>
    </xf>
    <xf numFmtId="4" fontId="18" fillId="0" borderId="40" xfId="1" applyNumberFormat="1" applyFont="1" applyBorder="1" applyAlignment="1">
      <alignment horizontal="right" vertical="center"/>
    </xf>
    <xf numFmtId="3" fontId="18" fillId="0" borderId="47" xfId="1" applyNumberFormat="1" applyFont="1" applyBorder="1" applyAlignment="1">
      <alignment horizontal="left" vertical="center"/>
    </xf>
    <xf numFmtId="3" fontId="18" fillId="0" borderId="39" xfId="1" applyNumberFormat="1" applyFont="1" applyBorder="1" applyAlignment="1">
      <alignment horizontal="right" vertical="center"/>
    </xf>
    <xf numFmtId="49" fontId="17" fillId="0" borderId="42" xfId="1" applyNumberFormat="1" applyFont="1" applyBorder="1" applyAlignment="1">
      <alignment horizontal="center" vertical="center"/>
    </xf>
    <xf numFmtId="3" fontId="17" fillId="0" borderId="47" xfId="1" applyNumberFormat="1" applyFont="1" applyBorder="1" applyAlignment="1">
      <alignment horizontal="left" vertical="center"/>
    </xf>
    <xf numFmtId="4" fontId="18" fillId="0" borderId="43" xfId="1" applyNumberFormat="1" applyFont="1" applyBorder="1" applyAlignment="1">
      <alignment horizontal="left" vertical="center"/>
    </xf>
    <xf numFmtId="0" fontId="17" fillId="0" borderId="42" xfId="1" applyFont="1" applyBorder="1" applyAlignment="1">
      <alignment horizontal="center" vertical="center"/>
    </xf>
    <xf numFmtId="0" fontId="17" fillId="0" borderId="41" xfId="1" applyFont="1" applyBorder="1" applyAlignment="1">
      <alignment horizontal="center" vertical="center"/>
    </xf>
    <xf numFmtId="0" fontId="18" fillId="0" borderId="43" xfId="1" applyFont="1" applyBorder="1" applyAlignment="1">
      <alignment horizontal="left" vertical="center" wrapText="1"/>
    </xf>
    <xf numFmtId="4" fontId="17" fillId="0" borderId="43" xfId="1" applyNumberFormat="1" applyFont="1" applyBorder="1" applyAlignment="1">
      <alignment horizontal="left" vertical="center"/>
    </xf>
    <xf numFmtId="0" fontId="17" fillId="0" borderId="43" xfId="1" applyFont="1" applyBorder="1" applyAlignment="1">
      <alignment horizontal="left" vertical="center" wrapText="1"/>
    </xf>
    <xf numFmtId="49" fontId="18" fillId="0" borderId="42" xfId="1" applyNumberFormat="1" applyFont="1" applyBorder="1" applyAlignment="1">
      <alignment horizontal="center" vertical="center"/>
    </xf>
    <xf numFmtId="0" fontId="18" fillId="0" borderId="43" xfId="1" applyFont="1" applyBorder="1" applyAlignment="1">
      <alignment horizontal="left" vertical="center"/>
    </xf>
    <xf numFmtId="0" fontId="17" fillId="0" borderId="43" xfId="1" applyFont="1" applyBorder="1" applyAlignment="1">
      <alignment horizontal="left" vertical="center"/>
    </xf>
    <xf numFmtId="0" fontId="17" fillId="5" borderId="12" xfId="1" applyFont="1" applyFill="1" applyBorder="1" applyAlignment="1">
      <alignment horizontal="center" vertical="center"/>
    </xf>
    <xf numFmtId="0" fontId="17" fillId="5" borderId="13" xfId="1" applyFont="1" applyFill="1" applyBorder="1" applyAlignment="1">
      <alignment horizontal="center" vertical="center"/>
    </xf>
    <xf numFmtId="0" fontId="17" fillId="5" borderId="14" xfId="1" applyFont="1" applyFill="1" applyBorder="1" applyAlignment="1">
      <alignment horizontal="left" vertical="center"/>
    </xf>
    <xf numFmtId="3" fontId="19" fillId="5" borderId="53" xfId="1" applyNumberFormat="1" applyFont="1" applyFill="1" applyBorder="1" applyAlignment="1">
      <alignment horizontal="left" vertical="center"/>
    </xf>
    <xf numFmtId="3" fontId="19" fillId="5" borderId="13" xfId="1" applyNumberFormat="1" applyFont="1" applyFill="1" applyBorder="1" applyAlignment="1">
      <alignment horizontal="center" vertical="center"/>
    </xf>
    <xf numFmtId="3" fontId="19" fillId="5" borderId="13" xfId="1" applyNumberFormat="1" applyFont="1" applyFill="1" applyBorder="1" applyAlignment="1">
      <alignment horizontal="left" vertical="center"/>
    </xf>
    <xf numFmtId="4" fontId="19" fillId="5" borderId="54" xfId="1" applyNumberFormat="1" applyFont="1" applyFill="1" applyBorder="1" applyAlignment="1">
      <alignment horizontal="left" vertical="center"/>
    </xf>
    <xf numFmtId="3" fontId="19" fillId="5" borderId="55" xfId="1" applyNumberFormat="1" applyFont="1" applyFill="1" applyBorder="1" applyAlignment="1">
      <alignment horizontal="left" vertical="center"/>
    </xf>
    <xf numFmtId="3" fontId="19" fillId="5" borderId="50" xfId="1" applyNumberFormat="1" applyFont="1" applyFill="1" applyBorder="1" applyAlignment="1">
      <alignment horizontal="left" vertical="center"/>
    </xf>
    <xf numFmtId="3" fontId="19" fillId="5" borderId="19" xfId="1" applyNumberFormat="1" applyFont="1" applyFill="1" applyBorder="1" applyAlignment="1">
      <alignment horizontal="right" vertical="center"/>
    </xf>
    <xf numFmtId="4" fontId="19" fillId="5" borderId="20" xfId="1" applyNumberFormat="1" applyFont="1" applyFill="1" applyBorder="1" applyAlignment="1">
      <alignment horizontal="right" vertical="center"/>
    </xf>
    <xf numFmtId="0" fontId="18" fillId="3" borderId="34" xfId="1" applyFont="1" applyFill="1" applyBorder="1" applyAlignment="1">
      <alignment horizontal="left" vertical="center" wrapText="1"/>
    </xf>
    <xf numFmtId="3" fontId="20" fillId="4" borderId="33" xfId="1" applyNumberFormat="1" applyFont="1" applyFill="1" applyBorder="1" applyAlignment="1">
      <alignment horizontal="left" vertical="center" wrapText="1"/>
    </xf>
    <xf numFmtId="4" fontId="20" fillId="4" borderId="40" xfId="1" applyNumberFormat="1" applyFont="1" applyFill="1" applyBorder="1" applyAlignment="1">
      <alignment horizontal="right" vertical="center"/>
    </xf>
    <xf numFmtId="3" fontId="20" fillId="0" borderId="42" xfId="1" applyNumberFormat="1" applyFont="1" applyBorder="1" applyAlignment="1">
      <alignment horizontal="left" vertical="center" wrapText="1"/>
    </xf>
    <xf numFmtId="4" fontId="20" fillId="0" borderId="40" xfId="1" applyNumberFormat="1" applyFont="1" applyBorder="1" applyAlignment="1">
      <alignment horizontal="right" vertical="center"/>
    </xf>
    <xf numFmtId="2" fontId="18" fillId="0" borderId="43" xfId="0" applyNumberFormat="1" applyFont="1" applyBorder="1" applyAlignment="1">
      <alignment horizontal="left" vertical="center" wrapText="1"/>
    </xf>
    <xf numFmtId="0" fontId="18" fillId="4" borderId="41" xfId="1" applyFont="1" applyFill="1" applyBorder="1" applyAlignment="1">
      <alignment horizontal="center" vertical="center"/>
    </xf>
    <xf numFmtId="0" fontId="18" fillId="4" borderId="42" xfId="1" applyFont="1" applyFill="1" applyBorder="1" applyAlignment="1">
      <alignment horizontal="center" vertical="center"/>
    </xf>
    <xf numFmtId="4" fontId="18" fillId="4" borderId="43" xfId="1" applyNumberFormat="1" applyFont="1" applyFill="1" applyBorder="1" applyAlignment="1">
      <alignment horizontal="left" vertical="center"/>
    </xf>
    <xf numFmtId="3" fontId="20" fillId="4" borderId="42" xfId="1" applyNumberFormat="1" applyFont="1" applyFill="1" applyBorder="1" applyAlignment="1">
      <alignment horizontal="left" vertical="center"/>
    </xf>
    <xf numFmtId="0" fontId="18" fillId="6" borderId="12" xfId="1" applyFont="1" applyFill="1" applyBorder="1" applyAlignment="1">
      <alignment horizontal="center" vertical="center"/>
    </xf>
    <xf numFmtId="0" fontId="18" fillId="6" borderId="13" xfId="1" applyFont="1" applyFill="1" applyBorder="1" applyAlignment="1">
      <alignment horizontal="center" vertical="center"/>
    </xf>
    <xf numFmtId="0" fontId="18" fillId="6" borderId="14" xfId="1" applyFont="1" applyFill="1" applyBorder="1" applyAlignment="1">
      <alignment horizontal="left" vertical="center" wrapText="1"/>
    </xf>
    <xf numFmtId="3" fontId="20" fillId="6" borderId="13" xfId="1" applyNumberFormat="1" applyFont="1" applyFill="1" applyBorder="1" applyAlignment="1">
      <alignment horizontal="left" vertical="center" wrapText="1"/>
    </xf>
    <xf numFmtId="4" fontId="20" fillId="6" borderId="52" xfId="1" applyNumberFormat="1" applyFont="1" applyFill="1" applyBorder="1" applyAlignment="1">
      <alignment horizontal="right" vertical="center"/>
    </xf>
    <xf numFmtId="0" fontId="18" fillId="4" borderId="34" xfId="1" applyFont="1" applyFill="1" applyBorder="1" applyAlignment="1">
      <alignment horizontal="left" vertical="center" wrapText="1"/>
    </xf>
    <xf numFmtId="3" fontId="20" fillId="4" borderId="39" xfId="1" applyNumberFormat="1" applyFont="1" applyFill="1" applyBorder="1" applyAlignment="1">
      <alignment horizontal="left" vertical="center" wrapText="1"/>
    </xf>
    <xf numFmtId="4" fontId="20" fillId="4" borderId="36" xfId="1" applyNumberFormat="1" applyFont="1" applyFill="1" applyBorder="1" applyAlignment="1">
      <alignment horizontal="left" vertical="center" wrapText="1"/>
    </xf>
    <xf numFmtId="3" fontId="20" fillId="4" borderId="37" xfId="1" applyNumberFormat="1" applyFont="1" applyFill="1" applyBorder="1" applyAlignment="1">
      <alignment horizontal="left" vertical="center" wrapText="1"/>
    </xf>
    <xf numFmtId="3" fontId="20" fillId="4" borderId="38" xfId="1" applyNumberFormat="1" applyFont="1" applyFill="1" applyBorder="1" applyAlignment="1">
      <alignment horizontal="left" vertical="center" wrapText="1"/>
    </xf>
    <xf numFmtId="0" fontId="21" fillId="0" borderId="43" xfId="1" applyFont="1" applyBorder="1" applyAlignment="1">
      <alignment horizontal="left" vertical="center" wrapText="1"/>
    </xf>
    <xf numFmtId="3" fontId="20" fillId="0" borderId="48" xfId="1" applyNumberFormat="1" applyFont="1" applyBorder="1" applyAlignment="1">
      <alignment horizontal="left" vertical="center" wrapText="1"/>
    </xf>
    <xf numFmtId="4" fontId="20" fillId="0" borderId="45" xfId="1" applyNumberFormat="1" applyFont="1" applyBorder="1" applyAlignment="1">
      <alignment horizontal="left" vertical="center" wrapText="1"/>
    </xf>
    <xf numFmtId="3" fontId="20" fillId="0" borderId="47" xfId="1" applyNumberFormat="1" applyFont="1" applyBorder="1" applyAlignment="1">
      <alignment horizontal="left" vertical="center" wrapText="1"/>
    </xf>
    <xf numFmtId="4" fontId="20" fillId="0" borderId="49" xfId="1" applyNumberFormat="1" applyFont="1" applyBorder="1" applyAlignment="1">
      <alignment horizontal="right" vertical="center"/>
    </xf>
    <xf numFmtId="3" fontId="19" fillId="0" borderId="48" xfId="1" applyNumberFormat="1" applyFont="1" applyBorder="1" applyAlignment="1">
      <alignment horizontal="left" vertical="center" wrapText="1"/>
    </xf>
    <xf numFmtId="3" fontId="19" fillId="0" borderId="42" xfId="1" applyNumberFormat="1" applyFont="1" applyBorder="1" applyAlignment="1">
      <alignment horizontal="left" vertical="center" wrapText="1"/>
    </xf>
    <xf numFmtId="3" fontId="19" fillId="0" borderId="47" xfId="1" applyNumberFormat="1" applyFont="1" applyBorder="1" applyAlignment="1">
      <alignment horizontal="left" vertical="center"/>
    </xf>
    <xf numFmtId="0" fontId="18" fillId="0" borderId="42" xfId="1" quotePrefix="1" applyFont="1" applyBorder="1" applyAlignment="1">
      <alignment horizontal="center" vertical="center"/>
    </xf>
    <xf numFmtId="0" fontId="17" fillId="0" borderId="42" xfId="1" quotePrefix="1" applyFont="1" applyBorder="1" applyAlignment="1">
      <alignment horizontal="center" vertical="center"/>
    </xf>
    <xf numFmtId="0" fontId="17" fillId="6" borderId="41" xfId="1" applyFont="1" applyFill="1" applyBorder="1" applyAlignment="1">
      <alignment horizontal="center" vertical="center"/>
    </xf>
    <xf numFmtId="0" fontId="17" fillId="6" borderId="42" xfId="1" applyFont="1" applyFill="1" applyBorder="1" applyAlignment="1">
      <alignment horizontal="center" vertical="center"/>
    </xf>
    <xf numFmtId="0" fontId="18" fillId="6" borderId="42" xfId="1" applyFont="1" applyFill="1" applyBorder="1" applyAlignment="1">
      <alignment horizontal="center" vertical="center"/>
    </xf>
    <xf numFmtId="0" fontId="17" fillId="6" borderId="43" xfId="1" applyFont="1" applyFill="1" applyBorder="1" applyAlignment="1">
      <alignment horizontal="left" vertical="center" wrapText="1"/>
    </xf>
    <xf numFmtId="3" fontId="19" fillId="6" borderId="48" xfId="1" applyNumberFormat="1" applyFont="1" applyFill="1" applyBorder="1" applyAlignment="1">
      <alignment horizontal="left" vertical="center" wrapText="1"/>
    </xf>
    <xf numFmtId="4" fontId="20" fillId="6" borderId="45" xfId="1" applyNumberFormat="1" applyFont="1" applyFill="1" applyBorder="1" applyAlignment="1">
      <alignment horizontal="left" vertical="center" wrapText="1"/>
    </xf>
    <xf numFmtId="3" fontId="19" fillId="6" borderId="46" xfId="1" applyNumberFormat="1" applyFont="1" applyFill="1" applyBorder="1" applyAlignment="1">
      <alignment horizontal="left" vertical="center" wrapText="1"/>
    </xf>
    <xf numFmtId="3" fontId="19" fillId="6" borderId="47" xfId="1" applyNumberFormat="1" applyFont="1" applyFill="1" applyBorder="1" applyAlignment="1">
      <alignment horizontal="left" vertical="center"/>
    </xf>
    <xf numFmtId="4" fontId="20" fillId="6" borderId="49" xfId="1" applyNumberFormat="1" applyFont="1" applyFill="1" applyBorder="1" applyAlignment="1">
      <alignment horizontal="right" vertical="center"/>
    </xf>
    <xf numFmtId="0" fontId="18" fillId="4" borderId="43" xfId="1" applyFont="1" applyFill="1" applyBorder="1" applyAlignment="1">
      <alignment horizontal="left" vertical="center" wrapText="1"/>
    </xf>
    <xf numFmtId="3" fontId="20" fillId="4" borderId="48" xfId="1" applyNumberFormat="1" applyFont="1" applyFill="1" applyBorder="1" applyAlignment="1">
      <alignment horizontal="left" vertical="center" wrapText="1"/>
    </xf>
    <xf numFmtId="4" fontId="20" fillId="4" borderId="45" xfId="1" applyNumberFormat="1" applyFont="1" applyFill="1" applyBorder="1" applyAlignment="1">
      <alignment horizontal="left" vertical="center" wrapText="1"/>
    </xf>
    <xf numFmtId="3" fontId="20" fillId="4" borderId="46" xfId="1" applyNumberFormat="1" applyFont="1" applyFill="1" applyBorder="1" applyAlignment="1">
      <alignment horizontal="left" vertical="center" wrapText="1"/>
    </xf>
    <xf numFmtId="3" fontId="20" fillId="4" borderId="47" xfId="1" applyNumberFormat="1" applyFont="1" applyFill="1" applyBorder="1" applyAlignment="1">
      <alignment horizontal="left" vertical="center" wrapText="1"/>
    </xf>
    <xf numFmtId="4" fontId="20" fillId="4" borderId="49" xfId="1" applyNumberFormat="1" applyFont="1" applyFill="1" applyBorder="1" applyAlignment="1">
      <alignment horizontal="right" vertical="center"/>
    </xf>
    <xf numFmtId="3" fontId="20" fillId="0" borderId="46" xfId="1" applyNumberFormat="1" applyFont="1" applyBorder="1" applyAlignment="1">
      <alignment horizontal="left" vertical="center" wrapText="1"/>
    </xf>
    <xf numFmtId="3" fontId="20" fillId="0" borderId="48" xfId="1" applyNumberFormat="1" applyFont="1" applyBorder="1" applyAlignment="1">
      <alignment horizontal="left" vertical="center"/>
    </xf>
    <xf numFmtId="3" fontId="20" fillId="0" borderId="42" xfId="1" applyNumberFormat="1" applyFont="1" applyBorder="1" applyAlignment="1">
      <alignment horizontal="left" vertical="center"/>
    </xf>
    <xf numFmtId="0" fontId="17" fillId="2" borderId="41" xfId="1" applyFont="1" applyFill="1" applyBorder="1" applyAlignment="1">
      <alignment horizontal="center" vertical="center"/>
    </xf>
    <xf numFmtId="0" fontId="17" fillId="2" borderId="42" xfId="1" applyFont="1" applyFill="1" applyBorder="1" applyAlignment="1">
      <alignment horizontal="center" vertical="center"/>
    </xf>
    <xf numFmtId="0" fontId="17" fillId="2" borderId="43" xfId="1" applyFont="1" applyFill="1" applyBorder="1" applyAlignment="1">
      <alignment horizontal="left" vertical="center" wrapText="1"/>
    </xf>
    <xf numFmtId="2" fontId="17" fillId="6" borderId="43" xfId="1" applyNumberFormat="1" applyFont="1" applyFill="1" applyBorder="1" applyAlignment="1">
      <alignment horizontal="left" vertical="center" wrapText="1"/>
    </xf>
    <xf numFmtId="3" fontId="19" fillId="0" borderId="47" xfId="1" applyNumberFormat="1" applyFont="1" applyBorder="1" applyAlignment="1">
      <alignment horizontal="left" vertical="center" wrapText="1"/>
    </xf>
    <xf numFmtId="0" fontId="17" fillId="0" borderId="43" xfId="1" applyFont="1" applyBorder="1" applyAlignment="1">
      <alignment horizontal="left" wrapText="1"/>
    </xf>
    <xf numFmtId="3" fontId="19" fillId="0" borderId="46" xfId="1" applyNumberFormat="1" applyFont="1" applyBorder="1" applyAlignment="1">
      <alignment horizontal="left" vertical="center" wrapText="1"/>
    </xf>
    <xf numFmtId="0" fontId="22" fillId="0" borderId="43" xfId="1" applyFont="1" applyBorder="1" applyAlignment="1">
      <alignment horizontal="left" vertical="center" wrapText="1"/>
    </xf>
    <xf numFmtId="0" fontId="17" fillId="0" borderId="43" xfId="1" quotePrefix="1" applyFont="1" applyBorder="1" applyAlignment="1">
      <alignment horizontal="left" vertical="center" wrapText="1"/>
    </xf>
    <xf numFmtId="0" fontId="23" fillId="0" borderId="41" xfId="1" applyFont="1" applyBorder="1" applyAlignment="1">
      <alignment horizontal="center" vertical="center"/>
    </xf>
    <xf numFmtId="0" fontId="23" fillId="0" borderId="42" xfId="1" applyFont="1" applyBorder="1" applyAlignment="1">
      <alignment horizontal="center" vertical="center"/>
    </xf>
    <xf numFmtId="3" fontId="24" fillId="0" borderId="48" xfId="1" applyNumberFormat="1" applyFont="1" applyBorder="1" applyAlignment="1">
      <alignment horizontal="left" vertical="center" wrapText="1"/>
    </xf>
    <xf numFmtId="3" fontId="24" fillId="0" borderId="42" xfId="1" applyNumberFormat="1" applyFont="1" applyBorder="1" applyAlignment="1">
      <alignment horizontal="left" vertical="center" wrapText="1"/>
    </xf>
    <xf numFmtId="3" fontId="24" fillId="0" borderId="47" xfId="1" applyNumberFormat="1" applyFont="1" applyBorder="1" applyAlignment="1">
      <alignment horizontal="left" vertical="center"/>
    </xf>
    <xf numFmtId="3" fontId="20" fillId="0" borderId="44" xfId="1" applyNumberFormat="1" applyFont="1" applyBorder="1" applyAlignment="1">
      <alignment horizontal="left" vertical="center" wrapText="1"/>
    </xf>
    <xf numFmtId="0" fontId="17" fillId="0" borderId="43" xfId="1" applyFont="1" applyBorder="1" applyAlignment="1">
      <alignment horizontal="center" vertical="center"/>
    </xf>
    <xf numFmtId="0" fontId="25" fillId="0" borderId="43" xfId="1" applyFont="1" applyBorder="1" applyAlignment="1">
      <alignment horizontal="left" vertical="center" wrapText="1"/>
    </xf>
    <xf numFmtId="0" fontId="17" fillId="0" borderId="42" xfId="0" applyFont="1" applyBorder="1" applyAlignment="1">
      <alignment horizontal="center" vertical="center"/>
    </xf>
    <xf numFmtId="2" fontId="17" fillId="0" borderId="43" xfId="0" applyNumberFormat="1" applyFont="1" applyBorder="1" applyAlignment="1">
      <alignment horizontal="left" vertical="center" wrapText="1"/>
    </xf>
    <xf numFmtId="3" fontId="20" fillId="4" borderId="44" xfId="1" applyNumberFormat="1" applyFont="1" applyFill="1" applyBorder="1" applyAlignment="1">
      <alignment horizontal="left" vertical="center" wrapText="1"/>
    </xf>
    <xf numFmtId="49" fontId="18" fillId="0" borderId="42" xfId="0" applyNumberFormat="1" applyFont="1" applyBorder="1" applyAlignment="1">
      <alignment horizontal="center" vertical="center"/>
    </xf>
    <xf numFmtId="49" fontId="17" fillId="0" borderId="42" xfId="0" applyNumberFormat="1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7" fillId="0" borderId="42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3" fontId="20" fillId="0" borderId="41" xfId="1" applyNumberFormat="1" applyFont="1" applyBorder="1" applyAlignment="1">
      <alignment horizontal="left" vertical="center" wrapText="1"/>
    </xf>
    <xf numFmtId="3" fontId="20" fillId="0" borderId="47" xfId="1" applyNumberFormat="1" applyFont="1" applyBorder="1" applyAlignment="1">
      <alignment horizontal="left" vertical="center"/>
    </xf>
    <xf numFmtId="3" fontId="19" fillId="0" borderId="49" xfId="1" applyNumberFormat="1" applyFont="1" applyBorder="1" applyAlignment="1">
      <alignment horizontal="left" vertical="center"/>
    </xf>
    <xf numFmtId="2" fontId="21" fillId="0" borderId="43" xfId="0" applyNumberFormat="1" applyFont="1" applyBorder="1" applyAlignment="1">
      <alignment horizontal="left" vertical="center" wrapText="1"/>
    </xf>
    <xf numFmtId="0" fontId="17" fillId="0" borderId="42" xfId="0" quotePrefix="1" applyFont="1" applyBorder="1" applyAlignment="1">
      <alignment horizontal="center" vertical="center"/>
    </xf>
    <xf numFmtId="3" fontId="20" fillId="6" borderId="44" xfId="1" applyNumberFormat="1" applyFont="1" applyFill="1" applyBorder="1" applyAlignment="1">
      <alignment horizontal="left" vertical="center" wrapText="1"/>
    </xf>
    <xf numFmtId="3" fontId="19" fillId="6" borderId="47" xfId="1" applyNumberFormat="1" applyFont="1" applyFill="1" applyBorder="1" applyAlignment="1">
      <alignment horizontal="left" vertical="center" wrapText="1"/>
    </xf>
    <xf numFmtId="0" fontId="18" fillId="0" borderId="12" xfId="1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/>
    </xf>
    <xf numFmtId="0" fontId="18" fillId="0" borderId="13" xfId="1" applyFont="1" applyBorder="1" applyAlignment="1">
      <alignment horizontal="left" vertical="center" wrapText="1"/>
    </xf>
    <xf numFmtId="3" fontId="20" fillId="0" borderId="13" xfId="1" applyNumberFormat="1" applyFont="1" applyBorder="1" applyAlignment="1">
      <alignment horizontal="left" vertical="center" wrapText="1"/>
    </xf>
    <xf numFmtId="4" fontId="20" fillId="0" borderId="50" xfId="1" applyNumberFormat="1" applyFont="1" applyBorder="1" applyAlignment="1">
      <alignment horizontal="right" vertical="center"/>
    </xf>
    <xf numFmtId="0" fontId="18" fillId="0" borderId="0" xfId="1" applyFont="1" applyAlignment="1">
      <alignment vertical="center"/>
    </xf>
    <xf numFmtId="3" fontId="20" fillId="7" borderId="47" xfId="1" applyNumberFormat="1" applyFont="1" applyFill="1" applyBorder="1" applyAlignment="1">
      <alignment horizontal="left" vertical="center" wrapText="1"/>
    </xf>
    <xf numFmtId="3" fontId="20" fillId="7" borderId="48" xfId="1" applyNumberFormat="1" applyFont="1" applyFill="1" applyBorder="1" applyAlignment="1">
      <alignment horizontal="left" vertical="center" wrapText="1"/>
    </xf>
    <xf numFmtId="3" fontId="20" fillId="2" borderId="47" xfId="1" applyNumberFormat="1" applyFont="1" applyFill="1" applyBorder="1" applyAlignment="1">
      <alignment horizontal="left" vertical="center" wrapText="1"/>
    </xf>
    <xf numFmtId="3" fontId="20" fillId="2" borderId="48" xfId="1" applyNumberFormat="1" applyFont="1" applyFill="1" applyBorder="1" applyAlignment="1">
      <alignment horizontal="left" vertical="center" wrapText="1"/>
    </xf>
    <xf numFmtId="3" fontId="20" fillId="7" borderId="38" xfId="1" applyNumberFormat="1" applyFont="1" applyFill="1" applyBorder="1" applyAlignment="1">
      <alignment horizontal="left" vertical="center" wrapText="1"/>
    </xf>
    <xf numFmtId="0" fontId="3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3" fontId="20" fillId="7" borderId="47" xfId="1" applyNumberFormat="1" applyFont="1" applyFill="1" applyBorder="1" applyAlignment="1">
      <alignment horizontal="left" vertical="center"/>
    </xf>
    <xf numFmtId="3" fontId="19" fillId="2" borderId="47" xfId="1" applyNumberFormat="1" applyFont="1" applyFill="1" applyBorder="1" applyAlignment="1">
      <alignment horizontal="left" vertical="center"/>
    </xf>
    <xf numFmtId="0" fontId="18" fillId="4" borderId="41" xfId="1" applyFont="1" applyFill="1" applyBorder="1" applyAlignment="1">
      <alignment horizontal="center" vertical="center"/>
    </xf>
    <xf numFmtId="0" fontId="18" fillId="4" borderId="42" xfId="1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3" fontId="26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18" fillId="0" borderId="13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0" fontId="18" fillId="0" borderId="14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left" vertical="center" wrapText="1"/>
    </xf>
    <xf numFmtId="0" fontId="18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left" vertical="center" wrapText="1"/>
    </xf>
    <xf numFmtId="0" fontId="18" fillId="0" borderId="7" xfId="1" applyFont="1" applyBorder="1" applyAlignment="1">
      <alignment horizontal="left" vertical="center"/>
    </xf>
    <xf numFmtId="0" fontId="18" fillId="0" borderId="8" xfId="1" applyFont="1" applyBorder="1" applyAlignment="1">
      <alignment horizontal="left" vertical="center"/>
    </xf>
    <xf numFmtId="0" fontId="18" fillId="0" borderId="9" xfId="1" applyFont="1" applyBorder="1" applyAlignment="1">
      <alignment horizontal="left" vertical="center"/>
    </xf>
    <xf numFmtId="0" fontId="18" fillId="0" borderId="10" xfId="1" applyFont="1" applyBorder="1" applyAlignment="1">
      <alignment horizontal="center" vertical="center" wrapText="1"/>
    </xf>
    <xf numFmtId="0" fontId="18" fillId="0" borderId="19" xfId="1" applyFont="1" applyBorder="1" applyAlignment="1">
      <alignment horizontal="center" vertical="center" wrapText="1"/>
    </xf>
    <xf numFmtId="4" fontId="18" fillId="0" borderId="11" xfId="1" applyNumberFormat="1" applyFont="1" applyBorder="1" applyAlignment="1">
      <alignment horizontal="center" vertical="center" wrapText="1"/>
    </xf>
    <xf numFmtId="4" fontId="18" fillId="0" borderId="20" xfId="1" applyNumberFormat="1" applyFont="1" applyBorder="1" applyAlignment="1">
      <alignment horizontal="center" vertical="center" wrapText="1"/>
    </xf>
    <xf numFmtId="0" fontId="18" fillId="3" borderId="32" xfId="1" applyFont="1" applyFill="1" applyBorder="1" applyAlignment="1">
      <alignment horizontal="center" vertical="center"/>
    </xf>
    <xf numFmtId="0" fontId="18" fillId="3" borderId="33" xfId="1" applyFont="1" applyFill="1" applyBorder="1" applyAlignment="1">
      <alignment horizontal="center" vertical="center"/>
    </xf>
    <xf numFmtId="0" fontId="18" fillId="4" borderId="32" xfId="1" applyFont="1" applyFill="1" applyBorder="1" applyAlignment="1">
      <alignment horizontal="center" vertical="center"/>
    </xf>
    <xf numFmtId="0" fontId="18" fillId="4" borderId="33" xfId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8" fillId="0" borderId="41" xfId="1" applyFont="1" applyBorder="1" applyAlignment="1">
      <alignment horizontal="center" vertical="center"/>
    </xf>
    <xf numFmtId="0" fontId="18" fillId="0" borderId="42" xfId="1" applyFont="1" applyBorder="1" applyAlignment="1">
      <alignment horizontal="center" vertical="center"/>
    </xf>
  </cellXfs>
  <cellStyles count="108">
    <cellStyle name="Comma [0] 2" xfId="3" xr:uid="{00000000-0005-0000-0000-000000000000}"/>
    <cellStyle name="Comma 10" xfId="4" xr:uid="{00000000-0005-0000-0000-000001000000}"/>
    <cellStyle name="Comma 10 2" xfId="5" xr:uid="{00000000-0005-0000-0000-000002000000}"/>
    <cellStyle name="Comma 11" xfId="6" xr:uid="{00000000-0005-0000-0000-000003000000}"/>
    <cellStyle name="Comma 12" xfId="7" xr:uid="{00000000-0005-0000-0000-000004000000}"/>
    <cellStyle name="Comma 13" xfId="8" xr:uid="{00000000-0005-0000-0000-000005000000}"/>
    <cellStyle name="Comma 14" xfId="9" xr:uid="{00000000-0005-0000-0000-000006000000}"/>
    <cellStyle name="Comma 15" xfId="10" xr:uid="{00000000-0005-0000-0000-000007000000}"/>
    <cellStyle name="Comma 16" xfId="11" xr:uid="{00000000-0005-0000-0000-000008000000}"/>
    <cellStyle name="Comma 17" xfId="12" xr:uid="{00000000-0005-0000-0000-000009000000}"/>
    <cellStyle name="Comma 18" xfId="13" xr:uid="{00000000-0005-0000-0000-00000A000000}"/>
    <cellStyle name="Comma 19" xfId="14" xr:uid="{00000000-0005-0000-0000-00000B000000}"/>
    <cellStyle name="Comma 2" xfId="15" xr:uid="{00000000-0005-0000-0000-00000C000000}"/>
    <cellStyle name="Comma 2 2" xfId="16" xr:uid="{00000000-0005-0000-0000-00000D000000}"/>
    <cellStyle name="Comma 2 3" xfId="17" xr:uid="{00000000-0005-0000-0000-00000E000000}"/>
    <cellStyle name="Comma 2 4" xfId="18" xr:uid="{00000000-0005-0000-0000-00000F000000}"/>
    <cellStyle name="Comma 2 5" xfId="19" xr:uid="{00000000-0005-0000-0000-000010000000}"/>
    <cellStyle name="Comma 20" xfId="20" xr:uid="{00000000-0005-0000-0000-000011000000}"/>
    <cellStyle name="Comma 3" xfId="21" xr:uid="{00000000-0005-0000-0000-000012000000}"/>
    <cellStyle name="Comma 4" xfId="22" xr:uid="{00000000-0005-0000-0000-000013000000}"/>
    <cellStyle name="Comma 5" xfId="23" xr:uid="{00000000-0005-0000-0000-000014000000}"/>
    <cellStyle name="Comma 6" xfId="24" xr:uid="{00000000-0005-0000-0000-000015000000}"/>
    <cellStyle name="Comma 7" xfId="25" xr:uid="{00000000-0005-0000-0000-000016000000}"/>
    <cellStyle name="Comma 8" xfId="26" xr:uid="{00000000-0005-0000-0000-000017000000}"/>
    <cellStyle name="Comma 9" xfId="27" xr:uid="{00000000-0005-0000-0000-000018000000}"/>
    <cellStyle name="Hyperlink 2" xfId="28" xr:uid="{00000000-0005-0000-0000-000019000000}"/>
    <cellStyle name="Normal" xfId="0" builtinId="0"/>
    <cellStyle name="Normal 10" xfId="29" xr:uid="{00000000-0005-0000-0000-00001B000000}"/>
    <cellStyle name="Normal 11" xfId="30" xr:uid="{00000000-0005-0000-0000-00001C000000}"/>
    <cellStyle name="Normal 12" xfId="31" xr:uid="{00000000-0005-0000-0000-00001D000000}"/>
    <cellStyle name="Normal 13" xfId="32" xr:uid="{00000000-0005-0000-0000-00001E000000}"/>
    <cellStyle name="Normal 14" xfId="33" xr:uid="{00000000-0005-0000-0000-00001F000000}"/>
    <cellStyle name="Normal 15" xfId="34" xr:uid="{00000000-0005-0000-0000-000020000000}"/>
    <cellStyle name="Normal 16" xfId="35" xr:uid="{00000000-0005-0000-0000-000021000000}"/>
    <cellStyle name="Normal 17" xfId="36" xr:uid="{00000000-0005-0000-0000-000022000000}"/>
    <cellStyle name="Normal 18" xfId="37" xr:uid="{00000000-0005-0000-0000-000023000000}"/>
    <cellStyle name="Normal 19" xfId="38" xr:uid="{00000000-0005-0000-0000-000024000000}"/>
    <cellStyle name="Normal 2" xfId="1" xr:uid="{00000000-0005-0000-0000-000025000000}"/>
    <cellStyle name="Normal 2 2" xfId="39" xr:uid="{00000000-0005-0000-0000-000026000000}"/>
    <cellStyle name="Normal 2 2 2" xfId="40" xr:uid="{00000000-0005-0000-0000-000027000000}"/>
    <cellStyle name="Normal 2 2 2 2" xfId="41" xr:uid="{00000000-0005-0000-0000-000028000000}"/>
    <cellStyle name="Normal 2 3" xfId="2" xr:uid="{00000000-0005-0000-0000-000029000000}"/>
    <cellStyle name="Normal 20" xfId="42" xr:uid="{00000000-0005-0000-0000-00002A000000}"/>
    <cellStyle name="Normal 21" xfId="43" xr:uid="{00000000-0005-0000-0000-00002B000000}"/>
    <cellStyle name="Normal 22" xfId="44" xr:uid="{00000000-0005-0000-0000-00002C000000}"/>
    <cellStyle name="Normal 23" xfId="45" xr:uid="{00000000-0005-0000-0000-00002D000000}"/>
    <cellStyle name="Normal 24" xfId="46" xr:uid="{00000000-0005-0000-0000-00002E000000}"/>
    <cellStyle name="Normal 25" xfId="47" xr:uid="{00000000-0005-0000-0000-00002F000000}"/>
    <cellStyle name="Normal 26" xfId="48" xr:uid="{00000000-0005-0000-0000-000030000000}"/>
    <cellStyle name="Normal 3" xfId="49" xr:uid="{00000000-0005-0000-0000-000031000000}"/>
    <cellStyle name="Normal 3 2" xfId="50" xr:uid="{00000000-0005-0000-0000-000032000000}"/>
    <cellStyle name="Normal 3 2 2" xfId="51" xr:uid="{00000000-0005-0000-0000-000033000000}"/>
    <cellStyle name="Normal 3 3" xfId="52" xr:uid="{00000000-0005-0000-0000-000034000000}"/>
    <cellStyle name="Normal 3 3 2" xfId="53" xr:uid="{00000000-0005-0000-0000-000035000000}"/>
    <cellStyle name="Normal 3 4" xfId="54" xr:uid="{00000000-0005-0000-0000-000036000000}"/>
    <cellStyle name="Normal 4" xfId="55" xr:uid="{00000000-0005-0000-0000-000037000000}"/>
    <cellStyle name="Normal 4 2" xfId="56" xr:uid="{00000000-0005-0000-0000-000038000000}"/>
    <cellStyle name="Normal 4 2 2" xfId="57" xr:uid="{00000000-0005-0000-0000-000039000000}"/>
    <cellStyle name="Normal 4 2 3" xfId="58" xr:uid="{00000000-0005-0000-0000-00003A000000}"/>
    <cellStyle name="Normal 4 3" xfId="59" xr:uid="{00000000-0005-0000-0000-00003B000000}"/>
    <cellStyle name="Normal 5" xfId="60" xr:uid="{00000000-0005-0000-0000-00003C000000}"/>
    <cellStyle name="Normal 5 2" xfId="61" xr:uid="{00000000-0005-0000-0000-00003D000000}"/>
    <cellStyle name="Normal 5 2 2" xfId="62" xr:uid="{00000000-0005-0000-0000-00003E000000}"/>
    <cellStyle name="Normal 5 3" xfId="63" xr:uid="{00000000-0005-0000-0000-00003F000000}"/>
    <cellStyle name="Normal 5 4" xfId="64" xr:uid="{00000000-0005-0000-0000-000040000000}"/>
    <cellStyle name="Normal 6" xfId="65" xr:uid="{00000000-0005-0000-0000-000041000000}"/>
    <cellStyle name="Normal 6 2" xfId="66" xr:uid="{00000000-0005-0000-0000-000042000000}"/>
    <cellStyle name="Normal 6 3" xfId="67" xr:uid="{00000000-0005-0000-0000-000043000000}"/>
    <cellStyle name="Normal 7" xfId="68" xr:uid="{00000000-0005-0000-0000-000044000000}"/>
    <cellStyle name="Normal 7 2" xfId="69" xr:uid="{00000000-0005-0000-0000-000045000000}"/>
    <cellStyle name="Normal 7 2 2" xfId="70" xr:uid="{00000000-0005-0000-0000-000046000000}"/>
    <cellStyle name="Normal 7 2 2 2" xfId="71" xr:uid="{00000000-0005-0000-0000-000047000000}"/>
    <cellStyle name="Normal 7 2 2 2 2" xfId="72" xr:uid="{00000000-0005-0000-0000-000048000000}"/>
    <cellStyle name="Normal 7 2 2 2 2 2" xfId="73" xr:uid="{00000000-0005-0000-0000-000049000000}"/>
    <cellStyle name="Normal 7 2 2 2 3" xfId="74" xr:uid="{00000000-0005-0000-0000-00004A000000}"/>
    <cellStyle name="Normal 7 2 2 3" xfId="75" xr:uid="{00000000-0005-0000-0000-00004B000000}"/>
    <cellStyle name="Normal 7 2 2 3 2" xfId="76" xr:uid="{00000000-0005-0000-0000-00004C000000}"/>
    <cellStyle name="Normal 7 2 2 4" xfId="77" xr:uid="{00000000-0005-0000-0000-00004D000000}"/>
    <cellStyle name="Normal 7 2 3" xfId="78" xr:uid="{00000000-0005-0000-0000-00004E000000}"/>
    <cellStyle name="Normal 7 2 3 2" xfId="79" xr:uid="{00000000-0005-0000-0000-00004F000000}"/>
    <cellStyle name="Normal 7 2 3 2 2" xfId="80" xr:uid="{00000000-0005-0000-0000-000050000000}"/>
    <cellStyle name="Normal 7 2 3 3" xfId="81" xr:uid="{00000000-0005-0000-0000-000051000000}"/>
    <cellStyle name="Normal 7 2 4" xfId="82" xr:uid="{00000000-0005-0000-0000-000052000000}"/>
    <cellStyle name="Normal 7 2 4 2" xfId="83" xr:uid="{00000000-0005-0000-0000-000053000000}"/>
    <cellStyle name="Normal 7 2 5" xfId="84" xr:uid="{00000000-0005-0000-0000-000054000000}"/>
    <cellStyle name="Normal 7 3" xfId="85" xr:uid="{00000000-0005-0000-0000-000055000000}"/>
    <cellStyle name="Normal 7 3 2" xfId="86" xr:uid="{00000000-0005-0000-0000-000056000000}"/>
    <cellStyle name="Normal 7 3 2 2" xfId="87" xr:uid="{00000000-0005-0000-0000-000057000000}"/>
    <cellStyle name="Normal 7 3 2 2 2" xfId="88" xr:uid="{00000000-0005-0000-0000-000058000000}"/>
    <cellStyle name="Normal 7 3 2 3" xfId="89" xr:uid="{00000000-0005-0000-0000-000059000000}"/>
    <cellStyle name="Normal 7 3 3" xfId="90" xr:uid="{00000000-0005-0000-0000-00005A000000}"/>
    <cellStyle name="Normal 7 3 3 2" xfId="91" xr:uid="{00000000-0005-0000-0000-00005B000000}"/>
    <cellStyle name="Normal 7 3 4" xfId="92" xr:uid="{00000000-0005-0000-0000-00005C000000}"/>
    <cellStyle name="Normal 7 4" xfId="93" xr:uid="{00000000-0005-0000-0000-00005D000000}"/>
    <cellStyle name="Normal 7 4 2" xfId="94" xr:uid="{00000000-0005-0000-0000-00005E000000}"/>
    <cellStyle name="Normal 7 4 2 2" xfId="95" xr:uid="{00000000-0005-0000-0000-00005F000000}"/>
    <cellStyle name="Normal 7 4 3" xfId="96" xr:uid="{00000000-0005-0000-0000-000060000000}"/>
    <cellStyle name="Normal 7 5" xfId="97" xr:uid="{00000000-0005-0000-0000-000061000000}"/>
    <cellStyle name="Normal 7 6" xfId="98" xr:uid="{00000000-0005-0000-0000-000062000000}"/>
    <cellStyle name="Normal 7 6 2" xfId="99" xr:uid="{00000000-0005-0000-0000-000063000000}"/>
    <cellStyle name="Normal 7 7" xfId="100" xr:uid="{00000000-0005-0000-0000-000064000000}"/>
    <cellStyle name="Normal 8" xfId="101" xr:uid="{00000000-0005-0000-0000-000065000000}"/>
    <cellStyle name="Normal 8 2" xfId="102" xr:uid="{00000000-0005-0000-0000-000066000000}"/>
    <cellStyle name="Normal 8 2 2" xfId="103" xr:uid="{00000000-0005-0000-0000-000067000000}"/>
    <cellStyle name="Normal 8 2 2 2" xfId="104" xr:uid="{00000000-0005-0000-0000-000068000000}"/>
    <cellStyle name="Normal 8 2 3" xfId="105" xr:uid="{00000000-0005-0000-0000-000069000000}"/>
    <cellStyle name="Normal 8 3" xfId="106" xr:uid="{00000000-0005-0000-0000-00006A000000}"/>
    <cellStyle name="Normal 9" xfId="107" xr:uid="{00000000-0005-0000-0000-00006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AA56E-FEE1-4479-9B01-CF94A725C932}">
  <sheetPr>
    <tabColor rgb="FF92D050"/>
    <pageSetUpPr fitToPage="1"/>
  </sheetPr>
  <dimension ref="A1:EX841"/>
  <sheetViews>
    <sheetView zoomScale="54" zoomScaleNormal="54" workbookViewId="0">
      <selection activeCell="T10" sqref="T10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15" t="s">
        <v>439</v>
      </c>
      <c r="H5" s="215"/>
      <c r="I5" s="215"/>
      <c r="J5" s="215"/>
      <c r="K5" s="215"/>
      <c r="L5" s="215"/>
      <c r="M5" s="216"/>
      <c r="N5" s="215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17" t="s">
        <v>0</v>
      </c>
      <c r="B6" s="219" t="s">
        <v>1</v>
      </c>
      <c r="C6" s="219" t="s">
        <v>2</v>
      </c>
      <c r="D6" s="219" t="s">
        <v>3</v>
      </c>
      <c r="E6" s="219" t="s">
        <v>4</v>
      </c>
      <c r="F6" s="219" t="s">
        <v>5</v>
      </c>
      <c r="G6" s="221" t="s">
        <v>6</v>
      </c>
      <c r="H6" s="223" t="s">
        <v>7</v>
      </c>
      <c r="I6" s="224"/>
      <c r="J6" s="224"/>
      <c r="K6" s="225"/>
      <c r="L6" s="226" t="s">
        <v>8</v>
      </c>
      <c r="M6" s="227"/>
      <c r="N6" s="227"/>
      <c r="O6" s="228"/>
      <c r="P6" s="229" t="s">
        <v>9</v>
      </c>
      <c r="Q6" s="231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18"/>
      <c r="B7" s="220"/>
      <c r="C7" s="220"/>
      <c r="D7" s="220"/>
      <c r="E7" s="220"/>
      <c r="F7" s="220"/>
      <c r="G7" s="222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30"/>
      <c r="Q7" s="232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1991866.96</v>
      </c>
      <c r="J9" s="75"/>
      <c r="K9" s="76" t="s">
        <v>24</v>
      </c>
      <c r="L9" s="77">
        <f>+L10+L54</f>
        <v>0</v>
      </c>
      <c r="M9" s="75">
        <f>+M10+M54</f>
        <v>0</v>
      </c>
      <c r="N9" s="75">
        <f>+N10+N54</f>
        <v>1991866.96</v>
      </c>
      <c r="O9" s="78">
        <f>+O10+O54</f>
        <v>1991866.96</v>
      </c>
      <c r="P9" s="79">
        <f>+P10+P34</f>
        <v>-1991866.96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1991866.96</v>
      </c>
      <c r="J10" s="85">
        <f>H10-I10</f>
        <v>-1991866.96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0</v>
      </c>
      <c r="N10" s="84">
        <f>N12+N13+N25+N11+N41+N52+N36+N58</f>
        <v>1991866.96</v>
      </c>
      <c r="O10" s="84">
        <f>O12+O13+O25+O11+O41+O52+O36+O58</f>
        <v>1991866.96</v>
      </c>
      <c r="P10" s="87">
        <f>L10-O10</f>
        <v>-1991866.96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1991851.93</v>
      </c>
      <c r="J13" s="92">
        <f t="shared" si="0"/>
        <v>-1991851.93</v>
      </c>
      <c r="K13" s="93" t="e">
        <f t="shared" si="1"/>
        <v>#DIV/0!</v>
      </c>
      <c r="L13" s="91">
        <f>+L14+L19</f>
        <v>0</v>
      </c>
      <c r="M13" s="91">
        <f>+M14+M19</f>
        <v>0</v>
      </c>
      <c r="N13" s="91">
        <f>+N14+N19</f>
        <v>1991851.93</v>
      </c>
      <c r="O13" s="94">
        <f>+O14+O19</f>
        <v>1991851.93</v>
      </c>
      <c r="P13" s="95">
        <f t="shared" si="2"/>
        <v>-1991851.93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1991841.93</v>
      </c>
      <c r="J14" s="92">
        <f t="shared" si="0"/>
        <v>-1991841.93</v>
      </c>
      <c r="K14" s="93" t="e">
        <f t="shared" si="1"/>
        <v>#DIV/0!</v>
      </c>
      <c r="L14" s="91">
        <f>+L15+L16+L17+L18</f>
        <v>0</v>
      </c>
      <c r="M14" s="91">
        <f>+M15+M16+M17+M18</f>
        <v>0</v>
      </c>
      <c r="N14" s="91">
        <f>+N15+N16+N17+N18</f>
        <v>1991841.93</v>
      </c>
      <c r="O14" s="94">
        <f>+O15+O16+O17+O18</f>
        <v>1991841.93</v>
      </c>
      <c r="P14" s="95">
        <f t="shared" si="2"/>
        <v>-1991841.93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18</v>
      </c>
      <c r="J15" s="92">
        <f t="shared" si="0"/>
        <v>-18</v>
      </c>
      <c r="K15" s="93" t="e">
        <f t="shared" si="1"/>
        <v>#DIV/0!</v>
      </c>
      <c r="L15" s="91"/>
      <c r="M15" s="91"/>
      <c r="N15" s="91">
        <v>18</v>
      </c>
      <c r="O15" s="97">
        <f>+M15+N15</f>
        <v>18</v>
      </c>
      <c r="P15" s="95">
        <f t="shared" si="2"/>
        <v>-18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15</v>
      </c>
      <c r="J16" s="92">
        <f t="shared" si="0"/>
        <v>-15</v>
      </c>
      <c r="K16" s="93" t="e">
        <f t="shared" si="1"/>
        <v>#DIV/0!</v>
      </c>
      <c r="L16" s="91"/>
      <c r="M16" s="91"/>
      <c r="N16" s="91">
        <v>15</v>
      </c>
      <c r="O16" s="97">
        <f>+M16+N16</f>
        <v>15</v>
      </c>
      <c r="P16" s="95">
        <f t="shared" si="2"/>
        <v>-15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1125087.96</v>
      </c>
      <c r="J17" s="92">
        <f t="shared" si="0"/>
        <v>-1125087.96</v>
      </c>
      <c r="K17" s="93" t="e">
        <f t="shared" si="1"/>
        <v>#DIV/0!</v>
      </c>
      <c r="L17" s="91"/>
      <c r="M17" s="91"/>
      <c r="N17" s="91">
        <v>1125087.96</v>
      </c>
      <c r="O17" s="97">
        <f>+M17+N17</f>
        <v>1125087.96</v>
      </c>
      <c r="P17" s="95">
        <f t="shared" si="2"/>
        <v>-1125087.96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866720.97</v>
      </c>
      <c r="J18" s="92">
        <f t="shared" si="0"/>
        <v>-866720.97</v>
      </c>
      <c r="K18" s="93" t="e">
        <f t="shared" si="1"/>
        <v>#DIV/0!</v>
      </c>
      <c r="L18" s="91"/>
      <c r="M18" s="91"/>
      <c r="N18" s="91">
        <v>866720.97</v>
      </c>
      <c r="O18" s="97">
        <f>+M18+N18</f>
        <v>866720.97</v>
      </c>
      <c r="P18" s="95">
        <f t="shared" si="2"/>
        <v>-866720.97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10</v>
      </c>
      <c r="J19" s="92">
        <f t="shared" si="0"/>
        <v>-10</v>
      </c>
      <c r="K19" s="93" t="e">
        <f t="shared" si="1"/>
        <v>#DIV/0!</v>
      </c>
      <c r="L19" s="91">
        <f>L20+L23+L24</f>
        <v>0</v>
      </c>
      <c r="M19" s="91">
        <f>M20+M23+M24</f>
        <v>0</v>
      </c>
      <c r="N19" s="91">
        <f>N20+N23+N24</f>
        <v>10</v>
      </c>
      <c r="O19" s="91">
        <f>O20+O23+O24</f>
        <v>10</v>
      </c>
      <c r="P19" s="95">
        <f t="shared" si="2"/>
        <v>-10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10</v>
      </c>
      <c r="J20" s="92">
        <f t="shared" si="0"/>
        <v>-10</v>
      </c>
      <c r="K20" s="93" t="e">
        <f t="shared" si="1"/>
        <v>#DIV/0!</v>
      </c>
      <c r="L20" s="91">
        <f>+L21+L22</f>
        <v>0</v>
      </c>
      <c r="M20" s="91">
        <f>+M21+M22</f>
        <v>0</v>
      </c>
      <c r="N20" s="91">
        <f>+N21+N22</f>
        <v>10</v>
      </c>
      <c r="O20" s="91">
        <f>+O21+O22</f>
        <v>10</v>
      </c>
      <c r="P20" s="95">
        <f t="shared" si="2"/>
        <v>-10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10</v>
      </c>
      <c r="J21" s="92">
        <f t="shared" si="0"/>
        <v>-10</v>
      </c>
      <c r="K21" s="93" t="e">
        <f t="shared" si="1"/>
        <v>#DIV/0!</v>
      </c>
      <c r="L21" s="91"/>
      <c r="M21" s="91"/>
      <c r="N21" s="91">
        <v>10</v>
      </c>
      <c r="O21" s="97">
        <f>+M21+N21</f>
        <v>10</v>
      </c>
      <c r="P21" s="95">
        <f t="shared" si="2"/>
        <v>-10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15.03</v>
      </c>
      <c r="J25" s="92">
        <f t="shared" si="0"/>
        <v>-15.03</v>
      </c>
      <c r="K25" s="93" t="e">
        <f t="shared" si="1"/>
        <v>#DIV/0!</v>
      </c>
      <c r="L25" s="91">
        <f>+L26+L30</f>
        <v>0</v>
      </c>
      <c r="M25" s="91">
        <f>+M26+M30</f>
        <v>0</v>
      </c>
      <c r="N25" s="91">
        <f>+N26+N30</f>
        <v>15.03</v>
      </c>
      <c r="O25" s="94">
        <f>+O26+O30</f>
        <v>15.03</v>
      </c>
      <c r="P25" s="95">
        <f t="shared" si="2"/>
        <v>-15.03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15.03</v>
      </c>
      <c r="J30" s="92">
        <f t="shared" si="0"/>
        <v>-15.03</v>
      </c>
      <c r="K30" s="93" t="e">
        <f t="shared" si="1"/>
        <v>#DIV/0!</v>
      </c>
      <c r="L30" s="91">
        <f>+L31</f>
        <v>0</v>
      </c>
      <c r="M30" s="91">
        <f>+M31</f>
        <v>0</v>
      </c>
      <c r="N30" s="91">
        <f>+N31</f>
        <v>15.03</v>
      </c>
      <c r="O30" s="94">
        <f>+O31</f>
        <v>15.03</v>
      </c>
      <c r="P30" s="95">
        <f t="shared" si="2"/>
        <v>-15.03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15.03</v>
      </c>
      <c r="J31" s="92">
        <f t="shared" si="0"/>
        <v>-15.03</v>
      </c>
      <c r="K31" s="93" t="e">
        <f t="shared" si="1"/>
        <v>#DIV/0!</v>
      </c>
      <c r="L31" s="91">
        <f>+L33+L32</f>
        <v>0</v>
      </c>
      <c r="M31" s="91">
        <f>+M33+M32</f>
        <v>0</v>
      </c>
      <c r="N31" s="91">
        <f>+N33+N32</f>
        <v>15.03</v>
      </c>
      <c r="O31" s="91">
        <f>+O33+O32</f>
        <v>15.03</v>
      </c>
      <c r="P31" s="95">
        <f t="shared" si="2"/>
        <v>-15.03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15.03</v>
      </c>
      <c r="J33" s="92">
        <f t="shared" si="0"/>
        <v>-15.03</v>
      </c>
      <c r="K33" s="93" t="e">
        <f t="shared" si="1"/>
        <v>#DIV/0!</v>
      </c>
      <c r="L33" s="91"/>
      <c r="M33" s="91"/>
      <c r="N33" s="91">
        <v>15.03</v>
      </c>
      <c r="O33" s="97">
        <f>+M33+N33</f>
        <v>15.03</v>
      </c>
      <c r="P33" s="95">
        <f t="shared" si="2"/>
        <v>-15.03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1125130.99</v>
      </c>
      <c r="J60" s="92">
        <f t="shared" si="0"/>
        <v>-1125130.99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0</v>
      </c>
      <c r="N60" s="91">
        <f>N15+N17+N20+N24+N28+N33+N32+N39+N41+N52+N54+N58</f>
        <v>1125130.99</v>
      </c>
      <c r="O60" s="91">
        <f>O15+O17+O20+O24+O28+O33+O32+O39+O41+O52+O54+O58</f>
        <v>1125130.99</v>
      </c>
      <c r="P60" s="95">
        <f t="shared" si="2"/>
        <v>-1125130.99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866735.97</v>
      </c>
      <c r="J61" s="92">
        <f t="shared" si="0"/>
        <v>-866735.97</v>
      </c>
      <c r="K61" s="93" t="e">
        <f t="shared" si="1"/>
        <v>#DIV/0!</v>
      </c>
      <c r="L61" s="91">
        <f>+L16+L18+L29+L40</f>
        <v>0</v>
      </c>
      <c r="M61" s="91">
        <f>+M16+M18+M29+M40</f>
        <v>0</v>
      </c>
      <c r="N61" s="91">
        <f>+N16+N18+N29+N40</f>
        <v>866735.97</v>
      </c>
      <c r="O61" s="91">
        <f>+O16+O18+O29+O40</f>
        <v>866735.97</v>
      </c>
      <c r="P61" s="95">
        <f t="shared" si="2"/>
        <v>-866735.97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33" t="s">
        <v>60</v>
      </c>
      <c r="B67" s="234"/>
      <c r="C67" s="234"/>
      <c r="D67" s="234"/>
      <c r="E67" s="234"/>
      <c r="F67" s="234"/>
      <c r="G67" s="118" t="s">
        <v>61</v>
      </c>
      <c r="H67" s="119">
        <f>+H68+H79+H81</f>
        <v>2640700</v>
      </c>
      <c r="I67" s="119">
        <f>+I68+I79+I81</f>
        <v>2555425.77</v>
      </c>
      <c r="J67" s="119">
        <f t="shared" ref="J67" si="13">+J68+J79+J81</f>
        <v>85274.23</v>
      </c>
      <c r="K67" s="120">
        <f t="shared" ref="K67:K108" si="14">ROUND(I67/H67*100,2)</f>
        <v>96.77</v>
      </c>
      <c r="L67" s="119">
        <f>+L68+L79+L81</f>
        <v>0</v>
      </c>
      <c r="M67" s="119">
        <f>+M68+M79+M81</f>
        <v>0</v>
      </c>
      <c r="N67" s="119">
        <f>+N68+N79+N81</f>
        <v>2555425.77</v>
      </c>
      <c r="O67" s="119">
        <f>+O68+O79+O81</f>
        <v>2555425.77</v>
      </c>
      <c r="P67" s="119">
        <f>L67-O67</f>
        <v>-2555425.77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2640700</v>
      </c>
      <c r="I68" s="121">
        <f>+I69+I70+I71+I72+I73+I74+I75+I76+I77+I78</f>
        <v>2556819.77</v>
      </c>
      <c r="J68" s="121">
        <f t="shared" ref="J68" si="15">+J69+J70+J71+J72+J73+J74+J75+J76+J77+J78</f>
        <v>83880.23</v>
      </c>
      <c r="K68" s="122">
        <f t="shared" si="14"/>
        <v>96.82</v>
      </c>
      <c r="L68" s="121">
        <f>+L69+L70+L71+L72+L73+L74+L75+L76+L77+L78</f>
        <v>0</v>
      </c>
      <c r="M68" s="121">
        <f>+M69+M70+M71+M72+M73+M74+M75+M76+M77+M78</f>
        <v>0</v>
      </c>
      <c r="N68" s="121">
        <f>+N69+N70+N71+N72+N73+N74+N75+N76+N77+N78</f>
        <v>2556819.77</v>
      </c>
      <c r="O68" s="121">
        <f t="shared" ref="O68" si="16">+O69+O70+O71+O72+O73+O74+O75+O76+O77+O78</f>
        <v>2556819.77</v>
      </c>
      <c r="P68" s="121">
        <f t="shared" ref="P68:P131" si="17">L68-O68</f>
        <v>-2556819.77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398800</v>
      </c>
      <c r="I69" s="121">
        <f t="shared" si="19"/>
        <v>380284</v>
      </c>
      <c r="J69" s="121">
        <f t="shared" si="19"/>
        <v>18516</v>
      </c>
      <c r="K69" s="122">
        <f t="shared" si="14"/>
        <v>95.36</v>
      </c>
      <c r="L69" s="121">
        <f t="shared" ref="L69:O73" si="20">+L84</f>
        <v>0</v>
      </c>
      <c r="M69" s="121">
        <f t="shared" si="20"/>
        <v>0</v>
      </c>
      <c r="N69" s="121">
        <f t="shared" si="20"/>
        <v>380284</v>
      </c>
      <c r="O69" s="121">
        <f t="shared" si="20"/>
        <v>380284</v>
      </c>
      <c r="P69" s="121">
        <f t="shared" si="17"/>
        <v>-380284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37600</v>
      </c>
      <c r="I70" s="121">
        <f t="shared" si="19"/>
        <v>34526.770000000004</v>
      </c>
      <c r="J70" s="121">
        <f t="shared" si="19"/>
        <v>3073.2300000000005</v>
      </c>
      <c r="K70" s="122">
        <f t="shared" si="14"/>
        <v>91.83</v>
      </c>
      <c r="L70" s="121">
        <f t="shared" si="20"/>
        <v>0</v>
      </c>
      <c r="M70" s="121">
        <f t="shared" si="20"/>
        <v>0</v>
      </c>
      <c r="N70" s="121">
        <f t="shared" si="20"/>
        <v>34526.770000000004</v>
      </c>
      <c r="O70" s="121">
        <f t="shared" si="20"/>
        <v>34526.770000000004</v>
      </c>
      <c r="P70" s="121">
        <f t="shared" si="17"/>
        <v>-34526.770000000004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395000</v>
      </c>
      <c r="I73" s="121">
        <f t="shared" si="19"/>
        <v>388258</v>
      </c>
      <c r="J73" s="121">
        <f t="shared" si="19"/>
        <v>6742</v>
      </c>
      <c r="K73" s="122">
        <f t="shared" si="14"/>
        <v>98.29</v>
      </c>
      <c r="L73" s="121">
        <f t="shared" si="20"/>
        <v>0</v>
      </c>
      <c r="M73" s="121">
        <f t="shared" si="20"/>
        <v>0</v>
      </c>
      <c r="N73" s="121">
        <f t="shared" si="20"/>
        <v>388258</v>
      </c>
      <c r="O73" s="121">
        <f t="shared" si="20"/>
        <v>388258</v>
      </c>
      <c r="P73" s="121">
        <f t="shared" si="17"/>
        <v>-388258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167000</v>
      </c>
      <c r="I75" s="121">
        <f t="shared" si="21"/>
        <v>135735</v>
      </c>
      <c r="J75" s="121">
        <f t="shared" si="21"/>
        <v>31265</v>
      </c>
      <c r="K75" s="122">
        <f t="shared" si="14"/>
        <v>81.28</v>
      </c>
      <c r="L75" s="121">
        <f t="shared" si="22"/>
        <v>0</v>
      </c>
      <c r="M75" s="121">
        <f t="shared" si="22"/>
        <v>0</v>
      </c>
      <c r="N75" s="121">
        <f t="shared" si="22"/>
        <v>135735</v>
      </c>
      <c r="O75" s="121">
        <f t="shared" si="22"/>
        <v>135735</v>
      </c>
      <c r="P75" s="121">
        <f t="shared" si="17"/>
        <v>-135735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1642300</v>
      </c>
      <c r="I76" s="121">
        <f t="shared" si="21"/>
        <v>1618016</v>
      </c>
      <c r="J76" s="121">
        <f t="shared" si="21"/>
        <v>24284</v>
      </c>
      <c r="K76" s="122">
        <f t="shared" si="14"/>
        <v>98.52</v>
      </c>
      <c r="L76" s="121">
        <f t="shared" si="22"/>
        <v>0</v>
      </c>
      <c r="M76" s="121">
        <f>+M97</f>
        <v>0</v>
      </c>
      <c r="N76" s="121">
        <f t="shared" si="22"/>
        <v>1618016</v>
      </c>
      <c r="O76" s="121">
        <f t="shared" si="22"/>
        <v>1618016</v>
      </c>
      <c r="P76" s="121">
        <f t="shared" si="17"/>
        <v>-1618016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0</v>
      </c>
      <c r="I77" s="121">
        <f t="shared" si="23"/>
        <v>0</v>
      </c>
      <c r="J77" s="121">
        <f>+J102</f>
        <v>0</v>
      </c>
      <c r="K77" s="122" t="e">
        <f t="shared" si="14"/>
        <v>#DIV/0!</v>
      </c>
      <c r="L77" s="121">
        <f t="shared" ref="L77:N77" si="24">+L102</f>
        <v>0</v>
      </c>
      <c r="M77" s="121">
        <f t="shared" si="24"/>
        <v>0</v>
      </c>
      <c r="N77" s="121">
        <f t="shared" si="24"/>
        <v>0</v>
      </c>
      <c r="O77" s="121">
        <f>+O102</f>
        <v>0</v>
      </c>
      <c r="P77" s="121">
        <f t="shared" si="17"/>
        <v>0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-1394</v>
      </c>
      <c r="J81" s="121">
        <f>+J109</f>
        <v>1394</v>
      </c>
      <c r="K81" s="122" t="e">
        <f t="shared" si="14"/>
        <v>#DIV/0!</v>
      </c>
      <c r="L81" s="121">
        <f>+L109</f>
        <v>0</v>
      </c>
      <c r="M81" s="121">
        <f>+M109</f>
        <v>0</v>
      </c>
      <c r="N81" s="121">
        <f>+N109</f>
        <v>-1394</v>
      </c>
      <c r="O81" s="121">
        <f>+O109</f>
        <v>-1394</v>
      </c>
      <c r="P81" s="121">
        <f t="shared" si="17"/>
        <v>1394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3">
        <v>5004</v>
      </c>
      <c r="B82" s="214"/>
      <c r="C82" s="214"/>
      <c r="D82" s="214"/>
      <c r="E82" s="214"/>
      <c r="F82" s="214"/>
      <c r="G82" s="126" t="s">
        <v>87</v>
      </c>
      <c r="H82" s="127">
        <f>+H83+H104+H105+H109</f>
        <v>2640700</v>
      </c>
      <c r="I82" s="127">
        <f>+I83+I104+I105+I109</f>
        <v>2555425.77</v>
      </c>
      <c r="J82" s="127">
        <f>+J83+J104+J106+J109</f>
        <v>85274.23</v>
      </c>
      <c r="K82" s="122">
        <f t="shared" si="14"/>
        <v>96.77</v>
      </c>
      <c r="L82" s="127">
        <f>+L83+L104+L105+L109</f>
        <v>0</v>
      </c>
      <c r="M82" s="127">
        <f>+M83+M104+M105+M109</f>
        <v>0</v>
      </c>
      <c r="N82" s="127">
        <f>+N83+N104+N105+N109</f>
        <v>2555425.77</v>
      </c>
      <c r="O82" s="127">
        <f>+O83+O104+O106+O109</f>
        <v>2555425.77</v>
      </c>
      <c r="P82" s="127">
        <f t="shared" si="17"/>
        <v>-2555425.77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2640700</v>
      </c>
      <c r="I83" s="121">
        <f>I84+I85+I86+I87+I88+I95+I96+I97+I102+I103</f>
        <v>2556819.77</v>
      </c>
      <c r="J83" s="121">
        <f t="shared" ref="J83" si="25">J84+J85+J86+J87+J88+J95+J96+J97+J102+J103</f>
        <v>83880.23</v>
      </c>
      <c r="K83" s="122">
        <f t="shared" si="14"/>
        <v>96.82</v>
      </c>
      <c r="L83" s="121">
        <f>L84+L85+L86+L87+L88+L95+L96+L97+L102+L103</f>
        <v>0</v>
      </c>
      <c r="M83" s="121">
        <f>M84+M85+M86+M87+M88+M95+M96+M97+M102+M103</f>
        <v>0</v>
      </c>
      <c r="N83" s="121">
        <f>N84+N85+N86+N87+N88+N95+N96+N97+N102+N103</f>
        <v>2556819.77</v>
      </c>
      <c r="O83" s="121">
        <f t="shared" ref="O83" si="26">O84+O85+O86+O87+O88+O95+O96+O97+O102+O103</f>
        <v>2556819.77</v>
      </c>
      <c r="P83" s="121">
        <f t="shared" si="17"/>
        <v>-2556819.77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398800</v>
      </c>
      <c r="I84" s="121">
        <f>I112+I179+I264</f>
        <v>380284</v>
      </c>
      <c r="J84" s="121">
        <f>J112+J179+J264</f>
        <v>18516</v>
      </c>
      <c r="K84" s="122">
        <f t="shared" si="14"/>
        <v>95.36</v>
      </c>
      <c r="L84" s="121">
        <f>L112+L179+L264</f>
        <v>0</v>
      </c>
      <c r="M84" s="121">
        <f>M112+M179+M264</f>
        <v>0</v>
      </c>
      <c r="N84" s="121">
        <f>N112+N179+N264</f>
        <v>380284</v>
      </c>
      <c r="O84" s="121">
        <f>O112+O179+O264</f>
        <v>380284</v>
      </c>
      <c r="P84" s="121">
        <f t="shared" si="17"/>
        <v>-380284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37600</v>
      </c>
      <c r="I85" s="121">
        <f>I139+I206+I296+I389</f>
        <v>34526.770000000004</v>
      </c>
      <c r="J85" s="121">
        <f>J139+J206+J296+J389</f>
        <v>3073.2300000000005</v>
      </c>
      <c r="K85" s="122">
        <f t="shared" si="14"/>
        <v>91.83</v>
      </c>
      <c r="L85" s="121">
        <f>L139+L206+L296+L389</f>
        <v>0</v>
      </c>
      <c r="M85" s="121">
        <f>M139+M206+M296+M389</f>
        <v>0</v>
      </c>
      <c r="N85" s="121">
        <f>N139+N206+N296+N389</f>
        <v>34526.770000000004</v>
      </c>
      <c r="O85" s="121">
        <f>O139+O206+O296+O389</f>
        <v>34526.770000000004</v>
      </c>
      <c r="P85" s="121">
        <f t="shared" si="17"/>
        <v>-34526.770000000004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395000</v>
      </c>
      <c r="I88" s="121">
        <f>I237+I332+I395</f>
        <v>388258</v>
      </c>
      <c r="J88" s="121">
        <f>J237+J332+J395</f>
        <v>6742</v>
      </c>
      <c r="K88" s="122">
        <f t="shared" si="14"/>
        <v>98.29</v>
      </c>
      <c r="L88" s="121">
        <f>L237+L332+L395</f>
        <v>0</v>
      </c>
      <c r="M88" s="121">
        <f>M237+M332+M395</f>
        <v>0</v>
      </c>
      <c r="N88" s="121">
        <f>N237+N332+N395</f>
        <v>388258</v>
      </c>
      <c r="O88" s="121">
        <f>O237+O332+O395</f>
        <v>388258</v>
      </c>
      <c r="P88" s="121">
        <f t="shared" si="17"/>
        <v>-388258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395000</v>
      </c>
      <c r="I89" s="121">
        <f>I90+I91+I92+I93+I94</f>
        <v>388258</v>
      </c>
      <c r="J89" s="121">
        <f>J90+J91+J92+J93+J94</f>
        <v>6742</v>
      </c>
      <c r="K89" s="122">
        <f t="shared" si="14"/>
        <v>98.29</v>
      </c>
      <c r="L89" s="121">
        <f>L90+L91+L92+L93+L94</f>
        <v>0</v>
      </c>
      <c r="M89" s="121">
        <f>M90+M91+M92+M93+M94</f>
        <v>0</v>
      </c>
      <c r="N89" s="121">
        <f>N90+N91+N92+N93+N94</f>
        <v>388258</v>
      </c>
      <c r="O89" s="121">
        <f>O90+O91+O92+O93+O94</f>
        <v>388258</v>
      </c>
      <c r="P89" s="121">
        <f t="shared" si="17"/>
        <v>-388258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395000</v>
      </c>
      <c r="I91" s="121">
        <f>I334</f>
        <v>388258</v>
      </c>
      <c r="J91" s="121">
        <f>J334</f>
        <v>6742</v>
      </c>
      <c r="K91" s="122">
        <f t="shared" si="14"/>
        <v>98.29</v>
      </c>
      <c r="L91" s="121">
        <f>L334</f>
        <v>0</v>
      </c>
      <c r="M91" s="121">
        <f>M334</f>
        <v>0</v>
      </c>
      <c r="N91" s="121">
        <f>N334</f>
        <v>388258</v>
      </c>
      <c r="O91" s="121">
        <f>O334</f>
        <v>388258</v>
      </c>
      <c r="P91" s="121">
        <f t="shared" si="17"/>
        <v>-388258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167000</v>
      </c>
      <c r="I96" s="121">
        <f>I240+I404</f>
        <v>135735</v>
      </c>
      <c r="J96" s="121">
        <f>+J404</f>
        <v>31265</v>
      </c>
      <c r="K96" s="122">
        <f t="shared" si="14"/>
        <v>81.28</v>
      </c>
      <c r="L96" s="121">
        <f>L240+L404</f>
        <v>0</v>
      </c>
      <c r="M96" s="121">
        <f>M240+M404</f>
        <v>0</v>
      </c>
      <c r="N96" s="121">
        <f>N240+N404</f>
        <v>135735</v>
      </c>
      <c r="O96" s="121">
        <f>O240+O404</f>
        <v>135735</v>
      </c>
      <c r="P96" s="121">
        <f t="shared" si="17"/>
        <v>-135735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1642300</v>
      </c>
      <c r="I97" s="121">
        <f>I244+I337+I418</f>
        <v>1618016</v>
      </c>
      <c r="J97" s="121">
        <f>J244+J337+J418</f>
        <v>24284</v>
      </c>
      <c r="K97" s="122">
        <f t="shared" si="14"/>
        <v>98.52</v>
      </c>
      <c r="L97" s="121">
        <f>L244+L337+L418</f>
        <v>0</v>
      </c>
      <c r="M97" s="121">
        <f>M244+M337+M418</f>
        <v>0</v>
      </c>
      <c r="N97" s="121">
        <f>N244+N337+N418</f>
        <v>1618016</v>
      </c>
      <c r="O97" s="121">
        <f>O244+O337+O418</f>
        <v>1618016</v>
      </c>
      <c r="P97" s="121">
        <f t="shared" si="17"/>
        <v>-1618016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1572000</v>
      </c>
      <c r="I98" s="121">
        <f>I245+I338</f>
        <v>1565640</v>
      </c>
      <c r="J98" s="121">
        <f>J245+J338</f>
        <v>6360</v>
      </c>
      <c r="K98" s="122">
        <f t="shared" si="14"/>
        <v>99.6</v>
      </c>
      <c r="L98" s="121">
        <f>L245+L338</f>
        <v>0</v>
      </c>
      <c r="M98" s="121">
        <f>M245+M338</f>
        <v>0</v>
      </c>
      <c r="N98" s="121">
        <f>N245+N338</f>
        <v>1565640</v>
      </c>
      <c r="O98" s="121">
        <f>O245+O338</f>
        <v>1565640</v>
      </c>
      <c r="P98" s="121">
        <f t="shared" si="17"/>
        <v>-1565640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70300</v>
      </c>
      <c r="I99" s="121">
        <f>I100+I101</f>
        <v>52376</v>
      </c>
      <c r="J99" s="121">
        <f>J100+J101</f>
        <v>17924</v>
      </c>
      <c r="K99" s="122">
        <f t="shared" si="14"/>
        <v>74.5</v>
      </c>
      <c r="L99" s="121">
        <f>L100+L101</f>
        <v>0</v>
      </c>
      <c r="M99" s="121">
        <f>M100+M101</f>
        <v>0</v>
      </c>
      <c r="N99" s="121">
        <f>N100+N101</f>
        <v>52376</v>
      </c>
      <c r="O99" s="121">
        <f>O100+O101</f>
        <v>52376</v>
      </c>
      <c r="P99" s="121">
        <f t="shared" si="17"/>
        <v>-52376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70300</v>
      </c>
      <c r="I100" s="121">
        <f>I247+I358+I420</f>
        <v>52376</v>
      </c>
      <c r="J100" s="121">
        <f>J247+J357+J420</f>
        <v>17924</v>
      </c>
      <c r="K100" s="122">
        <f t="shared" si="14"/>
        <v>74.5</v>
      </c>
      <c r="L100" s="121">
        <f>L247+L358+L420</f>
        <v>0</v>
      </c>
      <c r="M100" s="121">
        <f>M247+M358+M420</f>
        <v>0</v>
      </c>
      <c r="N100" s="121">
        <f>N247+N358+N420</f>
        <v>52376</v>
      </c>
      <c r="O100" s="121">
        <f>O247+O358+O420</f>
        <v>52376</v>
      </c>
      <c r="P100" s="121">
        <f t="shared" si="17"/>
        <v>-52376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0</v>
      </c>
      <c r="I101" s="121">
        <f>I248</f>
        <v>0</v>
      </c>
      <c r="J101" s="121">
        <f>J248</f>
        <v>0</v>
      </c>
      <c r="K101" s="122" t="e">
        <f t="shared" si="14"/>
        <v>#DIV/0!</v>
      </c>
      <c r="L101" s="121">
        <f>L248</f>
        <v>0</v>
      </c>
      <c r="M101" s="121">
        <f>M248</f>
        <v>0</v>
      </c>
      <c r="N101" s="121">
        <f>N248+N446</f>
        <v>0</v>
      </c>
      <c r="O101" s="121">
        <f>O248+O446</f>
        <v>0</v>
      </c>
      <c r="P101" s="121">
        <f t="shared" si="17"/>
        <v>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0</v>
      </c>
      <c r="I102" s="121">
        <f>I157+I362</f>
        <v>0</v>
      </c>
      <c r="J102" s="121">
        <f>J157+J362</f>
        <v>0</v>
      </c>
      <c r="K102" s="122" t="e">
        <f t="shared" si="14"/>
        <v>#DIV/0!</v>
      </c>
      <c r="L102" s="121">
        <f>L157+L362</f>
        <v>0</v>
      </c>
      <c r="M102" s="121">
        <f>M157+M362</f>
        <v>0</v>
      </c>
      <c r="N102" s="121">
        <f>N157+N362</f>
        <v>0</v>
      </c>
      <c r="O102" s="121">
        <f>O157+O362</f>
        <v>0</v>
      </c>
      <c r="P102" s="121">
        <f t="shared" si="17"/>
        <v>0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-1394</v>
      </c>
      <c r="J109" s="131">
        <f>+J257+J377+J451</f>
        <v>1394</v>
      </c>
      <c r="K109" s="132"/>
      <c r="L109" s="131">
        <f>+L257+L377+L451+L159</f>
        <v>0</v>
      </c>
      <c r="M109" s="131">
        <f>+M257+M377+M451+M159</f>
        <v>0</v>
      </c>
      <c r="N109" s="131">
        <f>+N257+N377+N451+N159</f>
        <v>-1394</v>
      </c>
      <c r="O109" s="131">
        <f>+O257+O377+O451+O159</f>
        <v>-1394</v>
      </c>
      <c r="P109" s="131">
        <f t="shared" si="17"/>
        <v>1394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35" t="s">
        <v>110</v>
      </c>
      <c r="B110" s="236"/>
      <c r="C110" s="236"/>
      <c r="D110" s="236"/>
      <c r="E110" s="236"/>
      <c r="F110" s="236"/>
      <c r="G110" s="133" t="s">
        <v>111</v>
      </c>
      <c r="H110" s="134">
        <f>H111+H159</f>
        <v>0</v>
      </c>
      <c r="I110" s="134">
        <f>I111+I159</f>
        <v>0</v>
      </c>
      <c r="J110" s="134">
        <f>J111+J159</f>
        <v>0</v>
      </c>
      <c r="K110" s="135" t="e">
        <f>ROUND(I110/H110*100,2)</f>
        <v>#DIV/0!</v>
      </c>
      <c r="L110" s="134">
        <f>L111+L159</f>
        <v>0</v>
      </c>
      <c r="M110" s="136">
        <f>M111+M159</f>
        <v>0</v>
      </c>
      <c r="N110" s="134">
        <f>N111+N159</f>
        <v>0</v>
      </c>
      <c r="O110" s="208">
        <f>O111+O159</f>
        <v>0</v>
      </c>
      <c r="P110" s="137">
        <f t="shared" si="17"/>
        <v>0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0</v>
      </c>
      <c r="I111" s="139">
        <f>I112+I139+I157</f>
        <v>0</v>
      </c>
      <c r="J111" s="139">
        <f>J112+J139+J157</f>
        <v>0</v>
      </c>
      <c r="K111" s="140" t="e">
        <f>ROUND(I111/H111*100,2)</f>
        <v>#DIV/0!</v>
      </c>
      <c r="L111" s="139">
        <f>L112+L139+L157</f>
        <v>0</v>
      </c>
      <c r="M111" s="121">
        <f>M112+M139+M157</f>
        <v>0</v>
      </c>
      <c r="N111" s="139">
        <f>N112+N139+N157</f>
        <v>0</v>
      </c>
      <c r="O111" s="141">
        <f>O112+O139+O157</f>
        <v>0</v>
      </c>
      <c r="P111" s="141">
        <f t="shared" si="17"/>
        <v>0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0</v>
      </c>
      <c r="I157" s="139">
        <f>+I158</f>
        <v>0</v>
      </c>
      <c r="J157" s="139">
        <f t="shared" ref="J157" si="37">+J158</f>
        <v>0</v>
      </c>
      <c r="K157" s="140" t="e">
        <f>ROUND(I157/H157*100,2)</f>
        <v>#DIV/0!</v>
      </c>
      <c r="L157" s="139">
        <f>+L158</f>
        <v>0</v>
      </c>
      <c r="M157" s="139">
        <f>+M158</f>
        <v>0</v>
      </c>
      <c r="N157" s="139">
        <f>+N158</f>
        <v>0</v>
      </c>
      <c r="O157" s="139">
        <f t="shared" ref="O157" si="38">+O158</f>
        <v>0</v>
      </c>
      <c r="P157" s="141">
        <f t="shared" si="33"/>
        <v>0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/>
      <c r="I158" s="143">
        <f>O158</f>
        <v>0</v>
      </c>
      <c r="J158" s="143">
        <f t="shared" ref="J158:J176" si="40">H158-I158</f>
        <v>0</v>
      </c>
      <c r="K158" s="140" t="e">
        <f>ROUND(I158/H158*100,2)</f>
        <v>#DIV/0!</v>
      </c>
      <c r="L158" s="143"/>
      <c r="M158" s="144"/>
      <c r="N158" s="143">
        <v>0</v>
      </c>
      <c r="O158" s="145">
        <f t="shared" si="36"/>
        <v>0</v>
      </c>
      <c r="P158" s="145">
        <f t="shared" si="33"/>
        <v>0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0</v>
      </c>
      <c r="I160" s="139">
        <f>I157</f>
        <v>0</v>
      </c>
      <c r="J160" s="143">
        <f t="shared" si="40"/>
        <v>0</v>
      </c>
      <c r="K160" s="140" t="e">
        <f t="shared" ref="K160:K175" si="41">ROUND(I160/H160*100,2)</f>
        <v>#DIV/0!</v>
      </c>
      <c r="L160" s="139">
        <f>L157</f>
        <v>0</v>
      </c>
      <c r="M160" s="139">
        <f>M157</f>
        <v>0</v>
      </c>
      <c r="N160" s="139">
        <f>N157</f>
        <v>0</v>
      </c>
      <c r="O160" s="139">
        <f>O157</f>
        <v>0</v>
      </c>
      <c r="P160" s="141">
        <f t="shared" si="33"/>
        <v>0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20.2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2570400</v>
      </c>
      <c r="I164" s="139">
        <f>+I165+I174</f>
        <v>2504443.77</v>
      </c>
      <c r="J164" s="143">
        <f t="shared" si="40"/>
        <v>65956.229999999981</v>
      </c>
      <c r="K164" s="140">
        <f t="shared" si="41"/>
        <v>97.43</v>
      </c>
      <c r="L164" s="139">
        <f>+L165+L174</f>
        <v>0</v>
      </c>
      <c r="M164" s="139">
        <f>+M165+M174</f>
        <v>0</v>
      </c>
      <c r="N164" s="139">
        <f>+N165+N174</f>
        <v>2504443.77</v>
      </c>
      <c r="O164" s="139">
        <f>+O165+O174</f>
        <v>2504443.77</v>
      </c>
      <c r="P164" s="141">
        <f t="shared" si="33"/>
        <v>-2504443.77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2570400</v>
      </c>
      <c r="I165" s="139">
        <f>+I166+I167+I168+I169+I170+I171+I172+I173</f>
        <v>2504443.77</v>
      </c>
      <c r="J165" s="139">
        <f>+J166+J167+J168+J169+J170+J171+J172+J173</f>
        <v>65956.23</v>
      </c>
      <c r="K165" s="140">
        <f t="shared" si="41"/>
        <v>97.43</v>
      </c>
      <c r="L165" s="139">
        <f>+L166+L167+L168+L169+L170+L171+L172+L173</f>
        <v>0</v>
      </c>
      <c r="M165" s="139">
        <f>+M166+M167+M168+M169+M170+M171+M172+M173</f>
        <v>0</v>
      </c>
      <c r="N165" s="139">
        <f>+N166+N167+N168+N169+N170+N171+N172+N173</f>
        <v>2504443.77</v>
      </c>
      <c r="O165" s="139">
        <f>+O166+O167+O168+O169+O170+O171+O172+O173</f>
        <v>2504443.77</v>
      </c>
      <c r="P165" s="141">
        <f t="shared" si="33"/>
        <v>-2504443.77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398800</v>
      </c>
      <c r="I166" s="139">
        <f>+I179+I264+I112</f>
        <v>380284</v>
      </c>
      <c r="J166" s="143">
        <f t="shared" si="40"/>
        <v>18516</v>
      </c>
      <c r="K166" s="140">
        <f t="shared" si="41"/>
        <v>95.36</v>
      </c>
      <c r="L166" s="139">
        <f>+L179+L264+L112</f>
        <v>0</v>
      </c>
      <c r="M166" s="139">
        <f>+M179+M264+M112</f>
        <v>0</v>
      </c>
      <c r="N166" s="139">
        <f>+N179+N264+N112</f>
        <v>380284</v>
      </c>
      <c r="O166" s="139">
        <f>+O179+O264+O112</f>
        <v>380284</v>
      </c>
      <c r="P166" s="141">
        <f t="shared" si="33"/>
        <v>-380284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37600</v>
      </c>
      <c r="I167" s="139">
        <f>+I206+I296+I139</f>
        <v>34526.770000000004</v>
      </c>
      <c r="J167" s="143">
        <f t="shared" si="40"/>
        <v>3073.2299999999959</v>
      </c>
      <c r="K167" s="140">
        <f t="shared" si="41"/>
        <v>91.83</v>
      </c>
      <c r="L167" s="139">
        <f>+L206+L296+L139</f>
        <v>0</v>
      </c>
      <c r="M167" s="139">
        <f>+M206+M296+M139</f>
        <v>0</v>
      </c>
      <c r="N167" s="139">
        <f>+N206+N296+N139</f>
        <v>34526.770000000004</v>
      </c>
      <c r="O167" s="139">
        <f>+O206+O296+O139</f>
        <v>34526.770000000004</v>
      </c>
      <c r="P167" s="141">
        <f t="shared" si="33"/>
        <v>-34526.770000000004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395000</v>
      </c>
      <c r="I170" s="139">
        <f>+I237+I332</f>
        <v>388258</v>
      </c>
      <c r="J170" s="143">
        <f t="shared" si="40"/>
        <v>6742</v>
      </c>
      <c r="K170" s="140">
        <f t="shared" si="41"/>
        <v>98.29</v>
      </c>
      <c r="L170" s="139">
        <f>+L237+L332</f>
        <v>0</v>
      </c>
      <c r="M170" s="139">
        <f>+M237+M332</f>
        <v>0</v>
      </c>
      <c r="N170" s="139">
        <f>+N237+N332</f>
        <v>388258</v>
      </c>
      <c r="O170" s="139">
        <f>+O237+O332</f>
        <v>388258</v>
      </c>
      <c r="P170" s="141">
        <f t="shared" si="33"/>
        <v>-388258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167000</v>
      </c>
      <c r="I171" s="139">
        <f>I240+I404</f>
        <v>135735</v>
      </c>
      <c r="J171" s="143">
        <f t="shared" si="40"/>
        <v>31265</v>
      </c>
      <c r="K171" s="140">
        <f t="shared" si="41"/>
        <v>81.28</v>
      </c>
      <c r="L171" s="139">
        <f>L240+L404</f>
        <v>0</v>
      </c>
      <c r="M171" s="139">
        <f>M240+M404</f>
        <v>0</v>
      </c>
      <c r="N171" s="139">
        <f>N240+N404</f>
        <v>135735</v>
      </c>
      <c r="O171" s="139">
        <f>O240+O404</f>
        <v>135735</v>
      </c>
      <c r="P171" s="141">
        <f t="shared" si="33"/>
        <v>-135735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1572000</v>
      </c>
      <c r="I172" s="139">
        <f>+I244+I337</f>
        <v>1565640</v>
      </c>
      <c r="J172" s="143">
        <f t="shared" si="40"/>
        <v>6360</v>
      </c>
      <c r="K172" s="140">
        <f t="shared" si="41"/>
        <v>99.6</v>
      </c>
      <c r="L172" s="139">
        <f>+L244+L337</f>
        <v>0</v>
      </c>
      <c r="M172" s="139">
        <f>+M244+M337</f>
        <v>0</v>
      </c>
      <c r="N172" s="139">
        <f>+N244+N337</f>
        <v>1565640</v>
      </c>
      <c r="O172" s="139">
        <f>+O244+O337</f>
        <v>1565640</v>
      </c>
      <c r="P172" s="141">
        <f t="shared" si="33"/>
        <v>-1565640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0</v>
      </c>
      <c r="I173" s="139">
        <f>+I362+I157</f>
        <v>0</v>
      </c>
      <c r="J173" s="143">
        <f t="shared" si="40"/>
        <v>0</v>
      </c>
      <c r="K173" s="140" t="e">
        <f t="shared" si="41"/>
        <v>#DIV/0!</v>
      </c>
      <c r="L173" s="139">
        <f>+L362+L157</f>
        <v>0</v>
      </c>
      <c r="M173" s="139">
        <f>+M362+M157</f>
        <v>0</v>
      </c>
      <c r="N173" s="139">
        <f>+N362+N157</f>
        <v>0</v>
      </c>
      <c r="O173" s="139">
        <f>+O362+O157</f>
        <v>0</v>
      </c>
      <c r="P173" s="141">
        <f t="shared" si="33"/>
        <v>0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3" t="s">
        <v>142</v>
      </c>
      <c r="B177" s="214"/>
      <c r="C177" s="214"/>
      <c r="D177" s="214"/>
      <c r="E177" s="214"/>
      <c r="F177" s="214"/>
      <c r="G177" s="157" t="s">
        <v>143</v>
      </c>
      <c r="H177" s="158">
        <f>H178+H249+H257</f>
        <v>1000</v>
      </c>
      <c r="I177" s="158">
        <f>I178+I249+I257</f>
        <v>361.75</v>
      </c>
      <c r="J177" s="158">
        <f>J178+J249+J257</f>
        <v>638.25</v>
      </c>
      <c r="K177" s="159">
        <f>ROUND(I177/H177*100,2)</f>
        <v>36.18</v>
      </c>
      <c r="L177" s="158">
        <f>L178+L249+L257</f>
        <v>0</v>
      </c>
      <c r="M177" s="160">
        <f>M178+M249+M257</f>
        <v>0</v>
      </c>
      <c r="N177" s="158">
        <f>N178+N249+N257</f>
        <v>361.75</v>
      </c>
      <c r="O177" s="206">
        <f>O178+O249+O257</f>
        <v>361.75</v>
      </c>
      <c r="P177" s="161">
        <f t="shared" si="33"/>
        <v>-361.75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1000</v>
      </c>
      <c r="I178" s="139">
        <f>I179+I206+I235+I237+I244+I240</f>
        <v>361.75</v>
      </c>
      <c r="J178" s="139">
        <f>J179+J206+J235+J237+J244+J240</f>
        <v>638.25</v>
      </c>
      <c r="K178" s="140">
        <f>ROUND(I178/H178*100,2)</f>
        <v>36.18</v>
      </c>
      <c r="L178" s="139">
        <f t="shared" ref="L178:O178" si="42">L179+L206+L235+L237+L244+L240</f>
        <v>0</v>
      </c>
      <c r="M178" s="139">
        <f t="shared" si="42"/>
        <v>0</v>
      </c>
      <c r="N178" s="139">
        <f t="shared" si="42"/>
        <v>361.75</v>
      </c>
      <c r="O178" s="205">
        <f t="shared" si="42"/>
        <v>361.75</v>
      </c>
      <c r="P178" s="141">
        <f t="shared" si="33"/>
        <v>-361.75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1000</v>
      </c>
      <c r="I206" s="139">
        <f>I207+I218+I219+I223+I226+I227+I228+I229</f>
        <v>361.75</v>
      </c>
      <c r="J206" s="139">
        <f>J207+J218+J219+J223+J226+J227+J228+J229</f>
        <v>638.25</v>
      </c>
      <c r="K206" s="140">
        <f>ROUND(I206/H206*100,2)</f>
        <v>36.18</v>
      </c>
      <c r="L206" s="139">
        <f>L207+L218+L219+L223+L226+L227+L228+L229</f>
        <v>0</v>
      </c>
      <c r="M206" s="139">
        <f>M207+M218+M219+M223+M226+M227+M228+M229</f>
        <v>0</v>
      </c>
      <c r="N206" s="139">
        <f>N207+N218+N219+N223+N226+N227+N228+N229</f>
        <v>361.75</v>
      </c>
      <c r="O206" s="207">
        <f t="shared" ref="O206" si="46">O207+O218+O219+O223+O226+O227+O228+O229</f>
        <v>361.75</v>
      </c>
      <c r="P206" s="141">
        <f t="shared" si="45"/>
        <v>-361.75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1000</v>
      </c>
      <c r="I207" s="139">
        <f>SUM(I208:I217)</f>
        <v>361.75</v>
      </c>
      <c r="J207" s="139">
        <f>SUM(J208:J217)</f>
        <v>638.25</v>
      </c>
      <c r="K207" s="140">
        <f>ROUND(I207/H207*100,2)</f>
        <v>36.18</v>
      </c>
      <c r="L207" s="139">
        <f>SUM(L208:L217)</f>
        <v>0</v>
      </c>
      <c r="M207" s="121">
        <f>SUM(M208:M217)</f>
        <v>0</v>
      </c>
      <c r="N207" s="139">
        <f>SUM(N208:N217)</f>
        <v>361.75</v>
      </c>
      <c r="O207" s="141">
        <f>SUM(O208:O217)</f>
        <v>361.75</v>
      </c>
      <c r="P207" s="141">
        <f t="shared" si="45"/>
        <v>-361.75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300</v>
      </c>
      <c r="I210" s="143">
        <f>O210</f>
        <v>300</v>
      </c>
      <c r="J210" s="143">
        <f t="shared" si="48"/>
        <v>0</v>
      </c>
      <c r="K210" s="140">
        <f t="shared" ref="K210:K217" si="50">ROUND(I210/H210*100,2)</f>
        <v>100</v>
      </c>
      <c r="L210" s="143"/>
      <c r="M210" s="144"/>
      <c r="N210" s="143">
        <v>300</v>
      </c>
      <c r="O210" s="145">
        <f t="shared" si="49"/>
        <v>300</v>
      </c>
      <c r="P210" s="145">
        <f t="shared" si="45"/>
        <v>-300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100</v>
      </c>
      <c r="I211" s="143">
        <f>O211</f>
        <v>30.96</v>
      </c>
      <c r="J211" s="143">
        <f t="shared" si="48"/>
        <v>69.039999999999992</v>
      </c>
      <c r="K211" s="140"/>
      <c r="L211" s="143"/>
      <c r="M211" s="144"/>
      <c r="N211" s="143">
        <v>30.96</v>
      </c>
      <c r="O211" s="145">
        <f t="shared" si="49"/>
        <v>30.96</v>
      </c>
      <c r="P211" s="145">
        <f t="shared" si="45"/>
        <v>-30.96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100</v>
      </c>
      <c r="I215" s="143">
        <f>O215</f>
        <v>30.79</v>
      </c>
      <c r="J215" s="143">
        <f t="shared" si="48"/>
        <v>69.210000000000008</v>
      </c>
      <c r="K215" s="140">
        <f t="shared" si="50"/>
        <v>30.79</v>
      </c>
      <c r="L215" s="143"/>
      <c r="M215" s="144"/>
      <c r="N215" s="143">
        <v>30.79</v>
      </c>
      <c r="O215" s="145">
        <f t="shared" si="49"/>
        <v>30.79</v>
      </c>
      <c r="P215" s="145">
        <f t="shared" si="45"/>
        <v>-30.79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20.2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0</v>
      </c>
      <c r="I244" s="139">
        <f>I246</f>
        <v>0</v>
      </c>
      <c r="J244" s="143">
        <f t="shared" si="48"/>
        <v>0</v>
      </c>
      <c r="K244" s="140" t="e">
        <f>ROUND(I244/H244*100,2)</f>
        <v>#DIV/0!</v>
      </c>
      <c r="L244" s="139">
        <f>L246</f>
        <v>0</v>
      </c>
      <c r="M244" s="121">
        <f>M246</f>
        <v>0</v>
      </c>
      <c r="N244" s="139">
        <f>N246</f>
        <v>0</v>
      </c>
      <c r="O244" s="141">
        <f>O246</f>
        <v>0</v>
      </c>
      <c r="P244" s="141">
        <f t="shared" si="45"/>
        <v>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0</v>
      </c>
      <c r="I246" s="139">
        <f>I248+I247</f>
        <v>0</v>
      </c>
      <c r="J246" s="143">
        <f t="shared" si="48"/>
        <v>0</v>
      </c>
      <c r="K246" s="140" t="e">
        <f>ROUND(I246/H246*100,2)</f>
        <v>#DIV/0!</v>
      </c>
      <c r="L246" s="139">
        <f>L248+L247</f>
        <v>0</v>
      </c>
      <c r="M246" s="121">
        <f>M248+M247</f>
        <v>0</v>
      </c>
      <c r="N246" s="139">
        <f>N248+N247</f>
        <v>0</v>
      </c>
      <c r="O246" s="141">
        <f>O248+O247</f>
        <v>0</v>
      </c>
      <c r="P246" s="141">
        <f t="shared" si="45"/>
        <v>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/>
      <c r="I248" s="143"/>
      <c r="J248" s="143">
        <f t="shared" si="48"/>
        <v>0</v>
      </c>
      <c r="K248" s="140" t="e">
        <f>ROUND(I248/H248*100,2)</f>
        <v>#DIV/0!</v>
      </c>
      <c r="L248" s="143"/>
      <c r="M248" s="144"/>
      <c r="N248" s="143"/>
      <c r="O248" s="145">
        <f t="shared" si="59"/>
        <v>0</v>
      </c>
      <c r="P248" s="145">
        <f t="shared" si="45"/>
        <v>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1000</v>
      </c>
      <c r="I261" s="139">
        <f>I177-I260</f>
        <v>361.75</v>
      </c>
      <c r="J261" s="139">
        <f>H261-I261</f>
        <v>638.25</v>
      </c>
      <c r="K261" s="140">
        <f t="shared" ref="K261:K308" si="63">ROUND(I261/H261*100,2)</f>
        <v>36.18</v>
      </c>
      <c r="L261" s="139">
        <f>L177-L260</f>
        <v>0</v>
      </c>
      <c r="M261" s="139">
        <f>M177-M260</f>
        <v>0</v>
      </c>
      <c r="N261" s="139">
        <f>N177-N260</f>
        <v>361.75</v>
      </c>
      <c r="O261" s="139">
        <f>O177-O260</f>
        <v>361.75</v>
      </c>
      <c r="P261" s="141">
        <f t="shared" si="62"/>
        <v>-361.75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3" t="s">
        <v>165</v>
      </c>
      <c r="B262" s="214"/>
      <c r="C262" s="214"/>
      <c r="D262" s="214"/>
      <c r="E262" s="214"/>
      <c r="F262" s="214"/>
      <c r="G262" s="157" t="s">
        <v>166</v>
      </c>
      <c r="H262" s="158">
        <f>H263+H365+H373+H377</f>
        <v>2402400</v>
      </c>
      <c r="I262" s="158">
        <f>I263+I365+I373+I377</f>
        <v>2367003.02</v>
      </c>
      <c r="J262" s="158">
        <f>J263+J365+J373+J377</f>
        <v>35396.979999999996</v>
      </c>
      <c r="K262" s="159">
        <f t="shared" si="63"/>
        <v>98.53</v>
      </c>
      <c r="L262" s="158">
        <f>L263+L365+L373+L377</f>
        <v>0</v>
      </c>
      <c r="M262" s="160">
        <f>M263+M365+M373+M377</f>
        <v>0</v>
      </c>
      <c r="N262" s="158">
        <f>N263+N365+N373+N377</f>
        <v>2367003.02</v>
      </c>
      <c r="O262" s="161">
        <f>O263+O365+O373+O377</f>
        <v>2367003.02</v>
      </c>
      <c r="P262" s="161">
        <f t="shared" si="62"/>
        <v>-2367003.02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2402400</v>
      </c>
      <c r="I263" s="139">
        <f>I264+I296+I329+I332+I337+I362</f>
        <v>2368347.02</v>
      </c>
      <c r="J263" s="139">
        <f>J264+J296+J329+J332+J337+J362</f>
        <v>34052.979999999996</v>
      </c>
      <c r="K263" s="140">
        <f t="shared" si="63"/>
        <v>98.58</v>
      </c>
      <c r="L263" s="139">
        <f>L264+L296+L329+L332+L337+L362</f>
        <v>0</v>
      </c>
      <c r="M263" s="121">
        <f>M264+M296+M329+M332+M337+M362</f>
        <v>0</v>
      </c>
      <c r="N263" s="139">
        <f>N264+N296+N329+N332+N337+N362</f>
        <v>2368347.02</v>
      </c>
      <c r="O263" s="141">
        <f>O264+O296+O329+O332+O337+O362</f>
        <v>2368347.02</v>
      </c>
      <c r="P263" s="141">
        <f t="shared" si="62"/>
        <v>-2368347.02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398800</v>
      </c>
      <c r="I264" s="139">
        <f>I265+I282+I289</f>
        <v>380284</v>
      </c>
      <c r="J264" s="139">
        <f>J265+J282+J289</f>
        <v>18516</v>
      </c>
      <c r="K264" s="140">
        <f t="shared" si="63"/>
        <v>95.36</v>
      </c>
      <c r="L264" s="139">
        <f>L265+L282+L289</f>
        <v>0</v>
      </c>
      <c r="M264" s="121">
        <f>M265+M282+M289</f>
        <v>0</v>
      </c>
      <c r="N264" s="139">
        <f>N265+N282+N289</f>
        <v>380284</v>
      </c>
      <c r="O264" s="205">
        <f>O265+O282+O289</f>
        <v>380284</v>
      </c>
      <c r="P264" s="141">
        <f t="shared" si="62"/>
        <v>-380284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390900</v>
      </c>
      <c r="I265" s="139">
        <f>SUM(I266:I281)</f>
        <v>372505</v>
      </c>
      <c r="J265" s="139">
        <f>SUM(J266:J281)</f>
        <v>18395</v>
      </c>
      <c r="K265" s="140">
        <f t="shared" si="63"/>
        <v>95.29</v>
      </c>
      <c r="L265" s="139">
        <f>SUM(L266:L281)</f>
        <v>0</v>
      </c>
      <c r="M265" s="121">
        <f>SUM(M266:M281)</f>
        <v>0</v>
      </c>
      <c r="N265" s="139">
        <f>SUM(N266:N281)</f>
        <v>372505</v>
      </c>
      <c r="O265" s="141">
        <f>SUM(O266:O281)</f>
        <v>372505</v>
      </c>
      <c r="P265" s="141">
        <f t="shared" si="62"/>
        <v>-372505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356000</v>
      </c>
      <c r="I266" s="143">
        <f>O266</f>
        <v>337946</v>
      </c>
      <c r="J266" s="143">
        <f t="shared" ref="J266:J295" si="64">H266-I266</f>
        <v>18054</v>
      </c>
      <c r="K266" s="140">
        <f t="shared" si="63"/>
        <v>94.93</v>
      </c>
      <c r="L266" s="143"/>
      <c r="M266" s="144"/>
      <c r="N266" s="143">
        <v>337946</v>
      </c>
      <c r="O266" s="145">
        <f t="shared" ref="O266:O281" si="65">M266+N266</f>
        <v>337946</v>
      </c>
      <c r="P266" s="145">
        <f t="shared" si="62"/>
        <v>-337946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8600</v>
      </c>
      <c r="I269" s="143">
        <f>O269</f>
        <v>8565</v>
      </c>
      <c r="J269" s="143">
        <f t="shared" si="64"/>
        <v>35</v>
      </c>
      <c r="K269" s="140">
        <f t="shared" si="63"/>
        <v>99.59</v>
      </c>
      <c r="L269" s="143"/>
      <c r="M269" s="144"/>
      <c r="N269" s="143">
        <v>8565</v>
      </c>
      <c r="O269" s="145">
        <f t="shared" si="65"/>
        <v>8565</v>
      </c>
      <c r="P269" s="145">
        <f t="shared" si="62"/>
        <v>-8565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/>
      <c r="N276" s="143">
        <v>16640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9500</v>
      </c>
      <c r="I280" s="143">
        <f>O280</f>
        <v>9354</v>
      </c>
      <c r="J280" s="143">
        <f t="shared" si="64"/>
        <v>146</v>
      </c>
      <c r="K280" s="140">
        <f t="shared" si="63"/>
        <v>98.46</v>
      </c>
      <c r="L280" s="143"/>
      <c r="M280" s="144"/>
      <c r="N280" s="143">
        <v>9354</v>
      </c>
      <c r="O280" s="145">
        <f t="shared" si="65"/>
        <v>9354</v>
      </c>
      <c r="P280" s="145">
        <f t="shared" si="62"/>
        <v>-9354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7900</v>
      </c>
      <c r="I289" s="139">
        <f>SUM(I290+I291+I292+I293+I294+I295)</f>
        <v>7779</v>
      </c>
      <c r="J289" s="143">
        <f t="shared" si="64"/>
        <v>121</v>
      </c>
      <c r="K289" s="140">
        <f t="shared" si="63"/>
        <v>98.47</v>
      </c>
      <c r="L289" s="139">
        <f>SUM(L290+L291+L292+L293+L294+L295)</f>
        <v>0</v>
      </c>
      <c r="M289" s="121">
        <f>SUM(M290+M291+M292+M293+M294+M295)</f>
        <v>0</v>
      </c>
      <c r="N289" s="139">
        <f>SUM(N290+N291+N292+N293+N294+N295)</f>
        <v>7779</v>
      </c>
      <c r="O289" s="141">
        <f>SUM(O290+O291+O292+O293+O294+O295)</f>
        <v>7779</v>
      </c>
      <c r="P289" s="141">
        <f t="shared" si="62"/>
        <v>-7779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7900</v>
      </c>
      <c r="I295" s="143">
        <f>O295</f>
        <v>7779</v>
      </c>
      <c r="J295" s="143">
        <f t="shared" si="64"/>
        <v>121</v>
      </c>
      <c r="K295" s="140">
        <f t="shared" si="63"/>
        <v>98.47</v>
      </c>
      <c r="L295" s="143"/>
      <c r="M295" s="144"/>
      <c r="N295" s="143">
        <v>7779</v>
      </c>
      <c r="O295" s="145">
        <f t="shared" si="68"/>
        <v>7779</v>
      </c>
      <c r="P295" s="145">
        <f t="shared" si="62"/>
        <v>-7779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36600</v>
      </c>
      <c r="I296" s="139">
        <f>I297+I308+I309+I313+I316+I317+I318+I319+I320+I321+I322</f>
        <v>34165.020000000004</v>
      </c>
      <c r="J296" s="139">
        <f t="shared" ref="J296" si="69">J297+J308+J309+J313+J316+J317+J318+J319+J320+J321+J322</f>
        <v>2434.9800000000005</v>
      </c>
      <c r="K296" s="140">
        <f t="shared" si="63"/>
        <v>93.35</v>
      </c>
      <c r="L296" s="139">
        <f>L297+L308+L309+L313+L316+L317+L318+L319+L320+L321+L322</f>
        <v>0</v>
      </c>
      <c r="M296" s="121">
        <f>M297+M308+M309+M313+M316+M317+M318+M319+M320+M321+M322</f>
        <v>0</v>
      </c>
      <c r="N296" s="139">
        <f>N297+N308+N309+N313+N316+N317+N318+N319+N320+N321+N322</f>
        <v>34165.020000000004</v>
      </c>
      <c r="O296" s="204">
        <f>O297+O308+O309+O313+O316+O317+O318+O319+O320+O321+O322</f>
        <v>34165.020000000004</v>
      </c>
      <c r="P296" s="141">
        <f t="shared" si="62"/>
        <v>-34165.020000000004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23900</v>
      </c>
      <c r="I297" s="139">
        <f>SUM(I298:I307)</f>
        <v>22683.16</v>
      </c>
      <c r="J297" s="139">
        <f>SUM(J298:J307)</f>
        <v>1216.8400000000001</v>
      </c>
      <c r="K297" s="140">
        <f t="shared" si="63"/>
        <v>94.91</v>
      </c>
      <c r="L297" s="139">
        <f>SUM(L298:L307)</f>
        <v>0</v>
      </c>
      <c r="M297" s="121">
        <f>SUM(M298:M307)</f>
        <v>0</v>
      </c>
      <c r="N297" s="139">
        <f>SUM(N298:N307)</f>
        <v>22683.16</v>
      </c>
      <c r="O297" s="141">
        <f>SUM(O298:O307)</f>
        <v>22683.16</v>
      </c>
      <c r="P297" s="141">
        <f t="shared" si="62"/>
        <v>-22683.16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7000</v>
      </c>
      <c r="I300" s="143">
        <f>O300</f>
        <v>7000</v>
      </c>
      <c r="J300" s="143">
        <f t="shared" si="70"/>
        <v>0</v>
      </c>
      <c r="K300" s="140">
        <f t="shared" si="63"/>
        <v>100</v>
      </c>
      <c r="L300" s="143"/>
      <c r="M300" s="144"/>
      <c r="N300" s="143">
        <v>7000</v>
      </c>
      <c r="O300" s="145">
        <f t="shared" si="71"/>
        <v>7000</v>
      </c>
      <c r="P300" s="145">
        <f t="shared" si="62"/>
        <v>-7000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3000</v>
      </c>
      <c r="I301" s="143">
        <f>O301</f>
        <v>3000</v>
      </c>
      <c r="J301" s="143">
        <f t="shared" si="70"/>
        <v>0</v>
      </c>
      <c r="K301" s="140">
        <f t="shared" si="63"/>
        <v>100</v>
      </c>
      <c r="L301" s="143"/>
      <c r="M301" s="144"/>
      <c r="N301" s="143">
        <v>3000</v>
      </c>
      <c r="O301" s="145">
        <f t="shared" si="71"/>
        <v>3000</v>
      </c>
      <c r="P301" s="145">
        <f t="shared" si="62"/>
        <v>-3000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500</v>
      </c>
      <c r="I302" s="143">
        <f>O302</f>
        <v>396.61</v>
      </c>
      <c r="J302" s="143">
        <f t="shared" si="70"/>
        <v>103.38999999999999</v>
      </c>
      <c r="K302" s="140">
        <f t="shared" si="63"/>
        <v>79.319999999999993</v>
      </c>
      <c r="L302" s="143"/>
      <c r="M302" s="144"/>
      <c r="N302" s="143">
        <v>396.61</v>
      </c>
      <c r="O302" s="145">
        <f t="shared" si="71"/>
        <v>396.61</v>
      </c>
      <c r="P302" s="145">
        <f t="shared" si="62"/>
        <v>-396.61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145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145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1200</v>
      </c>
      <c r="I305" s="143">
        <f>O305</f>
        <v>1146.55</v>
      </c>
      <c r="J305" s="143">
        <f t="shared" si="70"/>
        <v>53.450000000000045</v>
      </c>
      <c r="K305" s="140">
        <f t="shared" si="63"/>
        <v>95.55</v>
      </c>
      <c r="L305" s="143"/>
      <c r="M305" s="144"/>
      <c r="N305" s="143">
        <v>1146.55</v>
      </c>
      <c r="O305" s="145">
        <f t="shared" si="71"/>
        <v>1146.55</v>
      </c>
      <c r="P305" s="145">
        <f t="shared" si="62"/>
        <v>-1146.55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20.2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11000</v>
      </c>
      <c r="I306" s="143">
        <f>O306</f>
        <v>11000</v>
      </c>
      <c r="J306" s="143">
        <f t="shared" si="70"/>
        <v>0</v>
      </c>
      <c r="K306" s="140">
        <f t="shared" si="63"/>
        <v>100</v>
      </c>
      <c r="L306" s="143"/>
      <c r="M306" s="144"/>
      <c r="N306" s="143">
        <v>11000</v>
      </c>
      <c r="O306" s="145">
        <f t="shared" si="71"/>
        <v>11000</v>
      </c>
      <c r="P306" s="145">
        <f t="shared" si="62"/>
        <v>-11000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140</v>
      </c>
      <c r="J307" s="143">
        <f t="shared" si="70"/>
        <v>1060</v>
      </c>
      <c r="K307" s="140">
        <f t="shared" si="63"/>
        <v>11.67</v>
      </c>
      <c r="L307" s="143"/>
      <c r="M307" s="144"/>
      <c r="N307" s="143">
        <v>140</v>
      </c>
      <c r="O307" s="145">
        <f t="shared" si="71"/>
        <v>140</v>
      </c>
      <c r="P307" s="145">
        <f t="shared" si="62"/>
        <v>-140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700</v>
      </c>
      <c r="I313" s="139">
        <f>I314+I315</f>
        <v>242.47</v>
      </c>
      <c r="J313" s="143">
        <f t="shared" si="70"/>
        <v>457.53</v>
      </c>
      <c r="K313" s="140">
        <f t="shared" ref="K313:K376" si="74">ROUND(I313/H313*100,2)</f>
        <v>34.64</v>
      </c>
      <c r="L313" s="139">
        <f>L314+L315</f>
        <v>0</v>
      </c>
      <c r="M313" s="121">
        <f>M314+M315</f>
        <v>0</v>
      </c>
      <c r="N313" s="139">
        <f>N314+N315</f>
        <v>242.47</v>
      </c>
      <c r="O313" s="141">
        <f>O314+O315</f>
        <v>242.47</v>
      </c>
      <c r="P313" s="141">
        <f t="shared" si="62"/>
        <v>-242.47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700</v>
      </c>
      <c r="I314" s="143">
        <f>O314</f>
        <v>242.47</v>
      </c>
      <c r="J314" s="143">
        <f t="shared" si="70"/>
        <v>457.53</v>
      </c>
      <c r="K314" s="140">
        <f t="shared" si="74"/>
        <v>34.64</v>
      </c>
      <c r="L314" s="143"/>
      <c r="M314" s="144"/>
      <c r="N314" s="143">
        <v>242.47</v>
      </c>
      <c r="O314" s="145">
        <f t="shared" ref="O314:O321" si="75">M314+N314</f>
        <v>242.47</v>
      </c>
      <c r="P314" s="145">
        <f t="shared" si="62"/>
        <v>-242.47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12000</v>
      </c>
      <c r="I322" s="139">
        <f>+I323+I324+I325+I326+I327+I328</f>
        <v>11239.39</v>
      </c>
      <c r="J322" s="139">
        <f>+J323+J324+J325+J326+J327+J328</f>
        <v>760.61000000000013</v>
      </c>
      <c r="K322" s="140">
        <f t="shared" si="74"/>
        <v>93.66</v>
      </c>
      <c r="L322" s="139">
        <f>+L323+L324+L325+L326+L327+L328</f>
        <v>0</v>
      </c>
      <c r="M322" s="121">
        <f>+M323+M324+M325+M326+M327+M328</f>
        <v>0</v>
      </c>
      <c r="N322" s="139">
        <f>+N323+N324+N325+N326+N327+N328</f>
        <v>11239.39</v>
      </c>
      <c r="O322" s="206">
        <f>+O323+O324+O325+O326+O327+O328</f>
        <v>11239.39</v>
      </c>
      <c r="P322" s="141">
        <f t="shared" si="62"/>
        <v>-11239.39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2500</v>
      </c>
      <c r="I325" s="143">
        <f>O325</f>
        <v>2239.39</v>
      </c>
      <c r="J325" s="143">
        <f t="shared" si="70"/>
        <v>260.61000000000013</v>
      </c>
      <c r="K325" s="140">
        <f t="shared" si="74"/>
        <v>89.58</v>
      </c>
      <c r="L325" s="143"/>
      <c r="M325" s="144"/>
      <c r="N325" s="143">
        <v>2239.39</v>
      </c>
      <c r="O325" s="145">
        <f t="shared" si="76"/>
        <v>2239.39</v>
      </c>
      <c r="P325" s="145">
        <f t="shared" si="77"/>
        <v>-2239.39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9000</v>
      </c>
      <c r="I326" s="143">
        <f>O326</f>
        <v>9000</v>
      </c>
      <c r="J326" s="143">
        <f t="shared" si="70"/>
        <v>0</v>
      </c>
      <c r="K326" s="140">
        <f t="shared" si="74"/>
        <v>100</v>
      </c>
      <c r="L326" s="143"/>
      <c r="M326" s="144"/>
      <c r="N326" s="143">
        <v>9000</v>
      </c>
      <c r="O326" s="145">
        <f t="shared" si="76"/>
        <v>9000</v>
      </c>
      <c r="P326" s="145">
        <f t="shared" si="77"/>
        <v>-9000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0</v>
      </c>
      <c r="J328" s="143">
        <f t="shared" si="70"/>
        <v>500</v>
      </c>
      <c r="K328" s="140">
        <f t="shared" si="74"/>
        <v>0</v>
      </c>
      <c r="L328" s="143"/>
      <c r="M328" s="144"/>
      <c r="N328" s="143">
        <v>0</v>
      </c>
      <c r="O328" s="145">
        <f t="shared" si="76"/>
        <v>0</v>
      </c>
      <c r="P328" s="145">
        <f t="shared" si="77"/>
        <v>0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395000</v>
      </c>
      <c r="I332" s="139">
        <f>I333</f>
        <v>388258</v>
      </c>
      <c r="J332" s="139">
        <f>J333</f>
        <v>6742</v>
      </c>
      <c r="K332" s="140">
        <f t="shared" si="74"/>
        <v>98.29</v>
      </c>
      <c r="L332" s="139">
        <f>L333</f>
        <v>0</v>
      </c>
      <c r="M332" s="121">
        <f>M333</f>
        <v>0</v>
      </c>
      <c r="N332" s="139">
        <f>N333</f>
        <v>388258</v>
      </c>
      <c r="O332" s="204">
        <f>O333</f>
        <v>388258</v>
      </c>
      <c r="P332" s="141">
        <f t="shared" si="77"/>
        <v>-388258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395000</v>
      </c>
      <c r="I333" s="139">
        <f>I334+I335+I336</f>
        <v>388258</v>
      </c>
      <c r="J333" s="139">
        <f>J334+J335+J336</f>
        <v>6742</v>
      </c>
      <c r="K333" s="140">
        <f t="shared" si="74"/>
        <v>98.29</v>
      </c>
      <c r="L333" s="139">
        <f>L334+L335+L336</f>
        <v>0</v>
      </c>
      <c r="M333" s="121">
        <f>M334+M335+M336</f>
        <v>0</v>
      </c>
      <c r="N333" s="139">
        <f>N334+N335+N336</f>
        <v>388258</v>
      </c>
      <c r="O333" s="141">
        <f>O334+O335+O336</f>
        <v>388258</v>
      </c>
      <c r="P333" s="141">
        <f t="shared" si="77"/>
        <v>-388258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395000</v>
      </c>
      <c r="I334" s="143">
        <f>O334</f>
        <v>388258</v>
      </c>
      <c r="J334" s="143">
        <f t="shared" ref="J334:J386" si="80">H334-I334</f>
        <v>6742</v>
      </c>
      <c r="K334" s="140">
        <f t="shared" si="74"/>
        <v>98.29</v>
      </c>
      <c r="L334" s="143"/>
      <c r="M334" s="144"/>
      <c r="N334" s="143">
        <v>388258</v>
      </c>
      <c r="O334" s="145">
        <f t="shared" ref="O334:O336" si="81">M334+N334</f>
        <v>388258</v>
      </c>
      <c r="P334" s="145">
        <f t="shared" si="77"/>
        <v>-388258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1572000</v>
      </c>
      <c r="I337" s="139">
        <f>I338+I357+I360+I361</f>
        <v>1565640</v>
      </c>
      <c r="J337" s="139">
        <f t="shared" ref="J337" si="82">J338+J357</f>
        <v>6360</v>
      </c>
      <c r="K337" s="140">
        <f t="shared" si="74"/>
        <v>99.6</v>
      </c>
      <c r="L337" s="139">
        <f>L338+L357+L360+L361</f>
        <v>0</v>
      </c>
      <c r="M337" s="139">
        <f>M338+M357+M360+M361</f>
        <v>0</v>
      </c>
      <c r="N337" s="139">
        <f>N338+N357+N360+N361</f>
        <v>1565640</v>
      </c>
      <c r="O337" s="205">
        <f>O338+O357+O360+O361</f>
        <v>1565640</v>
      </c>
      <c r="P337" s="141">
        <f t="shared" si="77"/>
        <v>-1565640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1572000</v>
      </c>
      <c r="I338" s="139">
        <f>+I339+I349+I352+I351</f>
        <v>1565640</v>
      </c>
      <c r="J338" s="143">
        <f t="shared" si="80"/>
        <v>6360</v>
      </c>
      <c r="K338" s="140">
        <f t="shared" si="74"/>
        <v>99.6</v>
      </c>
      <c r="L338" s="139">
        <f>+L339+L349+L352+L351</f>
        <v>0</v>
      </c>
      <c r="M338" s="139">
        <f>+M339+M349+M352+M351</f>
        <v>0</v>
      </c>
      <c r="N338" s="139">
        <f>+N339+N349+N352+N351</f>
        <v>1565640</v>
      </c>
      <c r="O338" s="139">
        <f>+O339+O349+O352+O351</f>
        <v>1565640</v>
      </c>
      <c r="P338" s="141">
        <f>L338-O338</f>
        <v>-1565640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1552000</v>
      </c>
      <c r="I339" s="172">
        <f>+I340+I342+I343+I344+I345+I346+I347+I348</f>
        <v>1505205</v>
      </c>
      <c r="J339" s="143">
        <f t="shared" si="80"/>
        <v>46795</v>
      </c>
      <c r="K339" s="140"/>
      <c r="L339" s="172">
        <f>+L340+L342+L343+L344+L345+L346+L347+L348</f>
        <v>0</v>
      </c>
      <c r="M339" s="172">
        <f>+M340+M342+M343+M344+M345+M346+M347+M348</f>
        <v>0</v>
      </c>
      <c r="N339" s="172">
        <f>+N340+N342+N343+N344+N345+N346+N347+N348</f>
        <v>1505205</v>
      </c>
      <c r="O339" s="172">
        <f>+O340+O342+O343+O344+O345+O346+O347+O348</f>
        <v>1505205</v>
      </c>
      <c r="P339" s="172">
        <f t="shared" si="77"/>
        <v>-1505205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1552000</v>
      </c>
      <c r="I340" s="143">
        <f>O340</f>
        <v>1505205</v>
      </c>
      <c r="J340" s="143">
        <f t="shared" si="80"/>
        <v>46795</v>
      </c>
      <c r="K340" s="140"/>
      <c r="L340" s="143"/>
      <c r="M340" s="144"/>
      <c r="N340" s="143">
        <v>1505205</v>
      </c>
      <c r="O340" s="145">
        <f t="shared" ref="O340:O356" si="83">M340+N340</f>
        <v>1505205</v>
      </c>
      <c r="P340" s="145">
        <f t="shared" si="77"/>
        <v>-1505205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147882</v>
      </c>
      <c r="J341" s="143"/>
      <c r="K341" s="140"/>
      <c r="L341" s="143"/>
      <c r="M341" s="144"/>
      <c r="N341" s="143">
        <v>147882</v>
      </c>
      <c r="O341" s="145">
        <f>M341+N341</f>
        <v>147882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10000</v>
      </c>
      <c r="I349" s="143">
        <f>O349</f>
        <v>55233</v>
      </c>
      <c r="J349" s="143">
        <f t="shared" si="80"/>
        <v>-45233</v>
      </c>
      <c r="K349" s="140"/>
      <c r="L349" s="143"/>
      <c r="M349" s="144"/>
      <c r="N349" s="143">
        <v>55233</v>
      </c>
      <c r="O349" s="145">
        <f t="shared" si="83"/>
        <v>55233</v>
      </c>
      <c r="P349" s="145">
        <f t="shared" si="77"/>
        <v>-55233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5518</v>
      </c>
      <c r="J350" s="143"/>
      <c r="K350" s="140"/>
      <c r="L350" s="143"/>
      <c r="M350" s="144"/>
      <c r="N350" s="143">
        <v>5518</v>
      </c>
      <c r="O350" s="145">
        <f>M350+N350</f>
        <v>5518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10000</v>
      </c>
      <c r="I351" s="177">
        <f>O351</f>
        <v>5202</v>
      </c>
      <c r="J351" s="143">
        <f t="shared" si="80"/>
        <v>4798</v>
      </c>
      <c r="K351" s="140"/>
      <c r="L351" s="177"/>
      <c r="M351" s="178"/>
      <c r="N351" s="177">
        <v>5202</v>
      </c>
      <c r="O351" s="179">
        <f t="shared" si="83"/>
        <v>5202</v>
      </c>
      <c r="P351" s="179">
        <f t="shared" si="77"/>
        <v>-5202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-1344</v>
      </c>
      <c r="J377" s="152">
        <f t="shared" si="80"/>
        <v>1344</v>
      </c>
      <c r="K377" s="153"/>
      <c r="L377" s="152"/>
      <c r="M377" s="154"/>
      <c r="N377" s="152">
        <v>-1344</v>
      </c>
      <c r="O377" s="155">
        <f t="shared" si="92"/>
        <v>-1344</v>
      </c>
      <c r="P377" s="155">
        <f t="shared" si="86"/>
        <v>1344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1967000</v>
      </c>
      <c r="I379" s="139">
        <f>I333+I338</f>
        <v>1953898</v>
      </c>
      <c r="J379" s="143">
        <f>J333+J338</f>
        <v>13102</v>
      </c>
      <c r="K379" s="140">
        <f t="shared" ref="K379:K385" si="93">ROUND(I379/H379*100,2)</f>
        <v>99.33</v>
      </c>
      <c r="L379" s="139">
        <f>L333+L338</f>
        <v>0</v>
      </c>
      <c r="M379" s="139">
        <f>M333+M338</f>
        <v>0</v>
      </c>
      <c r="N379" s="139">
        <f>N333+N338</f>
        <v>1953898</v>
      </c>
      <c r="O379" s="139">
        <f>O333+O338</f>
        <v>1953898</v>
      </c>
      <c r="P379" s="141">
        <f t="shared" si="86"/>
        <v>-1953898</v>
      </c>
      <c r="Q379" s="142">
        <f t="shared" ref="Q379:Q385" si="94">ROUND(O379/N379*100,2)</f>
        <v>100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435400</v>
      </c>
      <c r="I382" s="139">
        <f>I383+I384</f>
        <v>413105.02</v>
      </c>
      <c r="J382" s="143">
        <f t="shared" si="80"/>
        <v>22294.979999999981</v>
      </c>
      <c r="K382" s="140">
        <f t="shared" si="93"/>
        <v>94.88</v>
      </c>
      <c r="L382" s="139">
        <f>L383+L384</f>
        <v>0</v>
      </c>
      <c r="M382" s="139">
        <f>M383+M384</f>
        <v>0</v>
      </c>
      <c r="N382" s="139">
        <f>N383+N384</f>
        <v>413105.02</v>
      </c>
      <c r="O382" s="139">
        <f>O383+O384</f>
        <v>413105.02</v>
      </c>
      <c r="P382" s="141">
        <f t="shared" si="86"/>
        <v>-413105.02</v>
      </c>
      <c r="Q382" s="142">
        <f t="shared" si="94"/>
        <v>100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9000</v>
      </c>
      <c r="I383" s="139">
        <f>+I326</f>
        <v>9000</v>
      </c>
      <c r="J383" s="143">
        <f t="shared" si="80"/>
        <v>0</v>
      </c>
      <c r="K383" s="140">
        <f t="shared" si="93"/>
        <v>100</v>
      </c>
      <c r="L383" s="139">
        <f>+L326</f>
        <v>0</v>
      </c>
      <c r="M383" s="139">
        <f>+M326</f>
        <v>0</v>
      </c>
      <c r="N383" s="139">
        <f>+N326</f>
        <v>9000</v>
      </c>
      <c r="O383" s="139">
        <f>+O326</f>
        <v>9000</v>
      </c>
      <c r="P383" s="141">
        <f t="shared" si="86"/>
        <v>-9000</v>
      </c>
      <c r="Q383" s="142">
        <f t="shared" si="94"/>
        <v>100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426400</v>
      </c>
      <c r="I384" s="139">
        <f>I262-I379-I380-I383</f>
        <v>404105.02</v>
      </c>
      <c r="J384" s="143">
        <f t="shared" si="80"/>
        <v>22294.979999999981</v>
      </c>
      <c r="K384" s="140">
        <f t="shared" si="93"/>
        <v>94.77</v>
      </c>
      <c r="L384" s="139">
        <f>L262-L379-L380-L383</f>
        <v>0</v>
      </c>
      <c r="M384" s="139">
        <f>M262-M379-M380-M383</f>
        <v>0</v>
      </c>
      <c r="N384" s="139">
        <f>N262-N379-N380-N383</f>
        <v>404105.02</v>
      </c>
      <c r="O384" s="139">
        <f>O262-O379-O380-O383</f>
        <v>404105.02</v>
      </c>
      <c r="P384" s="141">
        <f t="shared" si="86"/>
        <v>-404105.02</v>
      </c>
      <c r="Q384" s="142">
        <f t="shared" si="94"/>
        <v>100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237300</v>
      </c>
      <c r="I385" s="139">
        <f>I387</f>
        <v>188061</v>
      </c>
      <c r="J385" s="143">
        <f t="shared" si="80"/>
        <v>49239</v>
      </c>
      <c r="K385" s="140">
        <f t="shared" si="93"/>
        <v>79.25</v>
      </c>
      <c r="L385" s="139">
        <f>L387</f>
        <v>0</v>
      </c>
      <c r="M385" s="139">
        <f>M387</f>
        <v>0</v>
      </c>
      <c r="N385" s="139">
        <f>N387</f>
        <v>188061</v>
      </c>
      <c r="O385" s="139">
        <f>O387</f>
        <v>188061</v>
      </c>
      <c r="P385" s="141">
        <f t="shared" si="86"/>
        <v>-188061</v>
      </c>
      <c r="Q385" s="142">
        <f t="shared" si="94"/>
        <v>100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3" t="s">
        <v>204</v>
      </c>
      <c r="B387" s="214"/>
      <c r="C387" s="214"/>
      <c r="D387" s="214"/>
      <c r="E387" s="214"/>
      <c r="F387" s="214"/>
      <c r="G387" s="157" t="s">
        <v>205</v>
      </c>
      <c r="H387" s="158">
        <f>+H388+H451</f>
        <v>237300</v>
      </c>
      <c r="I387" s="158">
        <f>+I388+I451</f>
        <v>188061</v>
      </c>
      <c r="J387" s="158">
        <f>+J388</f>
        <v>49189</v>
      </c>
      <c r="K387" s="185">
        <f t="shared" ref="K387:K420" si="95">ROUND(I387/H387*100,2)</f>
        <v>79.25</v>
      </c>
      <c r="L387" s="158">
        <f>+L388+L451</f>
        <v>0</v>
      </c>
      <c r="M387" s="160">
        <f>+M388+M451</f>
        <v>0</v>
      </c>
      <c r="N387" s="158">
        <f>+N388+N451</f>
        <v>188061</v>
      </c>
      <c r="O387" s="161">
        <f>+O388+O451</f>
        <v>188061</v>
      </c>
      <c r="P387" s="161">
        <f t="shared" si="86"/>
        <v>-188061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237300</v>
      </c>
      <c r="I388" s="139">
        <f>I389+I392+I395+I398+I404+I418</f>
        <v>188111</v>
      </c>
      <c r="J388" s="139">
        <f>J389+J392+J395+J398+J404+J418</f>
        <v>49189</v>
      </c>
      <c r="K388" s="180">
        <f t="shared" si="95"/>
        <v>79.27</v>
      </c>
      <c r="L388" s="139">
        <f>L389+L392+L395+L398+L404+L418</f>
        <v>0</v>
      </c>
      <c r="M388" s="121">
        <f>M389+M392+M395+M398+M404+M418</f>
        <v>0</v>
      </c>
      <c r="N388" s="139">
        <f>N389+N392+N395+N398+N404+N418</f>
        <v>188111</v>
      </c>
      <c r="O388" s="141">
        <f>O389+O392+O395+O398+O404+O418</f>
        <v>188111</v>
      </c>
      <c r="P388" s="141">
        <f t="shared" si="86"/>
        <v>-188111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4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167000</v>
      </c>
      <c r="I404" s="139">
        <f>+I405+I408+I411+I414</f>
        <v>135735</v>
      </c>
      <c r="J404" s="143">
        <f t="shared" si="98"/>
        <v>31265</v>
      </c>
      <c r="K404" s="180">
        <f t="shared" si="95"/>
        <v>81.28</v>
      </c>
      <c r="L404" s="139">
        <f>+L405+L408+L411+L414</f>
        <v>0</v>
      </c>
      <c r="M404" s="121">
        <f>+M405+M408+M411+M414</f>
        <v>0</v>
      </c>
      <c r="N404" s="139">
        <f>+N405+N408+N411+N414</f>
        <v>135735</v>
      </c>
      <c r="O404" s="141">
        <f t="shared" ref="O404" si="105">+O405+O408+O411+O414</f>
        <v>135735</v>
      </c>
      <c r="P404" s="145">
        <f t="shared" si="86"/>
        <v>-135735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167000</v>
      </c>
      <c r="I411" s="143">
        <f>I412+I413</f>
        <v>135735</v>
      </c>
      <c r="J411" s="143">
        <f t="shared" si="98"/>
        <v>31265</v>
      </c>
      <c r="K411" s="180">
        <f t="shared" si="95"/>
        <v>81.28</v>
      </c>
      <c r="L411" s="143">
        <f>L412+L413</f>
        <v>0</v>
      </c>
      <c r="M411" s="144">
        <f>M412+M413</f>
        <v>0</v>
      </c>
      <c r="N411" s="143">
        <f>N412+N413</f>
        <v>135735</v>
      </c>
      <c r="O411" s="211">
        <f>O412+O413</f>
        <v>135735</v>
      </c>
      <c r="P411" s="145">
        <f>P412+P413</f>
        <v>-135735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37000</v>
      </c>
      <c r="I412" s="143">
        <f>O412</f>
        <v>27819.53</v>
      </c>
      <c r="J412" s="143">
        <f t="shared" si="98"/>
        <v>9180.4700000000012</v>
      </c>
      <c r="K412" s="180">
        <f>ROUND(I412/H412*100,2)</f>
        <v>75.19</v>
      </c>
      <c r="L412" s="143"/>
      <c r="M412" s="144"/>
      <c r="N412" s="143">
        <v>27819.53</v>
      </c>
      <c r="O412" s="145">
        <f t="shared" ref="O412:O417" si="108">M412+N412</f>
        <v>27819.53</v>
      </c>
      <c r="P412" s="145">
        <f t="shared" ref="P412:P413" si="109">L412-O412</f>
        <v>-27819.53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130000</v>
      </c>
      <c r="I413" s="143">
        <f>O413</f>
        <v>107915.47</v>
      </c>
      <c r="J413" s="143">
        <f t="shared" si="98"/>
        <v>22084.53</v>
      </c>
      <c r="K413" s="180">
        <f>ROUND(I413/H413*100,2)</f>
        <v>83.01</v>
      </c>
      <c r="L413" s="143"/>
      <c r="M413" s="144"/>
      <c r="N413" s="143">
        <v>107915.47</v>
      </c>
      <c r="O413" s="145">
        <f t="shared" si="108"/>
        <v>107915.47</v>
      </c>
      <c r="P413" s="145">
        <f t="shared" si="109"/>
        <v>-107915.47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40.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70300</v>
      </c>
      <c r="I418" s="139">
        <f>I419+I447</f>
        <v>52376</v>
      </c>
      <c r="J418" s="139">
        <f t="shared" si="98"/>
        <v>17924</v>
      </c>
      <c r="K418" s="180">
        <f t="shared" si="95"/>
        <v>74.5</v>
      </c>
      <c r="L418" s="139">
        <f>L419+L447</f>
        <v>0</v>
      </c>
      <c r="M418" s="121">
        <f>M419+M447</f>
        <v>0</v>
      </c>
      <c r="N418" s="121">
        <f>N419+N447</f>
        <v>52376</v>
      </c>
      <c r="O418" s="204">
        <f>O419+O447</f>
        <v>52376</v>
      </c>
      <c r="P418" s="141">
        <f t="shared" si="86"/>
        <v>-52376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70300</v>
      </c>
      <c r="I419" s="139">
        <f>+I420+I446</f>
        <v>52376</v>
      </c>
      <c r="J419" s="143">
        <f t="shared" si="98"/>
        <v>17924</v>
      </c>
      <c r="K419" s="180">
        <f t="shared" si="95"/>
        <v>74.5</v>
      </c>
      <c r="L419" s="139">
        <f>+L420+L446</f>
        <v>0</v>
      </c>
      <c r="M419" s="121">
        <f>+M420+M446</f>
        <v>0</v>
      </c>
      <c r="N419" s="139">
        <f>+N420+N446</f>
        <v>52376</v>
      </c>
      <c r="O419" s="139">
        <f>+O420+O446</f>
        <v>52376</v>
      </c>
      <c r="P419" s="141">
        <f t="shared" si="86"/>
        <v>-52376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70300</v>
      </c>
      <c r="I420" s="139">
        <f>O420</f>
        <v>52376</v>
      </c>
      <c r="J420" s="143">
        <f t="shared" si="98"/>
        <v>17924</v>
      </c>
      <c r="K420" s="180">
        <f t="shared" si="95"/>
        <v>74.5</v>
      </c>
      <c r="L420" s="139">
        <f>L431+L433+L441+L442+L443+L436</f>
        <v>0</v>
      </c>
      <c r="M420" s="191">
        <f>+M421+M431+M433+M439+M440+M441+M442+M443+M444+M445+M436</f>
        <v>0</v>
      </c>
      <c r="N420" s="139">
        <f>+N421+N431+N433+N439+N440+N441+N442+N443+N444+N445+N436</f>
        <v>52376</v>
      </c>
      <c r="O420" s="139">
        <f>+O421+O431+O433+O439+O440+O441+O442+O443+O444+O445+O436</f>
        <v>52376</v>
      </c>
      <c r="P420" s="191">
        <f t="shared" si="86"/>
        <v>-52376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15000</v>
      </c>
      <c r="I441" s="139">
        <f>O441</f>
        <v>3500</v>
      </c>
      <c r="J441" s="143">
        <f t="shared" si="98"/>
        <v>11500</v>
      </c>
      <c r="K441" s="180"/>
      <c r="L441" s="139"/>
      <c r="M441" s="121"/>
      <c r="N441" s="139">
        <v>3500</v>
      </c>
      <c r="O441" s="192">
        <f t="shared" si="116"/>
        <v>3500</v>
      </c>
      <c r="P441" s="192">
        <f t="shared" si="114"/>
        <v>-3500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4000</v>
      </c>
      <c r="I442" s="139">
        <f>O442</f>
        <v>900</v>
      </c>
      <c r="J442" s="143">
        <f t="shared" si="98"/>
        <v>3100</v>
      </c>
      <c r="K442" s="180"/>
      <c r="L442" s="139"/>
      <c r="M442" s="121"/>
      <c r="N442" s="139">
        <v>900</v>
      </c>
      <c r="O442" s="192">
        <f t="shared" si="116"/>
        <v>900</v>
      </c>
      <c r="P442" s="192">
        <f t="shared" si="114"/>
        <v>-900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50000</v>
      </c>
      <c r="I443" s="139">
        <f>O443</f>
        <v>47976</v>
      </c>
      <c r="J443" s="143">
        <f t="shared" si="98"/>
        <v>2024</v>
      </c>
      <c r="K443" s="180"/>
      <c r="L443" s="139"/>
      <c r="M443" s="121"/>
      <c r="N443" s="139">
        <v>47976</v>
      </c>
      <c r="O443" s="192">
        <f t="shared" si="116"/>
        <v>47976</v>
      </c>
      <c r="P443" s="192">
        <f t="shared" si="114"/>
        <v>-47976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-50</v>
      </c>
      <c r="J451" s="152">
        <f t="shared" si="118"/>
        <v>50</v>
      </c>
      <c r="K451" s="196"/>
      <c r="L451" s="152"/>
      <c r="M451" s="154"/>
      <c r="N451" s="152">
        <v>-50</v>
      </c>
      <c r="O451" s="197">
        <f t="shared" si="121"/>
        <v>-50</v>
      </c>
      <c r="P451" s="197">
        <f t="shared" si="114"/>
        <v>50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237300</v>
      </c>
      <c r="I453" s="139">
        <f>SUM(I454:I456)</f>
        <v>188061</v>
      </c>
      <c r="J453" s="139">
        <f t="shared" si="118"/>
        <v>49239</v>
      </c>
      <c r="K453" s="180"/>
      <c r="L453" s="139">
        <f>SUM(L454:L456)</f>
        <v>0</v>
      </c>
      <c r="M453" s="139">
        <f>SUM(M454:M456)</f>
        <v>0</v>
      </c>
      <c r="N453" s="139">
        <f>SUM(N454:N456)</f>
        <v>188061</v>
      </c>
      <c r="O453" s="139">
        <f>SUM(O454:O456)</f>
        <v>188061</v>
      </c>
      <c r="P453" s="141">
        <f t="shared" si="122"/>
        <v>49239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70300</v>
      </c>
      <c r="I455" s="139">
        <f>I392+I418</f>
        <v>52376</v>
      </c>
      <c r="J455" s="139">
        <f t="shared" si="118"/>
        <v>17924</v>
      </c>
      <c r="K455" s="180"/>
      <c r="L455" s="139">
        <f>L392+L418</f>
        <v>0</v>
      </c>
      <c r="M455" s="139">
        <f>M392+M418</f>
        <v>0</v>
      </c>
      <c r="N455" s="139">
        <f>N392+N418</f>
        <v>52376</v>
      </c>
      <c r="O455" s="139">
        <f>O392+O418</f>
        <v>52376</v>
      </c>
      <c r="P455" s="141">
        <f t="shared" si="122"/>
        <v>17924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167000</v>
      </c>
      <c r="I456" s="139">
        <f>I387-I454-I455</f>
        <v>135685</v>
      </c>
      <c r="J456" s="139">
        <f t="shared" si="118"/>
        <v>31315</v>
      </c>
      <c r="K456" s="180"/>
      <c r="L456" s="139">
        <f>L387-L454-L455</f>
        <v>0</v>
      </c>
      <c r="M456" s="139">
        <f>M387-M454-M455</f>
        <v>0</v>
      </c>
      <c r="N456" s="139">
        <f>N387-N454-N455</f>
        <v>135685</v>
      </c>
      <c r="O456" s="139">
        <f>O387-O454-O455</f>
        <v>135685</v>
      </c>
      <c r="P456" s="141">
        <f t="shared" si="122"/>
        <v>31315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2640700</v>
      </c>
      <c r="I457" s="139">
        <f>I82-I458</f>
        <v>2555425.77</v>
      </c>
      <c r="J457" s="139">
        <f t="shared" si="118"/>
        <v>85274.229999999981</v>
      </c>
      <c r="K457" s="180"/>
      <c r="L457" s="139">
        <f>L82-L458</f>
        <v>0</v>
      </c>
      <c r="M457" s="139">
        <f>M82-M458</f>
        <v>0</v>
      </c>
      <c r="N457" s="139">
        <f>N82-N458</f>
        <v>2555425.77</v>
      </c>
      <c r="O457" s="139">
        <f>O82-O458</f>
        <v>2555425.77</v>
      </c>
      <c r="P457" s="141">
        <f t="shared" si="122"/>
        <v>85274.229999999981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0</v>
      </c>
      <c r="I458" s="139">
        <f>+I110</f>
        <v>0</v>
      </c>
      <c r="J458" s="139">
        <f t="shared" si="118"/>
        <v>0</v>
      </c>
      <c r="K458" s="180"/>
      <c r="L458" s="139">
        <f>+L110</f>
        <v>0</v>
      </c>
      <c r="M458" s="139">
        <f>+M110</f>
        <v>0</v>
      </c>
      <c r="N458" s="139">
        <f>+N110</f>
        <v>0</v>
      </c>
      <c r="O458" s="139">
        <f>+O110</f>
        <v>0</v>
      </c>
      <c r="P458" s="141">
        <f t="shared" si="122"/>
        <v>0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38" t="s">
        <v>237</v>
      </c>
      <c r="B459" s="239"/>
      <c r="C459" s="239"/>
      <c r="D459" s="239"/>
      <c r="E459" s="239"/>
      <c r="F459" s="239"/>
      <c r="G459" s="101" t="s">
        <v>238</v>
      </c>
      <c r="H459" s="139">
        <f>H9-H82</f>
        <v>-2640700</v>
      </c>
      <c r="I459" s="139">
        <f>I9-I82</f>
        <v>-563558.81000000006</v>
      </c>
      <c r="J459" s="139">
        <f t="shared" si="118"/>
        <v>-2077141.19</v>
      </c>
      <c r="K459" s="180"/>
      <c r="L459" s="139">
        <f>L9-L82</f>
        <v>0</v>
      </c>
      <c r="M459" s="163">
        <f>M9-M82</f>
        <v>0</v>
      </c>
      <c r="N459" s="139">
        <f>N9-N82</f>
        <v>-563558.81000000006</v>
      </c>
      <c r="O459" s="141">
        <f>O9-O82</f>
        <v>-563558.81000000006</v>
      </c>
      <c r="P459" s="141">
        <f t="shared" si="122"/>
        <v>-2077141.19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-2640700</v>
      </c>
      <c r="I460" s="139">
        <f>I60-I457</f>
        <v>-1430294.78</v>
      </c>
      <c r="J460" s="139">
        <f t="shared" si="118"/>
        <v>-1210405.22</v>
      </c>
      <c r="K460" s="180"/>
      <c r="L460" s="139">
        <f>L60-L457</f>
        <v>0</v>
      </c>
      <c r="M460" s="163">
        <f>M60-M457</f>
        <v>0</v>
      </c>
      <c r="N460" s="139">
        <f>N60-N457</f>
        <v>-1430294.78</v>
      </c>
      <c r="O460" s="141">
        <f>O60-O457</f>
        <v>-1430294.78</v>
      </c>
      <c r="P460" s="141">
        <f t="shared" si="122"/>
        <v>-1210405.22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0</v>
      </c>
      <c r="I461" s="201">
        <f>+I61-I458</f>
        <v>866735.97</v>
      </c>
      <c r="J461" s="201">
        <f t="shared" si="118"/>
        <v>-866735.97</v>
      </c>
      <c r="K461" s="201"/>
      <c r="L461" s="201">
        <f>+L61-L458</f>
        <v>0</v>
      </c>
      <c r="M461" s="201">
        <f>+M61-M458</f>
        <v>0</v>
      </c>
      <c r="N461" s="201">
        <f>+N61-N458</f>
        <v>866735.97</v>
      </c>
      <c r="O461" s="201">
        <f>+O61-O458</f>
        <v>866735.97</v>
      </c>
      <c r="P461" s="201">
        <f t="shared" si="122"/>
        <v>-866735.97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37" t="s">
        <v>433</v>
      </c>
      <c r="C465" s="237"/>
      <c r="D465" s="237"/>
      <c r="E465" s="237"/>
      <c r="F465" s="237"/>
      <c r="G465" s="210"/>
      <c r="H465" s="237" t="s">
        <v>435</v>
      </c>
      <c r="I465" s="237"/>
      <c r="J465" s="237"/>
      <c r="K465" s="210"/>
      <c r="L465" s="210"/>
      <c r="M465" s="237" t="s">
        <v>437</v>
      </c>
      <c r="N465" s="237"/>
      <c r="O465" s="237"/>
      <c r="P465" s="209"/>
      <c r="R465" s="44"/>
      <c r="S465" s="32"/>
      <c r="T465" s="32"/>
      <c r="U465" s="32"/>
    </row>
    <row r="466" spans="2:21" ht="16.5" customHeight="1" x14ac:dyDescent="0.2">
      <c r="B466" s="237" t="s">
        <v>434</v>
      </c>
      <c r="C466" s="237"/>
      <c r="D466" s="237"/>
      <c r="E466" s="237"/>
      <c r="F466" s="237"/>
      <c r="G466" s="210"/>
      <c r="H466" s="237" t="s">
        <v>436</v>
      </c>
      <c r="I466" s="237"/>
      <c r="J466" s="237"/>
      <c r="K466" s="210"/>
      <c r="L466" s="210"/>
      <c r="M466" s="237" t="s">
        <v>438</v>
      </c>
      <c r="N466" s="237"/>
      <c r="O466" s="237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  <mergeCell ref="P6:P7"/>
    <mergeCell ref="Q6:Q7"/>
    <mergeCell ref="A67:F67"/>
    <mergeCell ref="A82:F82"/>
    <mergeCell ref="A110:F110"/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9126A-C82D-4AB4-A6C9-54A7A1702CF4}">
  <sheetPr>
    <tabColor rgb="FF92D050"/>
    <pageSetUpPr fitToPage="1"/>
  </sheetPr>
  <dimension ref="A1:EX841"/>
  <sheetViews>
    <sheetView zoomScale="54" zoomScaleNormal="54" workbookViewId="0">
      <selection activeCell="V18" sqref="V18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15" t="s">
        <v>440</v>
      </c>
      <c r="H5" s="215"/>
      <c r="I5" s="215"/>
      <c r="J5" s="215"/>
      <c r="K5" s="215"/>
      <c r="L5" s="215"/>
      <c r="M5" s="216"/>
      <c r="N5" s="215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17" t="s">
        <v>0</v>
      </c>
      <c r="B6" s="219" t="s">
        <v>1</v>
      </c>
      <c r="C6" s="219" t="s">
        <v>2</v>
      </c>
      <c r="D6" s="219" t="s">
        <v>3</v>
      </c>
      <c r="E6" s="219" t="s">
        <v>4</v>
      </c>
      <c r="F6" s="219" t="s">
        <v>5</v>
      </c>
      <c r="G6" s="221" t="s">
        <v>6</v>
      </c>
      <c r="H6" s="223" t="s">
        <v>7</v>
      </c>
      <c r="I6" s="224"/>
      <c r="J6" s="224"/>
      <c r="K6" s="225"/>
      <c r="L6" s="226" t="s">
        <v>8</v>
      </c>
      <c r="M6" s="227"/>
      <c r="N6" s="227"/>
      <c r="O6" s="228"/>
      <c r="P6" s="229" t="s">
        <v>9</v>
      </c>
      <c r="Q6" s="231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18"/>
      <c r="B7" s="220"/>
      <c r="C7" s="220"/>
      <c r="D7" s="220"/>
      <c r="E7" s="220"/>
      <c r="F7" s="220"/>
      <c r="G7" s="222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30"/>
      <c r="Q7" s="232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3914303.98</v>
      </c>
      <c r="J9" s="75"/>
      <c r="K9" s="76" t="s">
        <v>24</v>
      </c>
      <c r="L9" s="77">
        <f>+L10+L54</f>
        <v>0</v>
      </c>
      <c r="M9" s="75">
        <f>+M10+M54</f>
        <v>1991866.96</v>
      </c>
      <c r="N9" s="75">
        <f>+N10+N54</f>
        <v>1922437.0200000003</v>
      </c>
      <c r="O9" s="78">
        <f>+O10+O54</f>
        <v>3914303.98</v>
      </c>
      <c r="P9" s="79">
        <f>+P10+P34</f>
        <v>-3914303.98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3914303.98</v>
      </c>
      <c r="J10" s="85">
        <f>H10-I10</f>
        <v>-3914303.98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1991866.96</v>
      </c>
      <c r="N10" s="84">
        <f>N12+N13+N25+N11+N41+N52+N36+N58</f>
        <v>1922437.0200000003</v>
      </c>
      <c r="O10" s="84">
        <f>O12+O13+O25+O11+O41+O52+O36+O58</f>
        <v>3914303.98</v>
      </c>
      <c r="P10" s="87">
        <f>L10-O10</f>
        <v>-3914303.98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3914175.11</v>
      </c>
      <c r="J13" s="92">
        <f t="shared" si="0"/>
        <v>-3914175.11</v>
      </c>
      <c r="K13" s="93" t="e">
        <f t="shared" si="1"/>
        <v>#DIV/0!</v>
      </c>
      <c r="L13" s="91">
        <f>+L14+L19</f>
        <v>0</v>
      </c>
      <c r="M13" s="91">
        <f>+M14+M19</f>
        <v>1991851.93</v>
      </c>
      <c r="N13" s="91">
        <f>+N14+N19</f>
        <v>1922323.1800000002</v>
      </c>
      <c r="O13" s="94">
        <f>+O14+O19</f>
        <v>3914175.11</v>
      </c>
      <c r="P13" s="95">
        <f t="shared" si="2"/>
        <v>-3914175.11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3914039.11</v>
      </c>
      <c r="J14" s="92">
        <f t="shared" si="0"/>
        <v>-3914039.11</v>
      </c>
      <c r="K14" s="93" t="e">
        <f t="shared" si="1"/>
        <v>#DIV/0!</v>
      </c>
      <c r="L14" s="91">
        <f>+L15+L16+L17+L18</f>
        <v>0</v>
      </c>
      <c r="M14" s="91">
        <f>+M15+M16+M17+M18</f>
        <v>1991841.93</v>
      </c>
      <c r="N14" s="91">
        <f>+N15+N16+N17+N18</f>
        <v>1922197.1800000002</v>
      </c>
      <c r="O14" s="94">
        <f>+O15+O16+O17+O18</f>
        <v>3914039.11</v>
      </c>
      <c r="P14" s="95">
        <f t="shared" si="2"/>
        <v>-3914039.11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225</v>
      </c>
      <c r="J15" s="92">
        <f t="shared" si="0"/>
        <v>-225</v>
      </c>
      <c r="K15" s="93" t="e">
        <f t="shared" si="1"/>
        <v>#DIV/0!</v>
      </c>
      <c r="L15" s="91"/>
      <c r="M15" s="91">
        <v>18</v>
      </c>
      <c r="N15" s="91">
        <v>207</v>
      </c>
      <c r="O15" s="97">
        <f>+M15+N15</f>
        <v>225</v>
      </c>
      <c r="P15" s="95">
        <f t="shared" si="2"/>
        <v>-225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91</v>
      </c>
      <c r="J16" s="92">
        <f t="shared" si="0"/>
        <v>-91</v>
      </c>
      <c r="K16" s="93" t="e">
        <f t="shared" si="1"/>
        <v>#DIV/0!</v>
      </c>
      <c r="L16" s="91"/>
      <c r="M16" s="91">
        <v>15</v>
      </c>
      <c r="N16" s="91">
        <v>76</v>
      </c>
      <c r="O16" s="97">
        <f>+M16+N16</f>
        <v>91</v>
      </c>
      <c r="P16" s="95">
        <f t="shared" si="2"/>
        <v>-91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2223416.06</v>
      </c>
      <c r="J17" s="92">
        <f t="shared" si="0"/>
        <v>-2223416.06</v>
      </c>
      <c r="K17" s="93" t="e">
        <f t="shared" si="1"/>
        <v>#DIV/0!</v>
      </c>
      <c r="L17" s="91"/>
      <c r="M17" s="91">
        <v>1125087.96</v>
      </c>
      <c r="N17" s="91">
        <v>1098328.1000000001</v>
      </c>
      <c r="O17" s="97">
        <f>+M17+N17</f>
        <v>2223416.06</v>
      </c>
      <c r="P17" s="95">
        <f t="shared" si="2"/>
        <v>-2223416.06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1690307.0499999998</v>
      </c>
      <c r="J18" s="92">
        <f t="shared" si="0"/>
        <v>-1690307.0499999998</v>
      </c>
      <c r="K18" s="93" t="e">
        <f t="shared" si="1"/>
        <v>#DIV/0!</v>
      </c>
      <c r="L18" s="91"/>
      <c r="M18" s="91">
        <v>866720.97</v>
      </c>
      <c r="N18" s="91">
        <v>823586.08</v>
      </c>
      <c r="O18" s="97">
        <f>+M18+N18</f>
        <v>1690307.0499999998</v>
      </c>
      <c r="P18" s="95">
        <f t="shared" si="2"/>
        <v>-1690307.0499999998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136</v>
      </c>
      <c r="J19" s="92">
        <f t="shared" si="0"/>
        <v>-136</v>
      </c>
      <c r="K19" s="93" t="e">
        <f t="shared" si="1"/>
        <v>#DIV/0!</v>
      </c>
      <c r="L19" s="91">
        <f>L20+L23+L24</f>
        <v>0</v>
      </c>
      <c r="M19" s="91">
        <f>M20+M23+M24</f>
        <v>10</v>
      </c>
      <c r="N19" s="91">
        <f>N20+N23+N24</f>
        <v>126</v>
      </c>
      <c r="O19" s="91">
        <f>O20+O23+O24</f>
        <v>136</v>
      </c>
      <c r="P19" s="95">
        <f t="shared" si="2"/>
        <v>-136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136</v>
      </c>
      <c r="J20" s="92">
        <f t="shared" si="0"/>
        <v>-136</v>
      </c>
      <c r="K20" s="93" t="e">
        <f t="shared" si="1"/>
        <v>#DIV/0!</v>
      </c>
      <c r="L20" s="91">
        <f>+L21+L22</f>
        <v>0</v>
      </c>
      <c r="M20" s="91">
        <f>+M21+M22</f>
        <v>10</v>
      </c>
      <c r="N20" s="91">
        <f>+N21+N22</f>
        <v>126</v>
      </c>
      <c r="O20" s="91">
        <f>+O21+O22</f>
        <v>136</v>
      </c>
      <c r="P20" s="95">
        <f t="shared" si="2"/>
        <v>-136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136</v>
      </c>
      <c r="J21" s="92">
        <f t="shared" si="0"/>
        <v>-136</v>
      </c>
      <c r="K21" s="93" t="e">
        <f t="shared" si="1"/>
        <v>#DIV/0!</v>
      </c>
      <c r="L21" s="91"/>
      <c r="M21" s="91">
        <v>10</v>
      </c>
      <c r="N21" s="91">
        <v>126</v>
      </c>
      <c r="O21" s="97">
        <f>+M21+N21</f>
        <v>136</v>
      </c>
      <c r="P21" s="95">
        <f t="shared" si="2"/>
        <v>-136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128.87</v>
      </c>
      <c r="J25" s="92">
        <f t="shared" si="0"/>
        <v>-128.87</v>
      </c>
      <c r="K25" s="93" t="e">
        <f t="shared" si="1"/>
        <v>#DIV/0!</v>
      </c>
      <c r="L25" s="91">
        <f>+L26+L30</f>
        <v>0</v>
      </c>
      <c r="M25" s="91">
        <f>+M26+M30</f>
        <v>15.03</v>
      </c>
      <c r="N25" s="91">
        <f>+N26+N30</f>
        <v>113.84</v>
      </c>
      <c r="O25" s="94">
        <f>+O26+O30</f>
        <v>128.87</v>
      </c>
      <c r="P25" s="95">
        <f t="shared" si="2"/>
        <v>-128.87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128.87</v>
      </c>
      <c r="J30" s="92">
        <f t="shared" si="0"/>
        <v>-128.87</v>
      </c>
      <c r="K30" s="93" t="e">
        <f t="shared" si="1"/>
        <v>#DIV/0!</v>
      </c>
      <c r="L30" s="91">
        <f>+L31</f>
        <v>0</v>
      </c>
      <c r="M30" s="91">
        <f>+M31</f>
        <v>15.03</v>
      </c>
      <c r="N30" s="91">
        <f>+N31</f>
        <v>113.84</v>
      </c>
      <c r="O30" s="94">
        <f>+O31</f>
        <v>128.87</v>
      </c>
      <c r="P30" s="95">
        <f t="shared" si="2"/>
        <v>-128.87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128.87</v>
      </c>
      <c r="J31" s="92">
        <f t="shared" si="0"/>
        <v>-128.87</v>
      </c>
      <c r="K31" s="93" t="e">
        <f t="shared" si="1"/>
        <v>#DIV/0!</v>
      </c>
      <c r="L31" s="91">
        <f>+L33+L32</f>
        <v>0</v>
      </c>
      <c r="M31" s="91">
        <f>+M33+M32</f>
        <v>15.03</v>
      </c>
      <c r="N31" s="91">
        <f>+N33+N32</f>
        <v>113.84</v>
      </c>
      <c r="O31" s="91">
        <f>+O33+O32</f>
        <v>128.87</v>
      </c>
      <c r="P31" s="95">
        <f t="shared" si="2"/>
        <v>-128.87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128.87</v>
      </c>
      <c r="J33" s="92">
        <f t="shared" si="0"/>
        <v>-128.87</v>
      </c>
      <c r="K33" s="93" t="e">
        <f t="shared" si="1"/>
        <v>#DIV/0!</v>
      </c>
      <c r="L33" s="91"/>
      <c r="M33" s="91">
        <v>15.03</v>
      </c>
      <c r="N33" s="91">
        <v>113.84</v>
      </c>
      <c r="O33" s="97">
        <f>+M33+N33</f>
        <v>128.87</v>
      </c>
      <c r="P33" s="95">
        <f t="shared" si="2"/>
        <v>-128.87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2223905.9300000002</v>
      </c>
      <c r="J60" s="92">
        <f t="shared" si="0"/>
        <v>-2223905.9300000002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1125130.99</v>
      </c>
      <c r="N60" s="91">
        <f>N15+N17+N20+N24+N28+N33+N32+N39+N41+N52+N54+N58</f>
        <v>1098774.9400000002</v>
      </c>
      <c r="O60" s="91">
        <f>O15+O17+O20+O24+O28+O33+O32+O39+O41+O52+O54+O58</f>
        <v>2223905.9300000002</v>
      </c>
      <c r="P60" s="95">
        <f t="shared" si="2"/>
        <v>-2223905.9300000002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1690398.0499999998</v>
      </c>
      <c r="J61" s="92">
        <f t="shared" si="0"/>
        <v>-1690398.0499999998</v>
      </c>
      <c r="K61" s="93" t="e">
        <f t="shared" si="1"/>
        <v>#DIV/0!</v>
      </c>
      <c r="L61" s="91">
        <f>+L16+L18+L29+L40</f>
        <v>0</v>
      </c>
      <c r="M61" s="91">
        <f>+M16+M18+M29+M40</f>
        <v>866735.97</v>
      </c>
      <c r="N61" s="91">
        <f>+N16+N18+N29+N40</f>
        <v>823662.07999999996</v>
      </c>
      <c r="O61" s="91">
        <f>+O16+O18+O29+O40</f>
        <v>1690398.0499999998</v>
      </c>
      <c r="P61" s="95">
        <f t="shared" si="2"/>
        <v>-1690398.0499999998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33" t="s">
        <v>60</v>
      </c>
      <c r="B67" s="234"/>
      <c r="C67" s="234"/>
      <c r="D67" s="234"/>
      <c r="E67" s="234"/>
      <c r="F67" s="234"/>
      <c r="G67" s="118" t="s">
        <v>61</v>
      </c>
      <c r="H67" s="119">
        <f>+H68+H79+H81</f>
        <v>5355600</v>
      </c>
      <c r="I67" s="119">
        <f>+I68+I79+I81</f>
        <v>5050823.13</v>
      </c>
      <c r="J67" s="119">
        <f t="shared" ref="J67" si="13">+J68+J79+J81</f>
        <v>304776.87</v>
      </c>
      <c r="K67" s="120">
        <f t="shared" ref="K67:K108" si="14">ROUND(I67/H67*100,2)</f>
        <v>94.31</v>
      </c>
      <c r="L67" s="119">
        <f>+L68+L79+L81</f>
        <v>0</v>
      </c>
      <c r="M67" s="119">
        <f>+M68+M79+M81</f>
        <v>2555425.77</v>
      </c>
      <c r="N67" s="119">
        <f>+N68+N79+N81</f>
        <v>2495397.36</v>
      </c>
      <c r="O67" s="119">
        <f>+O68+O79+O81</f>
        <v>5050823.13</v>
      </c>
      <c r="P67" s="119">
        <f>L67-O67</f>
        <v>-5050823.13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5355600</v>
      </c>
      <c r="I68" s="121">
        <f>+I69+I70+I71+I72+I73+I74+I75+I76+I77+I78</f>
        <v>5068712.13</v>
      </c>
      <c r="J68" s="121">
        <f t="shared" ref="J68" si="15">+J69+J70+J71+J72+J73+J74+J75+J76+J77+J78</f>
        <v>286887.87</v>
      </c>
      <c r="K68" s="122">
        <f t="shared" si="14"/>
        <v>94.64</v>
      </c>
      <c r="L68" s="121">
        <f>+L69+L70+L71+L72+L73+L74+L75+L76+L77+L78</f>
        <v>0</v>
      </c>
      <c r="M68" s="121">
        <f>+M69+M70+M71+M72+M73+M74+M75+M76+M77+M78</f>
        <v>2556819.77</v>
      </c>
      <c r="N68" s="121">
        <f>+N69+N70+N71+N72+N73+N74+N75+N76+N77+N78</f>
        <v>2511892.36</v>
      </c>
      <c r="O68" s="121">
        <f t="shared" ref="O68" si="16">+O69+O70+O71+O72+O73+O74+O75+O76+O77+O78</f>
        <v>5068712.13</v>
      </c>
      <c r="P68" s="121">
        <f t="shared" ref="P68:P131" si="17">L68-O68</f>
        <v>-5068712.13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747200</v>
      </c>
      <c r="I69" s="121">
        <f t="shared" si="19"/>
        <v>735272</v>
      </c>
      <c r="J69" s="121">
        <f t="shared" si="19"/>
        <v>11928</v>
      </c>
      <c r="K69" s="122">
        <f t="shared" si="14"/>
        <v>98.4</v>
      </c>
      <c r="L69" s="121">
        <f t="shared" ref="L69:O73" si="20">+L84</f>
        <v>0</v>
      </c>
      <c r="M69" s="121">
        <f t="shared" si="20"/>
        <v>380284</v>
      </c>
      <c r="N69" s="121">
        <f t="shared" si="20"/>
        <v>354988</v>
      </c>
      <c r="O69" s="121">
        <f t="shared" si="20"/>
        <v>735272</v>
      </c>
      <c r="P69" s="121">
        <f t="shared" si="17"/>
        <v>-735272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89100</v>
      </c>
      <c r="I70" s="121">
        <f t="shared" si="19"/>
        <v>79621.13</v>
      </c>
      <c r="J70" s="121">
        <f t="shared" si="19"/>
        <v>9478.869999999999</v>
      </c>
      <c r="K70" s="122">
        <f t="shared" si="14"/>
        <v>89.36</v>
      </c>
      <c r="L70" s="121">
        <f t="shared" si="20"/>
        <v>0</v>
      </c>
      <c r="M70" s="121">
        <f t="shared" si="20"/>
        <v>34526.770000000004</v>
      </c>
      <c r="N70" s="121">
        <f t="shared" si="20"/>
        <v>45094.36</v>
      </c>
      <c r="O70" s="121">
        <f t="shared" si="20"/>
        <v>79621.13</v>
      </c>
      <c r="P70" s="121">
        <f t="shared" si="17"/>
        <v>-79621.13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820000</v>
      </c>
      <c r="I73" s="121">
        <f t="shared" si="19"/>
        <v>772605</v>
      </c>
      <c r="J73" s="121">
        <f t="shared" si="19"/>
        <v>47395</v>
      </c>
      <c r="K73" s="122">
        <f t="shared" si="14"/>
        <v>94.22</v>
      </c>
      <c r="L73" s="121">
        <f t="shared" si="20"/>
        <v>0</v>
      </c>
      <c r="M73" s="121">
        <f t="shared" si="20"/>
        <v>388258</v>
      </c>
      <c r="N73" s="121">
        <f t="shared" si="20"/>
        <v>384347</v>
      </c>
      <c r="O73" s="121">
        <f t="shared" si="20"/>
        <v>772605</v>
      </c>
      <c r="P73" s="121">
        <f t="shared" si="17"/>
        <v>-772605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302000</v>
      </c>
      <c r="I75" s="121">
        <f t="shared" si="21"/>
        <v>273167</v>
      </c>
      <c r="J75" s="121">
        <f t="shared" si="21"/>
        <v>28833</v>
      </c>
      <c r="K75" s="122">
        <f t="shared" si="14"/>
        <v>90.45</v>
      </c>
      <c r="L75" s="121">
        <f t="shared" si="22"/>
        <v>0</v>
      </c>
      <c r="M75" s="121">
        <f t="shared" si="22"/>
        <v>135735</v>
      </c>
      <c r="N75" s="121">
        <f t="shared" si="22"/>
        <v>137432</v>
      </c>
      <c r="O75" s="121">
        <f t="shared" si="22"/>
        <v>273167</v>
      </c>
      <c r="P75" s="121">
        <f t="shared" si="17"/>
        <v>-273167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3397300</v>
      </c>
      <c r="I76" s="121">
        <f t="shared" si="21"/>
        <v>3208047</v>
      </c>
      <c r="J76" s="121">
        <f t="shared" si="21"/>
        <v>189253</v>
      </c>
      <c r="K76" s="122">
        <f t="shared" si="14"/>
        <v>94.43</v>
      </c>
      <c r="L76" s="121">
        <f t="shared" si="22"/>
        <v>0</v>
      </c>
      <c r="M76" s="121">
        <f>+M97</f>
        <v>1618016</v>
      </c>
      <c r="N76" s="121">
        <f t="shared" si="22"/>
        <v>1590031</v>
      </c>
      <c r="O76" s="121">
        <f t="shared" si="22"/>
        <v>3208047</v>
      </c>
      <c r="P76" s="121">
        <f t="shared" si="17"/>
        <v>-3208047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0</v>
      </c>
      <c r="I77" s="121">
        <f t="shared" si="23"/>
        <v>0</v>
      </c>
      <c r="J77" s="121">
        <f>+J102</f>
        <v>0</v>
      </c>
      <c r="K77" s="122" t="e">
        <f t="shared" si="14"/>
        <v>#DIV/0!</v>
      </c>
      <c r="L77" s="121">
        <f t="shared" ref="L77:N77" si="24">+L102</f>
        <v>0</v>
      </c>
      <c r="M77" s="121">
        <f t="shared" si="24"/>
        <v>0</v>
      </c>
      <c r="N77" s="121">
        <f t="shared" si="24"/>
        <v>0</v>
      </c>
      <c r="O77" s="121">
        <f>+O102</f>
        <v>0</v>
      </c>
      <c r="P77" s="121">
        <f t="shared" si="17"/>
        <v>0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-17889</v>
      </c>
      <c r="J81" s="121">
        <f>+J109</f>
        <v>17889</v>
      </c>
      <c r="K81" s="122" t="e">
        <f t="shared" si="14"/>
        <v>#DIV/0!</v>
      </c>
      <c r="L81" s="121">
        <f>+L109</f>
        <v>0</v>
      </c>
      <c r="M81" s="121">
        <f>+M109</f>
        <v>-1394</v>
      </c>
      <c r="N81" s="121">
        <f>+N109</f>
        <v>-16495</v>
      </c>
      <c r="O81" s="121">
        <f>+O109</f>
        <v>-17889</v>
      </c>
      <c r="P81" s="121">
        <f t="shared" si="17"/>
        <v>17889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3">
        <v>5004</v>
      </c>
      <c r="B82" s="214"/>
      <c r="C82" s="214"/>
      <c r="D82" s="214"/>
      <c r="E82" s="214"/>
      <c r="F82" s="214"/>
      <c r="G82" s="126" t="s">
        <v>87</v>
      </c>
      <c r="H82" s="127">
        <f>+H83+H104+H105+H109</f>
        <v>5355600</v>
      </c>
      <c r="I82" s="127">
        <f>+I83+I104+I105+I109</f>
        <v>5050823.13</v>
      </c>
      <c r="J82" s="127">
        <f>+J83+J104+J106+J109</f>
        <v>304776.87</v>
      </c>
      <c r="K82" s="122">
        <f t="shared" si="14"/>
        <v>94.31</v>
      </c>
      <c r="L82" s="127">
        <f>+L83+L104+L105+L109</f>
        <v>0</v>
      </c>
      <c r="M82" s="127">
        <f>+M83+M104+M105+M109</f>
        <v>2555425.77</v>
      </c>
      <c r="N82" s="127">
        <f>+N83+N104+N105+N109</f>
        <v>2495397.36</v>
      </c>
      <c r="O82" s="127">
        <f>+O83+O104+O106+O109</f>
        <v>5050823.13</v>
      </c>
      <c r="P82" s="127">
        <f t="shared" si="17"/>
        <v>-5050823.13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5355600</v>
      </c>
      <c r="I83" s="121">
        <f>I84+I85+I86+I87+I88+I95+I96+I97+I102+I103</f>
        <v>5068712.13</v>
      </c>
      <c r="J83" s="121">
        <f t="shared" ref="J83" si="25">J84+J85+J86+J87+J88+J95+J96+J97+J102+J103</f>
        <v>286887.87</v>
      </c>
      <c r="K83" s="122">
        <f t="shared" si="14"/>
        <v>94.64</v>
      </c>
      <c r="L83" s="121">
        <f>L84+L85+L86+L87+L88+L95+L96+L97+L102+L103</f>
        <v>0</v>
      </c>
      <c r="M83" s="121">
        <f>M84+M85+M86+M87+M88+M95+M96+M97+M102+M103</f>
        <v>2556819.77</v>
      </c>
      <c r="N83" s="121">
        <f>N84+N85+N86+N87+N88+N95+N96+N97+N102+N103</f>
        <v>2511892.36</v>
      </c>
      <c r="O83" s="121">
        <f t="shared" ref="O83" si="26">O84+O85+O86+O87+O88+O95+O96+O97+O102+O103</f>
        <v>5068712.13</v>
      </c>
      <c r="P83" s="121">
        <f t="shared" si="17"/>
        <v>-5068712.13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747200</v>
      </c>
      <c r="I84" s="121">
        <f>I112+I179+I264</f>
        <v>735272</v>
      </c>
      <c r="J84" s="121">
        <f>J112+J179+J264</f>
        <v>11928</v>
      </c>
      <c r="K84" s="122">
        <f t="shared" si="14"/>
        <v>98.4</v>
      </c>
      <c r="L84" s="121">
        <f>L112+L179+L264</f>
        <v>0</v>
      </c>
      <c r="M84" s="121">
        <f>M112+M179+M264</f>
        <v>380284</v>
      </c>
      <c r="N84" s="121">
        <f>N112+N179+N264</f>
        <v>354988</v>
      </c>
      <c r="O84" s="121">
        <f>O112+O179+O264</f>
        <v>735272</v>
      </c>
      <c r="P84" s="121">
        <f t="shared" si="17"/>
        <v>-735272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89100</v>
      </c>
      <c r="I85" s="121">
        <f>I139+I206+I296+I389</f>
        <v>79621.13</v>
      </c>
      <c r="J85" s="121">
        <f>J139+J206+J296+J389</f>
        <v>9478.869999999999</v>
      </c>
      <c r="K85" s="122">
        <f t="shared" si="14"/>
        <v>89.36</v>
      </c>
      <c r="L85" s="121">
        <f>L139+L206+L296+L389</f>
        <v>0</v>
      </c>
      <c r="M85" s="121">
        <f>M139+M206+M296+M389</f>
        <v>34526.770000000004</v>
      </c>
      <c r="N85" s="121">
        <f>N139+N206+N296+N389</f>
        <v>45094.36</v>
      </c>
      <c r="O85" s="121">
        <f>O139+O206+O296+O389</f>
        <v>79621.13</v>
      </c>
      <c r="P85" s="121">
        <f t="shared" si="17"/>
        <v>-79621.13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820000</v>
      </c>
      <c r="I88" s="121">
        <f>I237+I332+I395</f>
        <v>772605</v>
      </c>
      <c r="J88" s="121">
        <f>J237+J332+J395</f>
        <v>47395</v>
      </c>
      <c r="K88" s="122">
        <f t="shared" si="14"/>
        <v>94.22</v>
      </c>
      <c r="L88" s="121">
        <f>L237+L332+L395</f>
        <v>0</v>
      </c>
      <c r="M88" s="121">
        <f>M237+M332+M395</f>
        <v>388258</v>
      </c>
      <c r="N88" s="121">
        <f>N237+N332+N395</f>
        <v>384347</v>
      </c>
      <c r="O88" s="121">
        <f>O237+O332+O395</f>
        <v>772605</v>
      </c>
      <c r="P88" s="121">
        <f t="shared" si="17"/>
        <v>-772605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820000</v>
      </c>
      <c r="I89" s="121">
        <f>I90+I91+I92+I93+I94</f>
        <v>772605</v>
      </c>
      <c r="J89" s="121">
        <f>J90+J91+J92+J93+J94</f>
        <v>47395</v>
      </c>
      <c r="K89" s="122">
        <f t="shared" si="14"/>
        <v>94.22</v>
      </c>
      <c r="L89" s="121">
        <f>L90+L91+L92+L93+L94</f>
        <v>0</v>
      </c>
      <c r="M89" s="121">
        <f>M90+M91+M92+M93+M94</f>
        <v>388258</v>
      </c>
      <c r="N89" s="121">
        <f>N90+N91+N92+N93+N94</f>
        <v>384347</v>
      </c>
      <c r="O89" s="121">
        <f>O90+O91+O92+O93+O94</f>
        <v>772605</v>
      </c>
      <c r="P89" s="121">
        <f t="shared" si="17"/>
        <v>-772605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820000</v>
      </c>
      <c r="I91" s="121">
        <f>I334</f>
        <v>772605</v>
      </c>
      <c r="J91" s="121">
        <f>J334</f>
        <v>47395</v>
      </c>
      <c r="K91" s="122">
        <f t="shared" si="14"/>
        <v>94.22</v>
      </c>
      <c r="L91" s="121">
        <f>L334</f>
        <v>0</v>
      </c>
      <c r="M91" s="121">
        <f>M334</f>
        <v>388258</v>
      </c>
      <c r="N91" s="121">
        <f>N334</f>
        <v>384347</v>
      </c>
      <c r="O91" s="121">
        <f>O334</f>
        <v>772605</v>
      </c>
      <c r="P91" s="121">
        <f t="shared" si="17"/>
        <v>-772605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302000</v>
      </c>
      <c r="I96" s="121">
        <f>I240+I404</f>
        <v>273167</v>
      </c>
      <c r="J96" s="121">
        <f>+J404</f>
        <v>28833</v>
      </c>
      <c r="K96" s="122">
        <f t="shared" si="14"/>
        <v>90.45</v>
      </c>
      <c r="L96" s="121">
        <f>L240+L404</f>
        <v>0</v>
      </c>
      <c r="M96" s="121">
        <f>M240+M404</f>
        <v>135735</v>
      </c>
      <c r="N96" s="121">
        <f>N240+N404</f>
        <v>137432</v>
      </c>
      <c r="O96" s="121">
        <f>O240+O404</f>
        <v>273167</v>
      </c>
      <c r="P96" s="121">
        <f t="shared" si="17"/>
        <v>-273167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3397300</v>
      </c>
      <c r="I97" s="121">
        <f>I244+I337+I418</f>
        <v>3208047</v>
      </c>
      <c r="J97" s="121">
        <f>J244+J337+J418</f>
        <v>189253</v>
      </c>
      <c r="K97" s="122">
        <f t="shared" si="14"/>
        <v>94.43</v>
      </c>
      <c r="L97" s="121">
        <f>L244+L337+L418</f>
        <v>0</v>
      </c>
      <c r="M97" s="121">
        <f>M244+M337+M418</f>
        <v>1618016</v>
      </c>
      <c r="N97" s="121">
        <f>N244+N337+N418</f>
        <v>1590031</v>
      </c>
      <c r="O97" s="121">
        <f>O244+O337+O418</f>
        <v>3208047</v>
      </c>
      <c r="P97" s="121">
        <f t="shared" si="17"/>
        <v>-3208047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3282000</v>
      </c>
      <c r="I98" s="121">
        <f>I245+I338</f>
        <v>3103859</v>
      </c>
      <c r="J98" s="121">
        <f>J245+J338</f>
        <v>178141</v>
      </c>
      <c r="K98" s="122">
        <f t="shared" si="14"/>
        <v>94.57</v>
      </c>
      <c r="L98" s="121">
        <f>L245+L338</f>
        <v>0</v>
      </c>
      <c r="M98" s="121">
        <f>M245+M338</f>
        <v>1565640</v>
      </c>
      <c r="N98" s="121">
        <f>N245+N338</f>
        <v>1538219</v>
      </c>
      <c r="O98" s="121">
        <f>O245+O338</f>
        <v>3103859</v>
      </c>
      <c r="P98" s="121">
        <f t="shared" si="17"/>
        <v>-3103859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115300</v>
      </c>
      <c r="I99" s="121">
        <f>I100+I101</f>
        <v>104188</v>
      </c>
      <c r="J99" s="121">
        <f>J100+J101</f>
        <v>11112</v>
      </c>
      <c r="K99" s="122">
        <f t="shared" si="14"/>
        <v>90.36</v>
      </c>
      <c r="L99" s="121">
        <f>L100+L101</f>
        <v>0</v>
      </c>
      <c r="M99" s="121">
        <f>M100+M101</f>
        <v>52376</v>
      </c>
      <c r="N99" s="121">
        <f>N100+N101</f>
        <v>51812</v>
      </c>
      <c r="O99" s="121">
        <f>O100+O101</f>
        <v>104188</v>
      </c>
      <c r="P99" s="121">
        <f t="shared" si="17"/>
        <v>-104188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115300</v>
      </c>
      <c r="I100" s="121">
        <f>I247+I358+I420</f>
        <v>104188</v>
      </c>
      <c r="J100" s="121">
        <f>J247+J357+J420</f>
        <v>11112</v>
      </c>
      <c r="K100" s="122">
        <f t="shared" si="14"/>
        <v>90.36</v>
      </c>
      <c r="L100" s="121">
        <f>L247+L358+L420</f>
        <v>0</v>
      </c>
      <c r="M100" s="121">
        <f>M247+M358+M420</f>
        <v>52376</v>
      </c>
      <c r="N100" s="121">
        <f>N247+N358+N420</f>
        <v>51812</v>
      </c>
      <c r="O100" s="121">
        <f>O247+O358+O420</f>
        <v>104188</v>
      </c>
      <c r="P100" s="121">
        <f t="shared" si="17"/>
        <v>-104188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0</v>
      </c>
      <c r="I101" s="121">
        <f>I248</f>
        <v>0</v>
      </c>
      <c r="J101" s="121">
        <f>J248</f>
        <v>0</v>
      </c>
      <c r="K101" s="122" t="e">
        <f t="shared" si="14"/>
        <v>#DIV/0!</v>
      </c>
      <c r="L101" s="121">
        <f>L248</f>
        <v>0</v>
      </c>
      <c r="M101" s="121">
        <f>M248</f>
        <v>0</v>
      </c>
      <c r="N101" s="121">
        <f>N248+N446</f>
        <v>0</v>
      </c>
      <c r="O101" s="121">
        <f>O248+O446</f>
        <v>0</v>
      </c>
      <c r="P101" s="121">
        <f t="shared" si="17"/>
        <v>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0</v>
      </c>
      <c r="I102" s="121">
        <f>I157+I362</f>
        <v>0</v>
      </c>
      <c r="J102" s="121">
        <f>J157+J362</f>
        <v>0</v>
      </c>
      <c r="K102" s="122" t="e">
        <f t="shared" si="14"/>
        <v>#DIV/0!</v>
      </c>
      <c r="L102" s="121">
        <f>L157+L362</f>
        <v>0</v>
      </c>
      <c r="M102" s="121">
        <f>M157+M362</f>
        <v>0</v>
      </c>
      <c r="N102" s="121">
        <f>N157+N362</f>
        <v>0</v>
      </c>
      <c r="O102" s="121">
        <f>O157+O362</f>
        <v>0</v>
      </c>
      <c r="P102" s="121">
        <f t="shared" si="17"/>
        <v>0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-17889</v>
      </c>
      <c r="J109" s="131">
        <f>+J257+J377+J451</f>
        <v>17889</v>
      </c>
      <c r="K109" s="132"/>
      <c r="L109" s="131">
        <f>+L257+L377+L451+L159</f>
        <v>0</v>
      </c>
      <c r="M109" s="131">
        <f>+M257+M377+M451+M159</f>
        <v>-1394</v>
      </c>
      <c r="N109" s="131">
        <f>+N257+N377+N451+N159</f>
        <v>-16495</v>
      </c>
      <c r="O109" s="131">
        <f>+O257+O377+O451+O159</f>
        <v>-17889</v>
      </c>
      <c r="P109" s="131">
        <f t="shared" si="17"/>
        <v>17889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35" t="s">
        <v>110</v>
      </c>
      <c r="B110" s="236"/>
      <c r="C110" s="236"/>
      <c r="D110" s="236"/>
      <c r="E110" s="236"/>
      <c r="F110" s="236"/>
      <c r="G110" s="133" t="s">
        <v>111</v>
      </c>
      <c r="H110" s="134">
        <f>H111+H159</f>
        <v>0</v>
      </c>
      <c r="I110" s="134">
        <f>I111+I159</f>
        <v>0</v>
      </c>
      <c r="J110" s="134">
        <f>J111+J159</f>
        <v>0</v>
      </c>
      <c r="K110" s="135" t="e">
        <f>ROUND(I110/H110*100,2)</f>
        <v>#DIV/0!</v>
      </c>
      <c r="L110" s="134">
        <f>L111+L159</f>
        <v>0</v>
      </c>
      <c r="M110" s="136">
        <f>M111+M159</f>
        <v>0</v>
      </c>
      <c r="N110" s="134">
        <f>N111+N159</f>
        <v>0</v>
      </c>
      <c r="O110" s="208">
        <f>O111+O159</f>
        <v>0</v>
      </c>
      <c r="P110" s="137">
        <f t="shared" si="17"/>
        <v>0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0</v>
      </c>
      <c r="I111" s="139">
        <f>I112+I139+I157</f>
        <v>0</v>
      </c>
      <c r="J111" s="139">
        <f>J112+J139+J157</f>
        <v>0</v>
      </c>
      <c r="K111" s="140" t="e">
        <f>ROUND(I111/H111*100,2)</f>
        <v>#DIV/0!</v>
      </c>
      <c r="L111" s="139">
        <f>L112+L139+L157</f>
        <v>0</v>
      </c>
      <c r="M111" s="121">
        <f>M112+M139+M157</f>
        <v>0</v>
      </c>
      <c r="N111" s="139">
        <f>N112+N139+N157</f>
        <v>0</v>
      </c>
      <c r="O111" s="141">
        <f>O112+O139+O157</f>
        <v>0</v>
      </c>
      <c r="P111" s="141">
        <f t="shared" si="17"/>
        <v>0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0</v>
      </c>
      <c r="I157" s="139">
        <f>+I158</f>
        <v>0</v>
      </c>
      <c r="J157" s="139">
        <f t="shared" ref="J157" si="37">+J158</f>
        <v>0</v>
      </c>
      <c r="K157" s="140" t="e">
        <f>ROUND(I157/H157*100,2)</f>
        <v>#DIV/0!</v>
      </c>
      <c r="L157" s="139">
        <f>+L158</f>
        <v>0</v>
      </c>
      <c r="M157" s="139">
        <f>+M158</f>
        <v>0</v>
      </c>
      <c r="N157" s="139">
        <f>+N158</f>
        <v>0</v>
      </c>
      <c r="O157" s="139">
        <f t="shared" ref="O157" si="38">+O158</f>
        <v>0</v>
      </c>
      <c r="P157" s="141">
        <f t="shared" si="33"/>
        <v>0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/>
      <c r="I158" s="143">
        <f>O158</f>
        <v>0</v>
      </c>
      <c r="J158" s="143">
        <f t="shared" ref="J158:J176" si="40">H158-I158</f>
        <v>0</v>
      </c>
      <c r="K158" s="140" t="e">
        <f>ROUND(I158/H158*100,2)</f>
        <v>#DIV/0!</v>
      </c>
      <c r="L158" s="143"/>
      <c r="M158" s="144"/>
      <c r="N158" s="143">
        <v>0</v>
      </c>
      <c r="O158" s="145">
        <f t="shared" si="36"/>
        <v>0</v>
      </c>
      <c r="P158" s="145">
        <f t="shared" si="33"/>
        <v>0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0</v>
      </c>
      <c r="I160" s="139">
        <f>I157</f>
        <v>0</v>
      </c>
      <c r="J160" s="143">
        <f t="shared" si="40"/>
        <v>0</v>
      </c>
      <c r="K160" s="140" t="e">
        <f t="shared" ref="K160:K175" si="41">ROUND(I160/H160*100,2)</f>
        <v>#DIV/0!</v>
      </c>
      <c r="L160" s="139">
        <f>L157</f>
        <v>0</v>
      </c>
      <c r="M160" s="139">
        <f>M157</f>
        <v>0</v>
      </c>
      <c r="N160" s="139">
        <f>N157</f>
        <v>0</v>
      </c>
      <c r="O160" s="139">
        <f>O157</f>
        <v>0</v>
      </c>
      <c r="P160" s="141">
        <f t="shared" si="33"/>
        <v>0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20.2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5240300</v>
      </c>
      <c r="I164" s="139">
        <f>+I165+I174</f>
        <v>4964524.13</v>
      </c>
      <c r="J164" s="143">
        <f t="shared" si="40"/>
        <v>275775.87000000011</v>
      </c>
      <c r="K164" s="140">
        <f t="shared" si="41"/>
        <v>94.74</v>
      </c>
      <c r="L164" s="139">
        <f>+L165+L174</f>
        <v>0</v>
      </c>
      <c r="M164" s="139">
        <f>+M165+M174</f>
        <v>2504443.77</v>
      </c>
      <c r="N164" s="139">
        <f>+N165+N174</f>
        <v>2460080.36</v>
      </c>
      <c r="O164" s="139">
        <f>+O165+O174</f>
        <v>4964524.13</v>
      </c>
      <c r="P164" s="141">
        <f t="shared" si="33"/>
        <v>-4964524.13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5240300</v>
      </c>
      <c r="I165" s="139">
        <f>+I166+I167+I168+I169+I170+I171+I172+I173</f>
        <v>4964524.13</v>
      </c>
      <c r="J165" s="139">
        <f>+J166+J167+J168+J169+J170+J171+J172+J173</f>
        <v>275775.87</v>
      </c>
      <c r="K165" s="140">
        <f t="shared" si="41"/>
        <v>94.74</v>
      </c>
      <c r="L165" s="139">
        <f>+L166+L167+L168+L169+L170+L171+L172+L173</f>
        <v>0</v>
      </c>
      <c r="M165" s="139">
        <f>+M166+M167+M168+M169+M170+M171+M172+M173</f>
        <v>2504443.77</v>
      </c>
      <c r="N165" s="139">
        <f>+N166+N167+N168+N169+N170+N171+N172+N173</f>
        <v>2460080.36</v>
      </c>
      <c r="O165" s="139">
        <f>+O166+O167+O168+O169+O170+O171+O172+O173</f>
        <v>4964524.13</v>
      </c>
      <c r="P165" s="141">
        <f t="shared" si="33"/>
        <v>-4964524.13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747200</v>
      </c>
      <c r="I166" s="139">
        <f>+I179+I264+I112</f>
        <v>735272</v>
      </c>
      <c r="J166" s="143">
        <f t="shared" si="40"/>
        <v>11928</v>
      </c>
      <c r="K166" s="140">
        <f t="shared" si="41"/>
        <v>98.4</v>
      </c>
      <c r="L166" s="139">
        <f>+L179+L264+L112</f>
        <v>0</v>
      </c>
      <c r="M166" s="139">
        <f>+M179+M264+M112</f>
        <v>380284</v>
      </c>
      <c r="N166" s="139">
        <f>+N179+N264+N112</f>
        <v>354988</v>
      </c>
      <c r="O166" s="139">
        <f>+O179+O264+O112</f>
        <v>735272</v>
      </c>
      <c r="P166" s="141">
        <f t="shared" si="33"/>
        <v>-735272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89100</v>
      </c>
      <c r="I167" s="139">
        <f>+I206+I296+I139</f>
        <v>79621.13</v>
      </c>
      <c r="J167" s="143">
        <f t="shared" si="40"/>
        <v>9478.8699999999953</v>
      </c>
      <c r="K167" s="140">
        <f t="shared" si="41"/>
        <v>89.36</v>
      </c>
      <c r="L167" s="139">
        <f>+L206+L296+L139</f>
        <v>0</v>
      </c>
      <c r="M167" s="139">
        <f>+M206+M296+M139</f>
        <v>34526.770000000004</v>
      </c>
      <c r="N167" s="139">
        <f>+N206+N296+N139</f>
        <v>45094.36</v>
      </c>
      <c r="O167" s="139">
        <f>+O206+O296+O139</f>
        <v>79621.13</v>
      </c>
      <c r="P167" s="141">
        <f t="shared" si="33"/>
        <v>-79621.13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820000</v>
      </c>
      <c r="I170" s="139">
        <f>+I237+I332</f>
        <v>772605</v>
      </c>
      <c r="J170" s="143">
        <f t="shared" si="40"/>
        <v>47395</v>
      </c>
      <c r="K170" s="140">
        <f t="shared" si="41"/>
        <v>94.22</v>
      </c>
      <c r="L170" s="139">
        <f>+L237+L332</f>
        <v>0</v>
      </c>
      <c r="M170" s="139">
        <f>+M237+M332</f>
        <v>388258</v>
      </c>
      <c r="N170" s="139">
        <f>+N237+N332</f>
        <v>384347</v>
      </c>
      <c r="O170" s="139">
        <f>+O237+O332</f>
        <v>772605</v>
      </c>
      <c r="P170" s="141">
        <f t="shared" si="33"/>
        <v>-772605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302000</v>
      </c>
      <c r="I171" s="139">
        <f>I240+I404</f>
        <v>273167</v>
      </c>
      <c r="J171" s="143">
        <f t="shared" si="40"/>
        <v>28833</v>
      </c>
      <c r="K171" s="140">
        <f t="shared" si="41"/>
        <v>90.45</v>
      </c>
      <c r="L171" s="139">
        <f>L240+L404</f>
        <v>0</v>
      </c>
      <c r="M171" s="139">
        <f>M240+M404</f>
        <v>135735</v>
      </c>
      <c r="N171" s="139">
        <f>N240+N404</f>
        <v>137432</v>
      </c>
      <c r="O171" s="139">
        <f>O240+O404</f>
        <v>273167</v>
      </c>
      <c r="P171" s="141">
        <f t="shared" si="33"/>
        <v>-273167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3282000</v>
      </c>
      <c r="I172" s="139">
        <f>+I244+I337</f>
        <v>3103859</v>
      </c>
      <c r="J172" s="143">
        <f t="shared" si="40"/>
        <v>178141</v>
      </c>
      <c r="K172" s="140">
        <f t="shared" si="41"/>
        <v>94.57</v>
      </c>
      <c r="L172" s="139">
        <f>+L244+L337</f>
        <v>0</v>
      </c>
      <c r="M172" s="139">
        <f>+M244+M337</f>
        <v>1565640</v>
      </c>
      <c r="N172" s="139">
        <f>+N244+N337</f>
        <v>1538219</v>
      </c>
      <c r="O172" s="139">
        <f>+O244+O337</f>
        <v>3103859</v>
      </c>
      <c r="P172" s="141">
        <f t="shared" si="33"/>
        <v>-3103859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0</v>
      </c>
      <c r="I173" s="139">
        <f>+I362+I157</f>
        <v>0</v>
      </c>
      <c r="J173" s="143">
        <f t="shared" si="40"/>
        <v>0</v>
      </c>
      <c r="K173" s="140" t="e">
        <f t="shared" si="41"/>
        <v>#DIV/0!</v>
      </c>
      <c r="L173" s="139">
        <f>+L362+L157</f>
        <v>0</v>
      </c>
      <c r="M173" s="139">
        <f>+M362+M157</f>
        <v>0</v>
      </c>
      <c r="N173" s="139">
        <f>+N362+N157</f>
        <v>0</v>
      </c>
      <c r="O173" s="139">
        <f>+O362+O157</f>
        <v>0</v>
      </c>
      <c r="P173" s="141">
        <f t="shared" si="33"/>
        <v>0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3" t="s">
        <v>142</v>
      </c>
      <c r="B177" s="214"/>
      <c r="C177" s="214"/>
      <c r="D177" s="214"/>
      <c r="E177" s="214"/>
      <c r="F177" s="214"/>
      <c r="G177" s="157" t="s">
        <v>143</v>
      </c>
      <c r="H177" s="158">
        <f>H178+H249+H257</f>
        <v>4000</v>
      </c>
      <c r="I177" s="158">
        <f>I178+I249+I257</f>
        <v>469.94</v>
      </c>
      <c r="J177" s="158">
        <f>J178+J249+J257</f>
        <v>3530.06</v>
      </c>
      <c r="K177" s="159">
        <f>ROUND(I177/H177*100,2)</f>
        <v>11.75</v>
      </c>
      <c r="L177" s="158">
        <f>L178+L249+L257</f>
        <v>0</v>
      </c>
      <c r="M177" s="160">
        <f>M178+M249+M257</f>
        <v>361.75</v>
      </c>
      <c r="N177" s="158">
        <f>N178+N249+N257</f>
        <v>108.19</v>
      </c>
      <c r="O177" s="206">
        <f>O178+O249+O257</f>
        <v>469.94</v>
      </c>
      <c r="P177" s="161">
        <f t="shared" si="33"/>
        <v>-469.94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4000</v>
      </c>
      <c r="I178" s="139">
        <f>I179+I206+I235+I237+I244+I240</f>
        <v>469.94</v>
      </c>
      <c r="J178" s="139">
        <f>J179+J206+J235+J237+J244+J240</f>
        <v>3530.06</v>
      </c>
      <c r="K178" s="140">
        <f>ROUND(I178/H178*100,2)</f>
        <v>11.75</v>
      </c>
      <c r="L178" s="139">
        <f t="shared" ref="L178:O178" si="42">L179+L206+L235+L237+L244+L240</f>
        <v>0</v>
      </c>
      <c r="M178" s="139">
        <f t="shared" si="42"/>
        <v>361.75</v>
      </c>
      <c r="N178" s="139">
        <f t="shared" si="42"/>
        <v>108.19</v>
      </c>
      <c r="O178" s="205">
        <f t="shared" si="42"/>
        <v>469.94</v>
      </c>
      <c r="P178" s="141">
        <f t="shared" si="33"/>
        <v>-469.94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4000</v>
      </c>
      <c r="I206" s="139">
        <f>I207+I218+I219+I223+I226+I227+I228+I229</f>
        <v>469.94</v>
      </c>
      <c r="J206" s="139">
        <f>J207+J218+J219+J223+J226+J227+J228+J229</f>
        <v>3530.06</v>
      </c>
      <c r="K206" s="140">
        <f>ROUND(I206/H206*100,2)</f>
        <v>11.75</v>
      </c>
      <c r="L206" s="139">
        <f>L207+L218+L219+L223+L226+L227+L228+L229</f>
        <v>0</v>
      </c>
      <c r="M206" s="139">
        <f>M207+M218+M219+M223+M226+M227+M228+M229</f>
        <v>361.75</v>
      </c>
      <c r="N206" s="139">
        <f>N207+N218+N219+N223+N226+N227+N228+N229</f>
        <v>108.19</v>
      </c>
      <c r="O206" s="207">
        <f t="shared" ref="O206" si="46">O207+O218+O219+O223+O226+O227+O228+O229</f>
        <v>469.94</v>
      </c>
      <c r="P206" s="141">
        <f t="shared" si="45"/>
        <v>-469.94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4000</v>
      </c>
      <c r="I207" s="139">
        <f>SUM(I208:I217)</f>
        <v>469.94</v>
      </c>
      <c r="J207" s="139">
        <f>SUM(J208:J217)</f>
        <v>3530.06</v>
      </c>
      <c r="K207" s="140">
        <f>ROUND(I207/H207*100,2)</f>
        <v>11.75</v>
      </c>
      <c r="L207" s="139">
        <f>SUM(L208:L217)</f>
        <v>0</v>
      </c>
      <c r="M207" s="121">
        <f>SUM(M208:M217)</f>
        <v>361.75</v>
      </c>
      <c r="N207" s="139">
        <f>SUM(N208:N217)</f>
        <v>108.19</v>
      </c>
      <c r="O207" s="141">
        <f>SUM(O208:O217)</f>
        <v>469.94</v>
      </c>
      <c r="P207" s="141">
        <f t="shared" si="45"/>
        <v>-469.94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800</v>
      </c>
      <c r="I210" s="143">
        <f>O210</f>
        <v>300</v>
      </c>
      <c r="J210" s="143">
        <f t="shared" si="48"/>
        <v>500</v>
      </c>
      <c r="K210" s="140">
        <f t="shared" ref="K210:K217" si="50">ROUND(I210/H210*100,2)</f>
        <v>37.5</v>
      </c>
      <c r="L210" s="143"/>
      <c r="M210" s="144">
        <v>300</v>
      </c>
      <c r="N210" s="143">
        <v>0</v>
      </c>
      <c r="O210" s="145">
        <f t="shared" si="49"/>
        <v>300</v>
      </c>
      <c r="P210" s="145">
        <f t="shared" si="45"/>
        <v>-300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2600</v>
      </c>
      <c r="I211" s="143">
        <f>O211</f>
        <v>108.36000000000001</v>
      </c>
      <c r="J211" s="143">
        <f t="shared" si="48"/>
        <v>2491.64</v>
      </c>
      <c r="K211" s="140"/>
      <c r="L211" s="143"/>
      <c r="M211" s="144">
        <v>30.96</v>
      </c>
      <c r="N211" s="143">
        <v>77.400000000000006</v>
      </c>
      <c r="O211" s="145">
        <f t="shared" si="49"/>
        <v>108.36000000000001</v>
      </c>
      <c r="P211" s="145">
        <f t="shared" si="45"/>
        <v>-108.36000000000001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100</v>
      </c>
      <c r="I215" s="143">
        <f>O215</f>
        <v>61.58</v>
      </c>
      <c r="J215" s="143">
        <f t="shared" si="48"/>
        <v>38.42</v>
      </c>
      <c r="K215" s="140">
        <f t="shared" si="50"/>
        <v>61.58</v>
      </c>
      <c r="L215" s="143"/>
      <c r="M215" s="144">
        <v>30.79</v>
      </c>
      <c r="N215" s="143">
        <v>30.79</v>
      </c>
      <c r="O215" s="145">
        <f t="shared" si="49"/>
        <v>61.58</v>
      </c>
      <c r="P215" s="145">
        <f t="shared" si="45"/>
        <v>-61.58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20.2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0</v>
      </c>
      <c r="I244" s="139">
        <f>I246</f>
        <v>0</v>
      </c>
      <c r="J244" s="143">
        <f t="shared" si="48"/>
        <v>0</v>
      </c>
      <c r="K244" s="140" t="e">
        <f>ROUND(I244/H244*100,2)</f>
        <v>#DIV/0!</v>
      </c>
      <c r="L244" s="139">
        <f>L246</f>
        <v>0</v>
      </c>
      <c r="M244" s="121">
        <f>M246</f>
        <v>0</v>
      </c>
      <c r="N244" s="139">
        <f>N246</f>
        <v>0</v>
      </c>
      <c r="O244" s="141">
        <f>O246</f>
        <v>0</v>
      </c>
      <c r="P244" s="141">
        <f t="shared" si="45"/>
        <v>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0</v>
      </c>
      <c r="I246" s="139">
        <f>I248+I247</f>
        <v>0</v>
      </c>
      <c r="J246" s="143">
        <f t="shared" si="48"/>
        <v>0</v>
      </c>
      <c r="K246" s="140" t="e">
        <f>ROUND(I246/H246*100,2)</f>
        <v>#DIV/0!</v>
      </c>
      <c r="L246" s="139">
        <f>L248+L247</f>
        <v>0</v>
      </c>
      <c r="M246" s="121">
        <f>M248+M247</f>
        <v>0</v>
      </c>
      <c r="N246" s="139">
        <f>N248+N247</f>
        <v>0</v>
      </c>
      <c r="O246" s="141">
        <f>O248+O247</f>
        <v>0</v>
      </c>
      <c r="P246" s="141">
        <f t="shared" si="45"/>
        <v>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/>
      <c r="I248" s="143"/>
      <c r="J248" s="143">
        <f t="shared" si="48"/>
        <v>0</v>
      </c>
      <c r="K248" s="140" t="e">
        <f>ROUND(I248/H248*100,2)</f>
        <v>#DIV/0!</v>
      </c>
      <c r="L248" s="143"/>
      <c r="M248" s="144"/>
      <c r="N248" s="143"/>
      <c r="O248" s="145">
        <f t="shared" si="59"/>
        <v>0</v>
      </c>
      <c r="P248" s="145">
        <f t="shared" si="45"/>
        <v>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4000</v>
      </c>
      <c r="I261" s="139">
        <f>I177-I260</f>
        <v>469.94</v>
      </c>
      <c r="J261" s="139">
        <f>H261-I261</f>
        <v>3530.06</v>
      </c>
      <c r="K261" s="140">
        <f t="shared" ref="K261:K308" si="63">ROUND(I261/H261*100,2)</f>
        <v>11.75</v>
      </c>
      <c r="L261" s="139">
        <f>L177-L260</f>
        <v>0</v>
      </c>
      <c r="M261" s="139">
        <f>M177-M260</f>
        <v>361.75</v>
      </c>
      <c r="N261" s="139">
        <f>N177-N260</f>
        <v>108.19</v>
      </c>
      <c r="O261" s="139">
        <f>O177-O260</f>
        <v>469.94</v>
      </c>
      <c r="P261" s="141">
        <f t="shared" si="62"/>
        <v>-469.94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3" t="s">
        <v>165</v>
      </c>
      <c r="B262" s="214"/>
      <c r="C262" s="214"/>
      <c r="D262" s="214"/>
      <c r="E262" s="214"/>
      <c r="F262" s="214"/>
      <c r="G262" s="157" t="s">
        <v>166</v>
      </c>
      <c r="H262" s="158">
        <f>H263+H365+H373+H377</f>
        <v>4934300</v>
      </c>
      <c r="I262" s="158">
        <f>I263+I365+I373+I377</f>
        <v>4673296.1899999995</v>
      </c>
      <c r="J262" s="158">
        <f>J263+J365+J373+J377</f>
        <v>261003.81</v>
      </c>
      <c r="K262" s="159">
        <f t="shared" si="63"/>
        <v>94.71</v>
      </c>
      <c r="L262" s="158">
        <f>L263+L365+L373+L377</f>
        <v>0</v>
      </c>
      <c r="M262" s="160">
        <f>M263+M365+M373+M377</f>
        <v>2367003.02</v>
      </c>
      <c r="N262" s="158">
        <f>N263+N365+N373+N377</f>
        <v>2306293.17</v>
      </c>
      <c r="O262" s="161">
        <f>O263+O365+O373+O377</f>
        <v>4673296.1899999995</v>
      </c>
      <c r="P262" s="161">
        <f t="shared" si="62"/>
        <v>-4673296.1899999995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4934300</v>
      </c>
      <c r="I263" s="139">
        <f>I264+I296+I329+I332+I337+I362</f>
        <v>4690887.1899999995</v>
      </c>
      <c r="J263" s="139">
        <f>J264+J296+J329+J332+J337+J362</f>
        <v>243412.81</v>
      </c>
      <c r="K263" s="140">
        <f t="shared" si="63"/>
        <v>95.07</v>
      </c>
      <c r="L263" s="139">
        <f>L264+L296+L329+L332+L337+L362</f>
        <v>0</v>
      </c>
      <c r="M263" s="121">
        <f>M264+M296+M329+M332+M337+M362</f>
        <v>2368347.02</v>
      </c>
      <c r="N263" s="139">
        <f>N264+N296+N329+N332+N337+N362</f>
        <v>2322540.17</v>
      </c>
      <c r="O263" s="141">
        <f>O264+O296+O329+O332+O337+O362</f>
        <v>4690887.1899999995</v>
      </c>
      <c r="P263" s="141">
        <f t="shared" si="62"/>
        <v>-4690887.1899999995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747200</v>
      </c>
      <c r="I264" s="139">
        <f>I265+I282+I289</f>
        <v>735272</v>
      </c>
      <c r="J264" s="139">
        <f>J265+J282+J289</f>
        <v>11928</v>
      </c>
      <c r="K264" s="140">
        <f t="shared" si="63"/>
        <v>98.4</v>
      </c>
      <c r="L264" s="139">
        <f>L265+L282+L289</f>
        <v>0</v>
      </c>
      <c r="M264" s="121">
        <f>M265+M282+M289</f>
        <v>380284</v>
      </c>
      <c r="N264" s="139">
        <f>N265+N282+N289</f>
        <v>354988</v>
      </c>
      <c r="O264" s="205">
        <f>O265+O282+O289</f>
        <v>735272</v>
      </c>
      <c r="P264" s="141">
        <f t="shared" si="62"/>
        <v>-735272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731400</v>
      </c>
      <c r="I265" s="139">
        <f>SUM(I266:I281)</f>
        <v>719934</v>
      </c>
      <c r="J265" s="139">
        <f>SUM(J266:J281)</f>
        <v>11466</v>
      </c>
      <c r="K265" s="140">
        <f t="shared" si="63"/>
        <v>98.43</v>
      </c>
      <c r="L265" s="139">
        <f>SUM(L266:L281)</f>
        <v>0</v>
      </c>
      <c r="M265" s="121">
        <f>SUM(M266:M281)</f>
        <v>372505</v>
      </c>
      <c r="N265" s="139">
        <f>SUM(N266:N281)</f>
        <v>347429</v>
      </c>
      <c r="O265" s="141">
        <f>SUM(O266:O281)</f>
        <v>719934</v>
      </c>
      <c r="P265" s="141">
        <f t="shared" si="62"/>
        <v>-719934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686000</v>
      </c>
      <c r="I266" s="143">
        <f>O266</f>
        <v>675062</v>
      </c>
      <c r="J266" s="143">
        <f t="shared" ref="J266:J295" si="64">H266-I266</f>
        <v>10938</v>
      </c>
      <c r="K266" s="140">
        <f t="shared" si="63"/>
        <v>98.41</v>
      </c>
      <c r="L266" s="143"/>
      <c r="M266" s="144">
        <v>337946</v>
      </c>
      <c r="N266" s="143">
        <v>337116</v>
      </c>
      <c r="O266" s="145">
        <f t="shared" ref="O266:O281" si="65">M266+N266</f>
        <v>675062</v>
      </c>
      <c r="P266" s="145">
        <f t="shared" si="62"/>
        <v>-675062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18400</v>
      </c>
      <c r="I269" s="143">
        <f>O269</f>
        <v>18164</v>
      </c>
      <c r="J269" s="143">
        <f t="shared" si="64"/>
        <v>236</v>
      </c>
      <c r="K269" s="140">
        <f t="shared" si="63"/>
        <v>98.72</v>
      </c>
      <c r="L269" s="143"/>
      <c r="M269" s="144">
        <v>8565</v>
      </c>
      <c r="N269" s="143">
        <v>9599</v>
      </c>
      <c r="O269" s="145">
        <f t="shared" si="65"/>
        <v>18164</v>
      </c>
      <c r="P269" s="145">
        <f t="shared" si="62"/>
        <v>-18164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>
        <v>16640</v>
      </c>
      <c r="N276" s="143">
        <v>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10200</v>
      </c>
      <c r="I280" s="143">
        <f>O280</f>
        <v>10068</v>
      </c>
      <c r="J280" s="143">
        <f t="shared" si="64"/>
        <v>132</v>
      </c>
      <c r="K280" s="140">
        <f t="shared" si="63"/>
        <v>98.71</v>
      </c>
      <c r="L280" s="143"/>
      <c r="M280" s="144">
        <v>9354</v>
      </c>
      <c r="N280" s="143">
        <v>714</v>
      </c>
      <c r="O280" s="145">
        <f t="shared" si="65"/>
        <v>10068</v>
      </c>
      <c r="P280" s="145">
        <f t="shared" si="62"/>
        <v>-10068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15800</v>
      </c>
      <c r="I289" s="139">
        <f>SUM(I290+I291+I292+I293+I294+I295)</f>
        <v>15338</v>
      </c>
      <c r="J289" s="143">
        <f t="shared" si="64"/>
        <v>462</v>
      </c>
      <c r="K289" s="140">
        <f t="shared" si="63"/>
        <v>97.08</v>
      </c>
      <c r="L289" s="139">
        <f>SUM(L290+L291+L292+L293+L294+L295)</f>
        <v>0</v>
      </c>
      <c r="M289" s="121">
        <f>SUM(M290+M291+M292+M293+M294+M295)</f>
        <v>7779</v>
      </c>
      <c r="N289" s="139">
        <f>SUM(N290+N291+N292+N293+N294+N295)</f>
        <v>7559</v>
      </c>
      <c r="O289" s="141">
        <f>SUM(O290+O291+O292+O293+O294+O295)</f>
        <v>15338</v>
      </c>
      <c r="P289" s="141">
        <f t="shared" si="62"/>
        <v>-15338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15800</v>
      </c>
      <c r="I295" s="143">
        <f>O295</f>
        <v>15338</v>
      </c>
      <c r="J295" s="143">
        <f t="shared" si="64"/>
        <v>462</v>
      </c>
      <c r="K295" s="140">
        <f t="shared" si="63"/>
        <v>97.08</v>
      </c>
      <c r="L295" s="143"/>
      <c r="M295" s="144">
        <v>7779</v>
      </c>
      <c r="N295" s="143">
        <v>7559</v>
      </c>
      <c r="O295" s="145">
        <f t="shared" si="68"/>
        <v>15338</v>
      </c>
      <c r="P295" s="145">
        <f t="shared" si="62"/>
        <v>-15338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85100</v>
      </c>
      <c r="I296" s="139">
        <f>I297+I308+I309+I313+I316+I317+I318+I319+I320+I321+I322</f>
        <v>79151.19</v>
      </c>
      <c r="J296" s="139">
        <f t="shared" ref="J296" si="69">J297+J308+J309+J313+J316+J317+J318+J319+J320+J321+J322</f>
        <v>5948.8099999999986</v>
      </c>
      <c r="K296" s="140">
        <f t="shared" si="63"/>
        <v>93.01</v>
      </c>
      <c r="L296" s="139">
        <f>L297+L308+L309+L313+L316+L317+L318+L319+L320+L321+L322</f>
        <v>0</v>
      </c>
      <c r="M296" s="121">
        <f>M297+M308+M309+M313+M316+M317+M318+M319+M320+M321+M322</f>
        <v>34165.020000000004</v>
      </c>
      <c r="N296" s="139">
        <f>N297+N308+N309+N313+N316+N317+N318+N319+N320+N321+N322</f>
        <v>44986.17</v>
      </c>
      <c r="O296" s="204">
        <f>O297+O308+O309+O313+O316+O317+O318+O319+O320+O321+O322</f>
        <v>79151.19</v>
      </c>
      <c r="P296" s="141">
        <f t="shared" si="62"/>
        <v>-79151.19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58900</v>
      </c>
      <c r="I297" s="139">
        <f>SUM(I298:I307)</f>
        <v>55423.210000000006</v>
      </c>
      <c r="J297" s="139">
        <f>SUM(J298:J307)</f>
        <v>3476.7899999999986</v>
      </c>
      <c r="K297" s="140">
        <f t="shared" si="63"/>
        <v>94.1</v>
      </c>
      <c r="L297" s="139">
        <f>SUM(L298:L307)</f>
        <v>0</v>
      </c>
      <c r="M297" s="121">
        <f>SUM(M298:M307)</f>
        <v>22683.16</v>
      </c>
      <c r="N297" s="139">
        <f>SUM(N298:N307)</f>
        <v>32740.050000000003</v>
      </c>
      <c r="O297" s="141">
        <f>SUM(O298:O307)</f>
        <v>55423.210000000006</v>
      </c>
      <c r="P297" s="141">
        <f t="shared" si="62"/>
        <v>-55423.210000000006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22000</v>
      </c>
      <c r="I300" s="143">
        <f>O300</f>
        <v>22000</v>
      </c>
      <c r="J300" s="143">
        <f t="shared" si="70"/>
        <v>0</v>
      </c>
      <c r="K300" s="140">
        <f t="shared" si="63"/>
        <v>100</v>
      </c>
      <c r="L300" s="143"/>
      <c r="M300" s="144">
        <v>7000</v>
      </c>
      <c r="N300" s="143">
        <v>15000</v>
      </c>
      <c r="O300" s="145">
        <f t="shared" si="71"/>
        <v>22000</v>
      </c>
      <c r="P300" s="145">
        <f t="shared" si="62"/>
        <v>-22000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8000</v>
      </c>
      <c r="I301" s="143">
        <f>O301</f>
        <v>7617.47</v>
      </c>
      <c r="J301" s="143">
        <f t="shared" si="70"/>
        <v>382.52999999999975</v>
      </c>
      <c r="K301" s="140">
        <f t="shared" si="63"/>
        <v>95.22</v>
      </c>
      <c r="L301" s="143"/>
      <c r="M301" s="144">
        <v>3000</v>
      </c>
      <c r="N301" s="143">
        <v>4617.47</v>
      </c>
      <c r="O301" s="145">
        <f t="shared" si="71"/>
        <v>7617.47</v>
      </c>
      <c r="P301" s="145">
        <f t="shared" si="62"/>
        <v>-7617.47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1000</v>
      </c>
      <c r="I302" s="143">
        <f>O302</f>
        <v>396.61</v>
      </c>
      <c r="J302" s="143">
        <f t="shared" si="70"/>
        <v>603.39</v>
      </c>
      <c r="K302" s="140">
        <f t="shared" si="63"/>
        <v>39.659999999999997</v>
      </c>
      <c r="L302" s="143"/>
      <c r="M302" s="144">
        <v>396.61</v>
      </c>
      <c r="N302" s="143">
        <v>0</v>
      </c>
      <c r="O302" s="145">
        <f t="shared" si="71"/>
        <v>396.61</v>
      </c>
      <c r="P302" s="145">
        <f t="shared" si="62"/>
        <v>-396.61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145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145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2700</v>
      </c>
      <c r="I305" s="143">
        <f>O305</f>
        <v>2268.6800000000003</v>
      </c>
      <c r="J305" s="143">
        <f t="shared" si="70"/>
        <v>431.31999999999971</v>
      </c>
      <c r="K305" s="140">
        <f t="shared" si="63"/>
        <v>84.03</v>
      </c>
      <c r="L305" s="143"/>
      <c r="M305" s="144">
        <v>1146.55</v>
      </c>
      <c r="N305" s="143">
        <v>1122.1300000000001</v>
      </c>
      <c r="O305" s="145">
        <f t="shared" si="71"/>
        <v>2268.6800000000003</v>
      </c>
      <c r="P305" s="145">
        <f t="shared" si="62"/>
        <v>-2268.6800000000003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20.2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24000</v>
      </c>
      <c r="I306" s="143">
        <f>O306</f>
        <v>22955.45</v>
      </c>
      <c r="J306" s="143">
        <f t="shared" si="70"/>
        <v>1044.5499999999993</v>
      </c>
      <c r="K306" s="140">
        <f t="shared" si="63"/>
        <v>95.65</v>
      </c>
      <c r="L306" s="143"/>
      <c r="M306" s="144">
        <v>11000</v>
      </c>
      <c r="N306" s="143">
        <v>11955.45</v>
      </c>
      <c r="O306" s="145">
        <f t="shared" si="71"/>
        <v>22955.45</v>
      </c>
      <c r="P306" s="145">
        <f t="shared" si="62"/>
        <v>-22955.45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185</v>
      </c>
      <c r="J307" s="143">
        <f t="shared" si="70"/>
        <v>1015</v>
      </c>
      <c r="K307" s="140">
        <f t="shared" si="63"/>
        <v>15.42</v>
      </c>
      <c r="L307" s="143"/>
      <c r="M307" s="144">
        <v>140</v>
      </c>
      <c r="N307" s="143">
        <v>45</v>
      </c>
      <c r="O307" s="145">
        <f t="shared" si="71"/>
        <v>185</v>
      </c>
      <c r="P307" s="145">
        <f t="shared" si="62"/>
        <v>-185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1200</v>
      </c>
      <c r="I313" s="139">
        <f>I314+I315</f>
        <v>517.64</v>
      </c>
      <c r="J313" s="143">
        <f t="shared" si="70"/>
        <v>682.36</v>
      </c>
      <c r="K313" s="140">
        <f t="shared" ref="K313:K376" si="74">ROUND(I313/H313*100,2)</f>
        <v>43.14</v>
      </c>
      <c r="L313" s="139">
        <f>L314+L315</f>
        <v>0</v>
      </c>
      <c r="M313" s="121">
        <f>M314+M315</f>
        <v>242.47</v>
      </c>
      <c r="N313" s="139">
        <f>N314+N315</f>
        <v>275.17</v>
      </c>
      <c r="O313" s="141">
        <f>O314+O315</f>
        <v>517.64</v>
      </c>
      <c r="P313" s="141">
        <f t="shared" si="62"/>
        <v>-517.64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1200</v>
      </c>
      <c r="I314" s="143">
        <f>O314</f>
        <v>517.64</v>
      </c>
      <c r="J314" s="143">
        <f t="shared" si="70"/>
        <v>682.36</v>
      </c>
      <c r="K314" s="140">
        <f t="shared" si="74"/>
        <v>43.14</v>
      </c>
      <c r="L314" s="143"/>
      <c r="M314" s="144">
        <v>242.47</v>
      </c>
      <c r="N314" s="143">
        <v>275.17</v>
      </c>
      <c r="O314" s="145">
        <f t="shared" ref="O314:O321" si="75">M314+N314</f>
        <v>517.64</v>
      </c>
      <c r="P314" s="145">
        <f t="shared" si="62"/>
        <v>-517.64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25000</v>
      </c>
      <c r="I322" s="139">
        <f>+I323+I324+I325+I326+I327+I328</f>
        <v>23210.34</v>
      </c>
      <c r="J322" s="139">
        <f>+J323+J324+J325+J326+J327+J328</f>
        <v>1789.6599999999999</v>
      </c>
      <c r="K322" s="140">
        <f t="shared" si="74"/>
        <v>92.84</v>
      </c>
      <c r="L322" s="139">
        <f>+L323+L324+L325+L326+L327+L328</f>
        <v>0</v>
      </c>
      <c r="M322" s="121">
        <f>+M323+M324+M325+M326+M327+M328</f>
        <v>11239.39</v>
      </c>
      <c r="N322" s="139">
        <f>+N323+N324+N325+N326+N327+N328</f>
        <v>11970.95</v>
      </c>
      <c r="O322" s="206">
        <f>+O323+O324+O325+O326+O327+O328</f>
        <v>23210.34</v>
      </c>
      <c r="P322" s="141">
        <f t="shared" si="62"/>
        <v>-23210.34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5000</v>
      </c>
      <c r="I325" s="143">
        <f>O325</f>
        <v>4577.57</v>
      </c>
      <c r="J325" s="143">
        <f t="shared" si="70"/>
        <v>422.43000000000029</v>
      </c>
      <c r="K325" s="140">
        <f t="shared" si="74"/>
        <v>91.55</v>
      </c>
      <c r="L325" s="143"/>
      <c r="M325" s="144">
        <v>2239.39</v>
      </c>
      <c r="N325" s="143">
        <v>2338.1799999999998</v>
      </c>
      <c r="O325" s="145">
        <f t="shared" si="76"/>
        <v>4577.57</v>
      </c>
      <c r="P325" s="145">
        <f t="shared" si="77"/>
        <v>-4577.57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19500</v>
      </c>
      <c r="I326" s="143">
        <f>O326</f>
        <v>18632.77</v>
      </c>
      <c r="J326" s="143">
        <f t="shared" si="70"/>
        <v>867.22999999999956</v>
      </c>
      <c r="K326" s="140">
        <f t="shared" si="74"/>
        <v>95.55</v>
      </c>
      <c r="L326" s="143"/>
      <c r="M326" s="144">
        <v>9000</v>
      </c>
      <c r="N326" s="143">
        <v>9632.77</v>
      </c>
      <c r="O326" s="145">
        <f t="shared" si="76"/>
        <v>18632.77</v>
      </c>
      <c r="P326" s="145">
        <f t="shared" si="77"/>
        <v>-18632.77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0</v>
      </c>
      <c r="J328" s="143">
        <f t="shared" si="70"/>
        <v>500</v>
      </c>
      <c r="K328" s="140">
        <f t="shared" si="74"/>
        <v>0</v>
      </c>
      <c r="L328" s="143"/>
      <c r="M328" s="144"/>
      <c r="N328" s="143">
        <v>0</v>
      </c>
      <c r="O328" s="145">
        <f t="shared" si="76"/>
        <v>0</v>
      </c>
      <c r="P328" s="145">
        <f t="shared" si="77"/>
        <v>0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820000</v>
      </c>
      <c r="I332" s="139">
        <f>I333</f>
        <v>772605</v>
      </c>
      <c r="J332" s="139">
        <f>J333</f>
        <v>47395</v>
      </c>
      <c r="K332" s="140">
        <f t="shared" si="74"/>
        <v>94.22</v>
      </c>
      <c r="L332" s="139">
        <f>L333</f>
        <v>0</v>
      </c>
      <c r="M332" s="121">
        <f>M333</f>
        <v>388258</v>
      </c>
      <c r="N332" s="139">
        <f>N333</f>
        <v>384347</v>
      </c>
      <c r="O332" s="204">
        <f>O333</f>
        <v>772605</v>
      </c>
      <c r="P332" s="141">
        <f t="shared" si="77"/>
        <v>-772605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820000</v>
      </c>
      <c r="I333" s="139">
        <f>I334+I335+I336</f>
        <v>772605</v>
      </c>
      <c r="J333" s="139">
        <f>J334+J335+J336</f>
        <v>47395</v>
      </c>
      <c r="K333" s="140">
        <f t="shared" si="74"/>
        <v>94.22</v>
      </c>
      <c r="L333" s="139">
        <f>L334+L335+L336</f>
        <v>0</v>
      </c>
      <c r="M333" s="121">
        <f>M334+M335+M336</f>
        <v>388258</v>
      </c>
      <c r="N333" s="139">
        <f>N334+N335+N336</f>
        <v>384347</v>
      </c>
      <c r="O333" s="141">
        <f>O334+O335+O336</f>
        <v>772605</v>
      </c>
      <c r="P333" s="141">
        <f t="shared" si="77"/>
        <v>-772605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820000</v>
      </c>
      <c r="I334" s="143">
        <f>O334</f>
        <v>772605</v>
      </c>
      <c r="J334" s="143">
        <f t="shared" ref="J334:J386" si="80">H334-I334</f>
        <v>47395</v>
      </c>
      <c r="K334" s="140">
        <f t="shared" si="74"/>
        <v>94.22</v>
      </c>
      <c r="L334" s="143"/>
      <c r="M334" s="144">
        <v>388258</v>
      </c>
      <c r="N334" s="143">
        <v>384347</v>
      </c>
      <c r="O334" s="145">
        <f t="shared" ref="O334:O336" si="81">M334+N334</f>
        <v>772605</v>
      </c>
      <c r="P334" s="145">
        <f t="shared" si="77"/>
        <v>-772605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3282000</v>
      </c>
      <c r="I337" s="139">
        <f>I338+I357+I360+I361</f>
        <v>3103859</v>
      </c>
      <c r="J337" s="139">
        <f t="shared" ref="J337" si="82">J338+J357</f>
        <v>178141</v>
      </c>
      <c r="K337" s="140">
        <f t="shared" si="74"/>
        <v>94.57</v>
      </c>
      <c r="L337" s="139">
        <f>L338+L357+L360+L361</f>
        <v>0</v>
      </c>
      <c r="M337" s="139">
        <f>M338+M357+M360+M361</f>
        <v>1565640</v>
      </c>
      <c r="N337" s="139">
        <f>N338+N357+N360+N361</f>
        <v>1538219</v>
      </c>
      <c r="O337" s="205">
        <f>O338+O357+O360+O361</f>
        <v>3103859</v>
      </c>
      <c r="P337" s="141">
        <f t="shared" si="77"/>
        <v>-3103859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3282000</v>
      </c>
      <c r="I338" s="139">
        <f>+I339+I349+I352+I351</f>
        <v>3103859</v>
      </c>
      <c r="J338" s="143">
        <f t="shared" si="80"/>
        <v>178141</v>
      </c>
      <c r="K338" s="140">
        <f t="shared" si="74"/>
        <v>94.57</v>
      </c>
      <c r="L338" s="139">
        <f>+L339+L349+L352+L351</f>
        <v>0</v>
      </c>
      <c r="M338" s="139">
        <f>+M339+M349+M352+M351</f>
        <v>1565640</v>
      </c>
      <c r="N338" s="139">
        <f>+N339+N349+N352+N351</f>
        <v>1538219</v>
      </c>
      <c r="O338" s="139">
        <f>+O339+O349+O352+O351</f>
        <v>3103859</v>
      </c>
      <c r="P338" s="141">
        <f>L338-O338</f>
        <v>-3103859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3000000</v>
      </c>
      <c r="I339" s="172">
        <f>+I340+I342+I343+I344+I345+I346+I347+I348</f>
        <v>2984647</v>
      </c>
      <c r="J339" s="143">
        <f t="shared" si="80"/>
        <v>15353</v>
      </c>
      <c r="K339" s="140"/>
      <c r="L339" s="172">
        <f>+L340+L342+L343+L344+L345+L346+L347+L348</f>
        <v>0</v>
      </c>
      <c r="M339" s="172">
        <f>+M340+M342+M343+M344+M345+M346+M347+M348</f>
        <v>1505205</v>
      </c>
      <c r="N339" s="172">
        <f>+N340+N342+N343+N344+N345+N346+N347+N348</f>
        <v>1479442</v>
      </c>
      <c r="O339" s="172">
        <f>+O340+O342+O343+O344+O345+O346+O347+O348</f>
        <v>2984647</v>
      </c>
      <c r="P339" s="172">
        <f t="shared" si="77"/>
        <v>-2984647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3000000</v>
      </c>
      <c r="I340" s="143">
        <f>O340</f>
        <v>2984647</v>
      </c>
      <c r="J340" s="143">
        <f t="shared" si="80"/>
        <v>15353</v>
      </c>
      <c r="K340" s="140"/>
      <c r="L340" s="143"/>
      <c r="M340" s="144">
        <v>1505205</v>
      </c>
      <c r="N340" s="143">
        <v>1479442</v>
      </c>
      <c r="O340" s="145">
        <f t="shared" ref="O340:O356" si="83">M340+N340</f>
        <v>2984647</v>
      </c>
      <c r="P340" s="145">
        <f t="shared" si="77"/>
        <v>-2984647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296449</v>
      </c>
      <c r="J341" s="143"/>
      <c r="K341" s="140"/>
      <c r="L341" s="143"/>
      <c r="M341" s="144">
        <v>147882</v>
      </c>
      <c r="N341" s="143">
        <v>148567</v>
      </c>
      <c r="O341" s="145">
        <f>M341+N341</f>
        <v>296449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200000</v>
      </c>
      <c r="I349" s="143">
        <f>O349</f>
        <v>108823</v>
      </c>
      <c r="J349" s="143">
        <f t="shared" si="80"/>
        <v>91177</v>
      </c>
      <c r="K349" s="140"/>
      <c r="L349" s="143"/>
      <c r="M349" s="144">
        <v>55233</v>
      </c>
      <c r="N349" s="143">
        <v>53590</v>
      </c>
      <c r="O349" s="145">
        <f t="shared" si="83"/>
        <v>108823</v>
      </c>
      <c r="P349" s="145">
        <f t="shared" si="77"/>
        <v>-108823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10256</v>
      </c>
      <c r="J350" s="143"/>
      <c r="K350" s="140"/>
      <c r="L350" s="143"/>
      <c r="M350" s="144">
        <v>5518</v>
      </c>
      <c r="N350" s="143">
        <v>4738</v>
      </c>
      <c r="O350" s="145">
        <f>M350+N350</f>
        <v>10256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82000</v>
      </c>
      <c r="I351" s="177">
        <f>O351</f>
        <v>10389</v>
      </c>
      <c r="J351" s="143">
        <f t="shared" si="80"/>
        <v>71611</v>
      </c>
      <c r="K351" s="140"/>
      <c r="L351" s="177"/>
      <c r="M351" s="178">
        <v>5202</v>
      </c>
      <c r="N351" s="177">
        <v>5187</v>
      </c>
      <c r="O351" s="179">
        <f t="shared" si="83"/>
        <v>10389</v>
      </c>
      <c r="P351" s="179">
        <f t="shared" si="77"/>
        <v>-10389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-17591</v>
      </c>
      <c r="J377" s="152">
        <f t="shared" si="80"/>
        <v>17591</v>
      </c>
      <c r="K377" s="153"/>
      <c r="L377" s="152"/>
      <c r="M377" s="154">
        <v>-1344</v>
      </c>
      <c r="N377" s="152">
        <v>-16247</v>
      </c>
      <c r="O377" s="155">
        <f t="shared" si="92"/>
        <v>-17591</v>
      </c>
      <c r="P377" s="155">
        <f t="shared" si="86"/>
        <v>17591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4102000</v>
      </c>
      <c r="I379" s="139">
        <f>I333+I338</f>
        <v>3876464</v>
      </c>
      <c r="J379" s="143">
        <f>J333+J338</f>
        <v>225536</v>
      </c>
      <c r="K379" s="140">
        <f t="shared" ref="K379:K385" si="93">ROUND(I379/H379*100,2)</f>
        <v>94.5</v>
      </c>
      <c r="L379" s="139">
        <f>L333+L338</f>
        <v>0</v>
      </c>
      <c r="M379" s="139">
        <f>M333+M338</f>
        <v>1953898</v>
      </c>
      <c r="N379" s="139">
        <f>N333+N338</f>
        <v>1922566</v>
      </c>
      <c r="O379" s="139">
        <f>O333+O338</f>
        <v>3876464</v>
      </c>
      <c r="P379" s="141">
        <f t="shared" si="86"/>
        <v>-3876464</v>
      </c>
      <c r="Q379" s="142">
        <f t="shared" ref="Q379:Q385" si="94">ROUND(O379/N379*100,2)</f>
        <v>201.63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832300</v>
      </c>
      <c r="I382" s="139">
        <f>I383+I384</f>
        <v>796832.18999999948</v>
      </c>
      <c r="J382" s="143">
        <f t="shared" si="80"/>
        <v>35467.810000000522</v>
      </c>
      <c r="K382" s="140">
        <f t="shared" si="93"/>
        <v>95.74</v>
      </c>
      <c r="L382" s="139">
        <f>L383+L384</f>
        <v>0</v>
      </c>
      <c r="M382" s="139">
        <f>M383+M384</f>
        <v>413105.02</v>
      </c>
      <c r="N382" s="139">
        <f>N383+N384</f>
        <v>383727.16999999993</v>
      </c>
      <c r="O382" s="139">
        <f>O383+O384</f>
        <v>796832.18999999948</v>
      </c>
      <c r="P382" s="141">
        <f t="shared" si="86"/>
        <v>-796832.18999999948</v>
      </c>
      <c r="Q382" s="142">
        <f t="shared" si="94"/>
        <v>207.66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19500</v>
      </c>
      <c r="I383" s="139">
        <f>+I326</f>
        <v>18632.77</v>
      </c>
      <c r="J383" s="143">
        <f t="shared" si="80"/>
        <v>867.22999999999956</v>
      </c>
      <c r="K383" s="140">
        <f t="shared" si="93"/>
        <v>95.55</v>
      </c>
      <c r="L383" s="139">
        <f>+L326</f>
        <v>0</v>
      </c>
      <c r="M383" s="139">
        <f>+M326</f>
        <v>9000</v>
      </c>
      <c r="N383" s="139">
        <f>+N326</f>
        <v>9632.77</v>
      </c>
      <c r="O383" s="139">
        <f>+O326</f>
        <v>18632.77</v>
      </c>
      <c r="P383" s="141">
        <f t="shared" si="86"/>
        <v>-18632.77</v>
      </c>
      <c r="Q383" s="142">
        <f t="shared" si="94"/>
        <v>193.43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812800</v>
      </c>
      <c r="I384" s="139">
        <f>I262-I379-I380-I383</f>
        <v>778199.41999999946</v>
      </c>
      <c r="J384" s="143">
        <f t="shared" si="80"/>
        <v>34600.58000000054</v>
      </c>
      <c r="K384" s="140">
        <f t="shared" si="93"/>
        <v>95.74</v>
      </c>
      <c r="L384" s="139">
        <f>L262-L379-L380-L383</f>
        <v>0</v>
      </c>
      <c r="M384" s="139">
        <f>M262-M379-M380-M383</f>
        <v>404105.02</v>
      </c>
      <c r="N384" s="139">
        <f>N262-N379-N380-N383</f>
        <v>374094.39999999991</v>
      </c>
      <c r="O384" s="139">
        <f>O262-O379-O380-O383</f>
        <v>778199.41999999946</v>
      </c>
      <c r="P384" s="141">
        <f t="shared" si="86"/>
        <v>-778199.41999999946</v>
      </c>
      <c r="Q384" s="142">
        <f t="shared" si="94"/>
        <v>208.02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417300</v>
      </c>
      <c r="I385" s="139">
        <f>I387</f>
        <v>377057</v>
      </c>
      <c r="J385" s="143">
        <f t="shared" si="80"/>
        <v>40243</v>
      </c>
      <c r="K385" s="140">
        <f t="shared" si="93"/>
        <v>90.36</v>
      </c>
      <c r="L385" s="139">
        <f>L387</f>
        <v>0</v>
      </c>
      <c r="M385" s="139">
        <f>M387</f>
        <v>188061</v>
      </c>
      <c r="N385" s="139">
        <f>N387</f>
        <v>188996</v>
      </c>
      <c r="O385" s="139">
        <f>O387</f>
        <v>377057</v>
      </c>
      <c r="P385" s="141">
        <f t="shared" si="86"/>
        <v>-377057</v>
      </c>
      <c r="Q385" s="142">
        <f t="shared" si="94"/>
        <v>199.51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3" t="s">
        <v>204</v>
      </c>
      <c r="B387" s="214"/>
      <c r="C387" s="214"/>
      <c r="D387" s="214"/>
      <c r="E387" s="214"/>
      <c r="F387" s="214"/>
      <c r="G387" s="157" t="s">
        <v>205</v>
      </c>
      <c r="H387" s="158">
        <f>+H388+H451</f>
        <v>417300</v>
      </c>
      <c r="I387" s="158">
        <f>+I388+I451</f>
        <v>377057</v>
      </c>
      <c r="J387" s="158">
        <f>+J388</f>
        <v>39945</v>
      </c>
      <c r="K387" s="185">
        <f t="shared" ref="K387:K420" si="95">ROUND(I387/H387*100,2)</f>
        <v>90.36</v>
      </c>
      <c r="L387" s="158">
        <f>+L388+L451</f>
        <v>0</v>
      </c>
      <c r="M387" s="160">
        <f>+M388+M451</f>
        <v>188061</v>
      </c>
      <c r="N387" s="158">
        <f>+N388+N451</f>
        <v>188996</v>
      </c>
      <c r="O387" s="161">
        <f>+O388+O451</f>
        <v>377057</v>
      </c>
      <c r="P387" s="161">
        <f t="shared" si="86"/>
        <v>-377057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417300</v>
      </c>
      <c r="I388" s="139">
        <f>I389+I392+I395+I398+I404+I418</f>
        <v>377355</v>
      </c>
      <c r="J388" s="139">
        <f>J389+J392+J395+J398+J404+J418</f>
        <v>39945</v>
      </c>
      <c r="K388" s="180">
        <f t="shared" si="95"/>
        <v>90.43</v>
      </c>
      <c r="L388" s="139">
        <f>L389+L392+L395+L398+L404+L418</f>
        <v>0</v>
      </c>
      <c r="M388" s="121">
        <f>M389+M392+M395+M398+M404+M418</f>
        <v>188111</v>
      </c>
      <c r="N388" s="139">
        <f>N389+N392+N395+N398+N404+N418</f>
        <v>189244</v>
      </c>
      <c r="O388" s="141">
        <f>O389+O392+O395+O398+O404+O418</f>
        <v>377355</v>
      </c>
      <c r="P388" s="141">
        <f t="shared" si="86"/>
        <v>-377355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6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302000</v>
      </c>
      <c r="I404" s="139">
        <f>+I405+I408+I411+I414</f>
        <v>273167</v>
      </c>
      <c r="J404" s="143">
        <f t="shared" si="98"/>
        <v>28833</v>
      </c>
      <c r="K404" s="180">
        <f t="shared" si="95"/>
        <v>90.45</v>
      </c>
      <c r="L404" s="139">
        <f>+L405+L408+L411+L414</f>
        <v>0</v>
      </c>
      <c r="M404" s="121">
        <f>+M405+M408+M411+M414</f>
        <v>135735</v>
      </c>
      <c r="N404" s="139">
        <f>+N405+N408+N411+N414</f>
        <v>137432</v>
      </c>
      <c r="O404" s="141">
        <f t="shared" ref="O404" si="105">+O405+O408+O411+O414</f>
        <v>273167</v>
      </c>
      <c r="P404" s="145">
        <f t="shared" si="86"/>
        <v>-273167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302000</v>
      </c>
      <c r="I411" s="143">
        <f>I412+I413</f>
        <v>273167</v>
      </c>
      <c r="J411" s="143">
        <f t="shared" si="98"/>
        <v>28833</v>
      </c>
      <c r="K411" s="180">
        <f t="shared" si="95"/>
        <v>90.45</v>
      </c>
      <c r="L411" s="143">
        <f>L412+L413</f>
        <v>0</v>
      </c>
      <c r="M411" s="144">
        <f>M412+M413</f>
        <v>135735</v>
      </c>
      <c r="N411" s="143">
        <f>N412+N413</f>
        <v>137432</v>
      </c>
      <c r="O411" s="211">
        <f>O412+O413</f>
        <v>273167</v>
      </c>
      <c r="P411" s="145">
        <f>P412+P413</f>
        <v>-273167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64000</v>
      </c>
      <c r="I412" s="143">
        <f>O412</f>
        <v>55999.97</v>
      </c>
      <c r="J412" s="143">
        <f t="shared" si="98"/>
        <v>8000.0299999999988</v>
      </c>
      <c r="K412" s="180">
        <f>ROUND(I412/H412*100,2)</f>
        <v>87.5</v>
      </c>
      <c r="L412" s="143"/>
      <c r="M412" s="144">
        <v>27819.53</v>
      </c>
      <c r="N412" s="143">
        <v>28180.44</v>
      </c>
      <c r="O412" s="145">
        <f t="shared" ref="O412:O417" si="108">M412+N412</f>
        <v>55999.97</v>
      </c>
      <c r="P412" s="145">
        <f t="shared" ref="P412:P413" si="109">L412-O412</f>
        <v>-55999.97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238000</v>
      </c>
      <c r="I413" s="143">
        <f>O413</f>
        <v>217167.03</v>
      </c>
      <c r="J413" s="143">
        <f t="shared" si="98"/>
        <v>20832.97</v>
      </c>
      <c r="K413" s="180">
        <f>ROUND(I413/H413*100,2)</f>
        <v>91.25</v>
      </c>
      <c r="L413" s="143"/>
      <c r="M413" s="144">
        <v>107915.47</v>
      </c>
      <c r="N413" s="143">
        <v>109251.56</v>
      </c>
      <c r="O413" s="145">
        <f t="shared" si="108"/>
        <v>217167.03</v>
      </c>
      <c r="P413" s="145">
        <f t="shared" si="109"/>
        <v>-217167.03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40.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115300</v>
      </c>
      <c r="I418" s="139">
        <f>I419+I447</f>
        <v>104188</v>
      </c>
      <c r="J418" s="139">
        <f t="shared" si="98"/>
        <v>11112</v>
      </c>
      <c r="K418" s="180">
        <f t="shared" si="95"/>
        <v>90.36</v>
      </c>
      <c r="L418" s="139">
        <f>L419+L447</f>
        <v>0</v>
      </c>
      <c r="M418" s="121">
        <f>M419+M447</f>
        <v>52376</v>
      </c>
      <c r="N418" s="121">
        <f>N419+N447</f>
        <v>51812</v>
      </c>
      <c r="O418" s="204">
        <f>O419+O447</f>
        <v>104188</v>
      </c>
      <c r="P418" s="141">
        <f t="shared" si="86"/>
        <v>-104188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115300</v>
      </c>
      <c r="I419" s="139">
        <f>+I420+I446</f>
        <v>104188</v>
      </c>
      <c r="J419" s="143">
        <f t="shared" si="98"/>
        <v>11112</v>
      </c>
      <c r="K419" s="180">
        <f t="shared" si="95"/>
        <v>90.36</v>
      </c>
      <c r="L419" s="139">
        <f>+L420+L446</f>
        <v>0</v>
      </c>
      <c r="M419" s="121">
        <f>+M420+M446</f>
        <v>52376</v>
      </c>
      <c r="N419" s="139">
        <f>+N420+N446</f>
        <v>51812</v>
      </c>
      <c r="O419" s="139">
        <f>+O420+O446</f>
        <v>104188</v>
      </c>
      <c r="P419" s="141">
        <f t="shared" si="86"/>
        <v>-104188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115300</v>
      </c>
      <c r="I420" s="139">
        <f>O420</f>
        <v>104188</v>
      </c>
      <c r="J420" s="143">
        <f t="shared" si="98"/>
        <v>11112</v>
      </c>
      <c r="K420" s="180">
        <f t="shared" si="95"/>
        <v>90.36</v>
      </c>
      <c r="L420" s="139">
        <f>L431+L433+L441+L442+L443+L436</f>
        <v>0</v>
      </c>
      <c r="M420" s="191">
        <f>+M421+M431+M433+M439+M440+M441+M442+M443+M444+M445+M436</f>
        <v>52376</v>
      </c>
      <c r="N420" s="139">
        <f>+N421+N431+N433+N439+N440+N441+N442+N443+N444+N445+N436</f>
        <v>51812</v>
      </c>
      <c r="O420" s="139">
        <f>+O421+O431+O433+O439+O440+O441+O442+O443+O444+O445+O436</f>
        <v>104188</v>
      </c>
      <c r="P420" s="191">
        <f t="shared" si="86"/>
        <v>-104188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10000</v>
      </c>
      <c r="I441" s="139">
        <f>O441</f>
        <v>6000</v>
      </c>
      <c r="J441" s="143">
        <f t="shared" si="98"/>
        <v>4000</v>
      </c>
      <c r="K441" s="180"/>
      <c r="L441" s="139"/>
      <c r="M441" s="121">
        <v>3500</v>
      </c>
      <c r="N441" s="139">
        <v>2500</v>
      </c>
      <c r="O441" s="192">
        <f t="shared" si="116"/>
        <v>6000</v>
      </c>
      <c r="P441" s="192">
        <f t="shared" si="114"/>
        <v>-6000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4000</v>
      </c>
      <c r="I442" s="139">
        <f>O442</f>
        <v>1800</v>
      </c>
      <c r="J442" s="143">
        <f t="shared" si="98"/>
        <v>2200</v>
      </c>
      <c r="K442" s="180"/>
      <c r="L442" s="139"/>
      <c r="M442" s="121">
        <v>900</v>
      </c>
      <c r="N442" s="139">
        <v>900</v>
      </c>
      <c r="O442" s="192">
        <f t="shared" si="116"/>
        <v>1800</v>
      </c>
      <c r="P442" s="192">
        <f t="shared" si="114"/>
        <v>-1800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100000</v>
      </c>
      <c r="I443" s="139">
        <f>O443</f>
        <v>96388</v>
      </c>
      <c r="J443" s="143">
        <f t="shared" si="98"/>
        <v>3612</v>
      </c>
      <c r="K443" s="180"/>
      <c r="L443" s="139"/>
      <c r="M443" s="121">
        <v>47976</v>
      </c>
      <c r="N443" s="139">
        <v>48412</v>
      </c>
      <c r="O443" s="192">
        <f t="shared" si="116"/>
        <v>96388</v>
      </c>
      <c r="P443" s="192">
        <f t="shared" si="114"/>
        <v>-96388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-298</v>
      </c>
      <c r="J451" s="152">
        <f t="shared" si="118"/>
        <v>298</v>
      </c>
      <c r="K451" s="196"/>
      <c r="L451" s="152"/>
      <c r="M451" s="154">
        <v>-50</v>
      </c>
      <c r="N451" s="152">
        <v>-248</v>
      </c>
      <c r="O451" s="197">
        <f t="shared" si="121"/>
        <v>-298</v>
      </c>
      <c r="P451" s="197">
        <f t="shared" si="114"/>
        <v>298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417300</v>
      </c>
      <c r="I453" s="139">
        <f>SUM(I454:I456)</f>
        <v>377057</v>
      </c>
      <c r="J453" s="139">
        <f t="shared" si="118"/>
        <v>40243</v>
      </c>
      <c r="K453" s="180"/>
      <c r="L453" s="139">
        <f>SUM(L454:L456)</f>
        <v>0</v>
      </c>
      <c r="M453" s="139">
        <f>SUM(M454:M456)</f>
        <v>188061</v>
      </c>
      <c r="N453" s="139">
        <f>SUM(N454:N456)</f>
        <v>188996</v>
      </c>
      <c r="O453" s="139">
        <f>SUM(O454:O456)</f>
        <v>377057</v>
      </c>
      <c r="P453" s="141">
        <f t="shared" si="122"/>
        <v>40243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115300</v>
      </c>
      <c r="I455" s="139">
        <f>I392+I418</f>
        <v>104188</v>
      </c>
      <c r="J455" s="139">
        <f t="shared" si="118"/>
        <v>11112</v>
      </c>
      <c r="K455" s="180"/>
      <c r="L455" s="139">
        <f>L392+L418</f>
        <v>0</v>
      </c>
      <c r="M455" s="139">
        <f>M392+M418</f>
        <v>52376</v>
      </c>
      <c r="N455" s="139">
        <f>N392+N418</f>
        <v>51812</v>
      </c>
      <c r="O455" s="139">
        <f>O392+O418</f>
        <v>104188</v>
      </c>
      <c r="P455" s="141">
        <f t="shared" si="122"/>
        <v>11112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302000</v>
      </c>
      <c r="I456" s="139">
        <f>I387-I454-I455</f>
        <v>272869</v>
      </c>
      <c r="J456" s="139">
        <f t="shared" si="118"/>
        <v>29131</v>
      </c>
      <c r="K456" s="180"/>
      <c r="L456" s="139">
        <f>L387-L454-L455</f>
        <v>0</v>
      </c>
      <c r="M456" s="139">
        <f>M387-M454-M455</f>
        <v>135685</v>
      </c>
      <c r="N456" s="139">
        <f>N387-N454-N455</f>
        <v>137184</v>
      </c>
      <c r="O456" s="139">
        <f>O387-O454-O455</f>
        <v>272869</v>
      </c>
      <c r="P456" s="141">
        <f t="shared" si="122"/>
        <v>29131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5355600</v>
      </c>
      <c r="I457" s="139">
        <f>I82-I458</f>
        <v>5050823.13</v>
      </c>
      <c r="J457" s="139">
        <f t="shared" si="118"/>
        <v>304776.87000000011</v>
      </c>
      <c r="K457" s="180"/>
      <c r="L457" s="139">
        <f>L82-L458</f>
        <v>0</v>
      </c>
      <c r="M457" s="139">
        <f>M82-M458</f>
        <v>2555425.77</v>
      </c>
      <c r="N457" s="139">
        <f>N82-N458</f>
        <v>2495397.36</v>
      </c>
      <c r="O457" s="139">
        <f>O82-O458</f>
        <v>5050823.13</v>
      </c>
      <c r="P457" s="141">
        <f t="shared" si="122"/>
        <v>304776.87000000011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0</v>
      </c>
      <c r="I458" s="139">
        <f>+I110</f>
        <v>0</v>
      </c>
      <c r="J458" s="139">
        <f t="shared" si="118"/>
        <v>0</v>
      </c>
      <c r="K458" s="180"/>
      <c r="L458" s="139">
        <f>+L110</f>
        <v>0</v>
      </c>
      <c r="M458" s="139">
        <f>+M110</f>
        <v>0</v>
      </c>
      <c r="N458" s="139">
        <f>+N110</f>
        <v>0</v>
      </c>
      <c r="O458" s="139">
        <f>+O110</f>
        <v>0</v>
      </c>
      <c r="P458" s="141">
        <f t="shared" si="122"/>
        <v>0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38" t="s">
        <v>237</v>
      </c>
      <c r="B459" s="239"/>
      <c r="C459" s="239"/>
      <c r="D459" s="239"/>
      <c r="E459" s="239"/>
      <c r="F459" s="239"/>
      <c r="G459" s="101" t="s">
        <v>238</v>
      </c>
      <c r="H459" s="139">
        <f>H9-H82</f>
        <v>-5355600</v>
      </c>
      <c r="I459" s="139">
        <f>I9-I82</f>
        <v>-1136519.1499999999</v>
      </c>
      <c r="J459" s="139">
        <f t="shared" si="118"/>
        <v>-4219080.8499999996</v>
      </c>
      <c r="K459" s="180"/>
      <c r="L459" s="139">
        <f>L9-L82</f>
        <v>0</v>
      </c>
      <c r="M459" s="163">
        <f>M9-M82</f>
        <v>-563558.81000000006</v>
      </c>
      <c r="N459" s="139">
        <f>N9-N82</f>
        <v>-572960.33999999962</v>
      </c>
      <c r="O459" s="141">
        <f>O9-O82</f>
        <v>-1136519.1499999999</v>
      </c>
      <c r="P459" s="141">
        <f t="shared" si="122"/>
        <v>-4219080.8499999996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-5355600</v>
      </c>
      <c r="I460" s="139">
        <f>I60-I457</f>
        <v>-2826917.1999999997</v>
      </c>
      <c r="J460" s="139">
        <f t="shared" si="118"/>
        <v>-2528682.8000000003</v>
      </c>
      <c r="K460" s="180"/>
      <c r="L460" s="139">
        <f>L60-L457</f>
        <v>0</v>
      </c>
      <c r="M460" s="163">
        <f>M60-M457</f>
        <v>-1430294.78</v>
      </c>
      <c r="N460" s="139">
        <f>N60-N457</f>
        <v>-1396622.4199999997</v>
      </c>
      <c r="O460" s="141">
        <f>O60-O457</f>
        <v>-2826917.1999999997</v>
      </c>
      <c r="P460" s="141">
        <f t="shared" si="122"/>
        <v>-2528682.8000000003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0</v>
      </c>
      <c r="I461" s="201">
        <f>+I61-I458</f>
        <v>1690398.0499999998</v>
      </c>
      <c r="J461" s="201">
        <f t="shared" si="118"/>
        <v>-1690398.0499999998</v>
      </c>
      <c r="K461" s="201"/>
      <c r="L461" s="201">
        <f>+L61-L458</f>
        <v>0</v>
      </c>
      <c r="M461" s="201">
        <f>+M61-M458</f>
        <v>866735.97</v>
      </c>
      <c r="N461" s="201">
        <f>+N61-N458</f>
        <v>823662.07999999996</v>
      </c>
      <c r="O461" s="201">
        <f>+O61-O458</f>
        <v>1690398.0499999998</v>
      </c>
      <c r="P461" s="201">
        <f t="shared" si="122"/>
        <v>-1690398.0499999998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37" t="s">
        <v>433</v>
      </c>
      <c r="C465" s="237"/>
      <c r="D465" s="237"/>
      <c r="E465" s="237"/>
      <c r="F465" s="237"/>
      <c r="G465" s="210"/>
      <c r="H465" s="237" t="s">
        <v>435</v>
      </c>
      <c r="I465" s="237"/>
      <c r="J465" s="237"/>
      <c r="K465" s="210"/>
      <c r="L465" s="210"/>
      <c r="M465" s="237" t="s">
        <v>437</v>
      </c>
      <c r="N465" s="237"/>
      <c r="O465" s="237"/>
      <c r="P465" s="209"/>
      <c r="R465" s="44"/>
      <c r="S465" s="32"/>
      <c r="T465" s="32"/>
      <c r="U465" s="32"/>
    </row>
    <row r="466" spans="2:21" ht="16.5" customHeight="1" x14ac:dyDescent="0.2">
      <c r="B466" s="237" t="s">
        <v>434</v>
      </c>
      <c r="C466" s="237"/>
      <c r="D466" s="237"/>
      <c r="E466" s="237"/>
      <c r="F466" s="237"/>
      <c r="G466" s="210"/>
      <c r="H466" s="237" t="s">
        <v>436</v>
      </c>
      <c r="I466" s="237"/>
      <c r="J466" s="237"/>
      <c r="K466" s="210"/>
      <c r="L466" s="210"/>
      <c r="M466" s="237" t="s">
        <v>438</v>
      </c>
      <c r="N466" s="237"/>
      <c r="O466" s="237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  <mergeCell ref="P6:P7"/>
    <mergeCell ref="Q6:Q7"/>
    <mergeCell ref="A67:F67"/>
    <mergeCell ref="A82:F82"/>
    <mergeCell ref="A110:F110"/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245-C4E1-485F-8ED8-7620FFF1B23C}">
  <sheetPr>
    <tabColor rgb="FF92D050"/>
    <pageSetUpPr fitToPage="1"/>
  </sheetPr>
  <dimension ref="A1:EX841"/>
  <sheetViews>
    <sheetView tabSelected="1" topLeftCell="A55" zoomScale="54" zoomScaleNormal="54" workbookViewId="0">
      <selection activeCell="V67" sqref="V67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15" t="s">
        <v>441</v>
      </c>
      <c r="H5" s="215"/>
      <c r="I5" s="215"/>
      <c r="J5" s="215"/>
      <c r="K5" s="215"/>
      <c r="L5" s="215"/>
      <c r="M5" s="216"/>
      <c r="N5" s="215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17" t="s">
        <v>0</v>
      </c>
      <c r="B6" s="219" t="s">
        <v>1</v>
      </c>
      <c r="C6" s="219" t="s">
        <v>2</v>
      </c>
      <c r="D6" s="219" t="s">
        <v>3</v>
      </c>
      <c r="E6" s="219" t="s">
        <v>4</v>
      </c>
      <c r="F6" s="219" t="s">
        <v>5</v>
      </c>
      <c r="G6" s="221" t="s">
        <v>6</v>
      </c>
      <c r="H6" s="223" t="s">
        <v>7</v>
      </c>
      <c r="I6" s="224"/>
      <c r="J6" s="224"/>
      <c r="K6" s="225"/>
      <c r="L6" s="226" t="s">
        <v>8</v>
      </c>
      <c r="M6" s="227"/>
      <c r="N6" s="227"/>
      <c r="O6" s="228"/>
      <c r="P6" s="229" t="s">
        <v>9</v>
      </c>
      <c r="Q6" s="231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18"/>
      <c r="B7" s="220"/>
      <c r="C7" s="220"/>
      <c r="D7" s="220"/>
      <c r="E7" s="220"/>
      <c r="F7" s="220"/>
      <c r="G7" s="222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30"/>
      <c r="Q7" s="232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5914635.5300000003</v>
      </c>
      <c r="J9" s="75"/>
      <c r="K9" s="76" t="s">
        <v>24</v>
      </c>
      <c r="L9" s="77">
        <f>+L10+L54</f>
        <v>0</v>
      </c>
      <c r="M9" s="75">
        <f>+M10+M54</f>
        <v>3914303.9800000004</v>
      </c>
      <c r="N9" s="75">
        <f>+N10+N54</f>
        <v>2000331.5500000003</v>
      </c>
      <c r="O9" s="78">
        <f>+O10+O54</f>
        <v>5914635.5300000003</v>
      </c>
      <c r="P9" s="79">
        <f>+P10+P34</f>
        <v>-5914635.5300000003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5914635.5300000003</v>
      </c>
      <c r="J10" s="85">
        <f>H10-I10</f>
        <v>-5914635.5300000003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3914303.9800000004</v>
      </c>
      <c r="N10" s="84">
        <f>N12+N13+N25+N11+N41+N52+N36+N58</f>
        <v>2000331.5500000003</v>
      </c>
      <c r="O10" s="84">
        <f>O12+O13+O25+O11+O41+O52+O36+O58</f>
        <v>5914635.5300000003</v>
      </c>
      <c r="P10" s="87">
        <f>L10-O10</f>
        <v>-5914635.5300000003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5914298.8300000001</v>
      </c>
      <c r="J13" s="92">
        <f t="shared" si="0"/>
        <v>-5914298.8300000001</v>
      </c>
      <c r="K13" s="93" t="e">
        <f t="shared" si="1"/>
        <v>#DIV/0!</v>
      </c>
      <c r="L13" s="91">
        <f>+L14+L19</f>
        <v>0</v>
      </c>
      <c r="M13" s="91">
        <f>+M14+M19</f>
        <v>3914175.1100000003</v>
      </c>
      <c r="N13" s="91">
        <f>+N14+N19</f>
        <v>2000123.7200000002</v>
      </c>
      <c r="O13" s="94">
        <f>+O14+O19</f>
        <v>5914298.8300000001</v>
      </c>
      <c r="P13" s="95">
        <f t="shared" si="2"/>
        <v>-5914298.8300000001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5913990.8300000001</v>
      </c>
      <c r="J14" s="92">
        <f t="shared" si="0"/>
        <v>-5913990.8300000001</v>
      </c>
      <c r="K14" s="93" t="e">
        <f t="shared" si="1"/>
        <v>#DIV/0!</v>
      </c>
      <c r="L14" s="91">
        <f>+L15+L16+L17+L18</f>
        <v>0</v>
      </c>
      <c r="M14" s="91">
        <f>+M15+M16+M17+M18</f>
        <v>3914039.1100000003</v>
      </c>
      <c r="N14" s="91">
        <f>+N15+N16+N17+N18</f>
        <v>1999951.7200000002</v>
      </c>
      <c r="O14" s="94">
        <f>+O15+O16+O17+O18</f>
        <v>5913990.8300000001</v>
      </c>
      <c r="P14" s="95">
        <f t="shared" si="2"/>
        <v>-5913990.8300000001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396</v>
      </c>
      <c r="J15" s="92">
        <f t="shared" si="0"/>
        <v>-396</v>
      </c>
      <c r="K15" s="93" t="e">
        <f t="shared" si="1"/>
        <v>#DIV/0!</v>
      </c>
      <c r="L15" s="91"/>
      <c r="M15" s="91">
        <v>225</v>
      </c>
      <c r="N15" s="91">
        <v>171</v>
      </c>
      <c r="O15" s="97">
        <f>+M15+N15</f>
        <v>396</v>
      </c>
      <c r="P15" s="95">
        <f t="shared" si="2"/>
        <v>-396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177</v>
      </c>
      <c r="J16" s="92">
        <f t="shared" si="0"/>
        <v>-177</v>
      </c>
      <c r="K16" s="93" t="e">
        <f t="shared" si="1"/>
        <v>#DIV/0!</v>
      </c>
      <c r="L16" s="91"/>
      <c r="M16" s="91">
        <v>91</v>
      </c>
      <c r="N16" s="91">
        <v>86</v>
      </c>
      <c r="O16" s="97">
        <f>+M16+N16</f>
        <v>177</v>
      </c>
      <c r="P16" s="95">
        <f t="shared" si="2"/>
        <v>-177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3378019.9000000004</v>
      </c>
      <c r="J17" s="92">
        <f t="shared" si="0"/>
        <v>-3378019.9000000004</v>
      </c>
      <c r="K17" s="93" t="e">
        <f t="shared" si="1"/>
        <v>#DIV/0!</v>
      </c>
      <c r="L17" s="91"/>
      <c r="M17" s="91">
        <v>2223416.06</v>
      </c>
      <c r="N17" s="91">
        <v>1154603.8400000001</v>
      </c>
      <c r="O17" s="97">
        <f>+M17+N17</f>
        <v>3378019.9000000004</v>
      </c>
      <c r="P17" s="95">
        <f t="shared" si="2"/>
        <v>-3378019.9000000004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2535397.9300000002</v>
      </c>
      <c r="J18" s="92">
        <f t="shared" si="0"/>
        <v>-2535397.9300000002</v>
      </c>
      <c r="K18" s="93" t="e">
        <f t="shared" si="1"/>
        <v>#DIV/0!</v>
      </c>
      <c r="L18" s="91"/>
      <c r="M18" s="91">
        <v>1690307.05</v>
      </c>
      <c r="N18" s="91">
        <v>845090.88</v>
      </c>
      <c r="O18" s="97">
        <f>+M18+N18</f>
        <v>2535397.9300000002</v>
      </c>
      <c r="P18" s="95">
        <f t="shared" si="2"/>
        <v>-2535397.9300000002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308</v>
      </c>
      <c r="J19" s="92">
        <f t="shared" si="0"/>
        <v>-308</v>
      </c>
      <c r="K19" s="93" t="e">
        <f t="shared" si="1"/>
        <v>#DIV/0!</v>
      </c>
      <c r="L19" s="91">
        <f>L20+L23+L24</f>
        <v>0</v>
      </c>
      <c r="M19" s="91">
        <f>M20+M23+M24</f>
        <v>136</v>
      </c>
      <c r="N19" s="91">
        <f>N20+N23+N24</f>
        <v>172</v>
      </c>
      <c r="O19" s="91">
        <f>O20+O23+O24</f>
        <v>308</v>
      </c>
      <c r="P19" s="95">
        <f t="shared" si="2"/>
        <v>-308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308</v>
      </c>
      <c r="J20" s="92">
        <f t="shared" si="0"/>
        <v>-308</v>
      </c>
      <c r="K20" s="93" t="e">
        <f t="shared" si="1"/>
        <v>#DIV/0!</v>
      </c>
      <c r="L20" s="91">
        <f>+L21+L22</f>
        <v>0</v>
      </c>
      <c r="M20" s="91">
        <f>+M21+M22</f>
        <v>136</v>
      </c>
      <c r="N20" s="91">
        <f>+N21+N22</f>
        <v>172</v>
      </c>
      <c r="O20" s="91">
        <f>+O21+O22</f>
        <v>308</v>
      </c>
      <c r="P20" s="95">
        <f t="shared" si="2"/>
        <v>-308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308</v>
      </c>
      <c r="J21" s="92">
        <f t="shared" si="0"/>
        <v>-308</v>
      </c>
      <c r="K21" s="93" t="e">
        <f t="shared" si="1"/>
        <v>#DIV/0!</v>
      </c>
      <c r="L21" s="91"/>
      <c r="M21" s="91">
        <v>136</v>
      </c>
      <c r="N21" s="91">
        <v>172</v>
      </c>
      <c r="O21" s="97">
        <f>+M21+N21</f>
        <v>308</v>
      </c>
      <c r="P21" s="95">
        <f t="shared" si="2"/>
        <v>-308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336.70000000000005</v>
      </c>
      <c r="J25" s="92">
        <f t="shared" si="0"/>
        <v>-336.70000000000005</v>
      </c>
      <c r="K25" s="93" t="e">
        <f t="shared" si="1"/>
        <v>#DIV/0!</v>
      </c>
      <c r="L25" s="91">
        <f>+L26+L30</f>
        <v>0</v>
      </c>
      <c r="M25" s="91">
        <f>+M26+M30</f>
        <v>128.87</v>
      </c>
      <c r="N25" s="91">
        <f>+N26+N30</f>
        <v>207.83</v>
      </c>
      <c r="O25" s="94">
        <f>+O26+O30</f>
        <v>336.70000000000005</v>
      </c>
      <c r="P25" s="95">
        <f t="shared" si="2"/>
        <v>-336.70000000000005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336.70000000000005</v>
      </c>
      <c r="J30" s="92">
        <f t="shared" si="0"/>
        <v>-336.70000000000005</v>
      </c>
      <c r="K30" s="93" t="e">
        <f t="shared" si="1"/>
        <v>#DIV/0!</v>
      </c>
      <c r="L30" s="91">
        <f>+L31</f>
        <v>0</v>
      </c>
      <c r="M30" s="91">
        <f>+M31</f>
        <v>128.87</v>
      </c>
      <c r="N30" s="91">
        <f>+N31</f>
        <v>207.83</v>
      </c>
      <c r="O30" s="94">
        <f>+O31</f>
        <v>336.70000000000005</v>
      </c>
      <c r="P30" s="95">
        <f t="shared" si="2"/>
        <v>-336.70000000000005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336.70000000000005</v>
      </c>
      <c r="J31" s="92">
        <f t="shared" si="0"/>
        <v>-336.70000000000005</v>
      </c>
      <c r="K31" s="93" t="e">
        <f t="shared" si="1"/>
        <v>#DIV/0!</v>
      </c>
      <c r="L31" s="91">
        <f>+L33+L32</f>
        <v>0</v>
      </c>
      <c r="M31" s="91">
        <f>+M33+M32</f>
        <v>128.87</v>
      </c>
      <c r="N31" s="91">
        <f>+N33+N32</f>
        <v>207.83</v>
      </c>
      <c r="O31" s="91">
        <f>+O33+O32</f>
        <v>336.70000000000005</v>
      </c>
      <c r="P31" s="95">
        <f t="shared" si="2"/>
        <v>-336.70000000000005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336.70000000000005</v>
      </c>
      <c r="J33" s="92">
        <f t="shared" si="0"/>
        <v>-336.70000000000005</v>
      </c>
      <c r="K33" s="93" t="e">
        <f t="shared" si="1"/>
        <v>#DIV/0!</v>
      </c>
      <c r="L33" s="91"/>
      <c r="M33" s="91">
        <v>128.87</v>
      </c>
      <c r="N33" s="91">
        <v>207.83</v>
      </c>
      <c r="O33" s="97">
        <f>+M33+N33</f>
        <v>336.70000000000005</v>
      </c>
      <c r="P33" s="95">
        <f t="shared" si="2"/>
        <v>-336.70000000000005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3379060.6000000006</v>
      </c>
      <c r="J60" s="92">
        <f t="shared" si="0"/>
        <v>-3379060.6000000006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2223905.9300000002</v>
      </c>
      <c r="N60" s="91">
        <f>N15+N17+N20+N24+N28+N33+N32+N39+N41+N52+N54+N58</f>
        <v>1155154.6700000002</v>
      </c>
      <c r="O60" s="91">
        <f>O15+O17+O20+O24+O28+O33+O32+O39+O41+O52+O54+O58</f>
        <v>3379060.6000000006</v>
      </c>
      <c r="P60" s="95">
        <f t="shared" si="2"/>
        <v>-3379060.6000000006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2535574.9300000002</v>
      </c>
      <c r="J61" s="92">
        <f t="shared" si="0"/>
        <v>-2535574.9300000002</v>
      </c>
      <c r="K61" s="93" t="e">
        <f t="shared" si="1"/>
        <v>#DIV/0!</v>
      </c>
      <c r="L61" s="91">
        <f>+L16+L18+L29+L40</f>
        <v>0</v>
      </c>
      <c r="M61" s="91">
        <f>+M16+M18+M29+M40</f>
        <v>1690398.05</v>
      </c>
      <c r="N61" s="91">
        <f>+N16+N18+N29+N40</f>
        <v>845176.88</v>
      </c>
      <c r="O61" s="91">
        <f>+O16+O18+O29+O40</f>
        <v>2535574.9300000002</v>
      </c>
      <c r="P61" s="95">
        <f t="shared" si="2"/>
        <v>-2535574.9300000002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33" t="s">
        <v>60</v>
      </c>
      <c r="B67" s="234"/>
      <c r="C67" s="234"/>
      <c r="D67" s="234"/>
      <c r="E67" s="234"/>
      <c r="F67" s="234"/>
      <c r="G67" s="118" t="s">
        <v>61</v>
      </c>
      <c r="H67" s="119">
        <f>+H68+H79+H81</f>
        <v>9613900</v>
      </c>
      <c r="I67" s="119">
        <f>+I68+I79+I81</f>
        <v>9192324.5899999999</v>
      </c>
      <c r="J67" s="119">
        <f t="shared" ref="J67" si="13">+J68+J79+J81</f>
        <v>421575.41000000003</v>
      </c>
      <c r="K67" s="120">
        <f t="shared" ref="K67:K108" si="14">ROUND(I67/H67*100,2)</f>
        <v>95.61</v>
      </c>
      <c r="L67" s="119">
        <f>+L68+L79+L81</f>
        <v>0</v>
      </c>
      <c r="M67" s="119">
        <f>+M68+M79+M81</f>
        <v>5050823.13</v>
      </c>
      <c r="N67" s="119">
        <f>+N68+N79+N81</f>
        <v>4141501.46</v>
      </c>
      <c r="O67" s="119">
        <f>+O68+O79+O81</f>
        <v>9192324.5899999999</v>
      </c>
      <c r="P67" s="119">
        <f>L67-O67</f>
        <v>-9192324.5899999999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9613900</v>
      </c>
      <c r="I68" s="121">
        <f>+I69+I70+I71+I72+I73+I74+I75+I76+I77+I78</f>
        <v>9212624.3000000007</v>
      </c>
      <c r="J68" s="121">
        <f t="shared" ref="J68" si="15">+J69+J70+J71+J72+J73+J74+J75+J76+J77+J78</f>
        <v>401275.7</v>
      </c>
      <c r="K68" s="122">
        <f t="shared" si="14"/>
        <v>95.83</v>
      </c>
      <c r="L68" s="121">
        <f>+L69+L70+L71+L72+L73+L74+L75+L76+L77+L78</f>
        <v>0</v>
      </c>
      <c r="M68" s="121">
        <f>+M69+M70+M71+M72+M73+M74+M75+M76+M77+M78</f>
        <v>5068712.13</v>
      </c>
      <c r="N68" s="121">
        <f>+N69+N70+N71+N72+N73+N74+N75+N76+N77+N78</f>
        <v>4143912.17</v>
      </c>
      <c r="O68" s="121">
        <f t="shared" ref="O68" si="16">+O69+O70+O71+O72+O73+O74+O75+O76+O77+O78</f>
        <v>9212624.3000000007</v>
      </c>
      <c r="P68" s="121">
        <f t="shared" ref="P68:P131" si="17">L68-O68</f>
        <v>-9212624.3000000007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1094500</v>
      </c>
      <c r="I69" s="121">
        <f t="shared" si="19"/>
        <v>1088992</v>
      </c>
      <c r="J69" s="121">
        <f t="shared" si="19"/>
        <v>5508</v>
      </c>
      <c r="K69" s="122">
        <f t="shared" si="14"/>
        <v>99.5</v>
      </c>
      <c r="L69" s="121">
        <f t="shared" ref="L69:O73" si="20">+L84</f>
        <v>0</v>
      </c>
      <c r="M69" s="121">
        <f t="shared" si="20"/>
        <v>735272</v>
      </c>
      <c r="N69" s="121">
        <f t="shared" si="20"/>
        <v>353720</v>
      </c>
      <c r="O69" s="121">
        <f t="shared" si="20"/>
        <v>1088992</v>
      </c>
      <c r="P69" s="121">
        <f t="shared" si="17"/>
        <v>-1088992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134900</v>
      </c>
      <c r="I70" s="121">
        <f t="shared" si="19"/>
        <v>125302.30000000002</v>
      </c>
      <c r="J70" s="121">
        <f t="shared" si="19"/>
        <v>9597.6999999999953</v>
      </c>
      <c r="K70" s="122">
        <f t="shared" si="14"/>
        <v>92.89</v>
      </c>
      <c r="L70" s="121">
        <f t="shared" si="20"/>
        <v>0</v>
      </c>
      <c r="M70" s="121">
        <f t="shared" si="20"/>
        <v>79621.13</v>
      </c>
      <c r="N70" s="121">
        <f t="shared" si="20"/>
        <v>45681.17</v>
      </c>
      <c r="O70" s="121">
        <f t="shared" si="20"/>
        <v>125302.30000000002</v>
      </c>
      <c r="P70" s="121">
        <f t="shared" si="17"/>
        <v>-125302.30000000002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1213000</v>
      </c>
      <c r="I73" s="121">
        <f t="shared" si="19"/>
        <v>1149897</v>
      </c>
      <c r="J73" s="121">
        <f t="shared" si="19"/>
        <v>63103</v>
      </c>
      <c r="K73" s="122">
        <f t="shared" si="14"/>
        <v>94.8</v>
      </c>
      <c r="L73" s="121">
        <f t="shared" si="20"/>
        <v>0</v>
      </c>
      <c r="M73" s="121">
        <f t="shared" si="20"/>
        <v>772605</v>
      </c>
      <c r="N73" s="121">
        <f t="shared" si="20"/>
        <v>377292</v>
      </c>
      <c r="O73" s="121">
        <f t="shared" si="20"/>
        <v>1149897</v>
      </c>
      <c r="P73" s="121">
        <f t="shared" si="17"/>
        <v>-1149897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447000</v>
      </c>
      <c r="I75" s="121">
        <f t="shared" si="21"/>
        <v>398001</v>
      </c>
      <c r="J75" s="121">
        <f t="shared" si="21"/>
        <v>48999</v>
      </c>
      <c r="K75" s="122">
        <f t="shared" si="14"/>
        <v>89.04</v>
      </c>
      <c r="L75" s="121">
        <f t="shared" si="22"/>
        <v>0</v>
      </c>
      <c r="M75" s="121">
        <f t="shared" si="22"/>
        <v>273167</v>
      </c>
      <c r="N75" s="121">
        <f t="shared" si="22"/>
        <v>124834</v>
      </c>
      <c r="O75" s="121">
        <f t="shared" si="22"/>
        <v>398001</v>
      </c>
      <c r="P75" s="121">
        <f t="shared" si="17"/>
        <v>-398001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5847300</v>
      </c>
      <c r="I76" s="121">
        <f t="shared" si="21"/>
        <v>5692328</v>
      </c>
      <c r="J76" s="121">
        <f t="shared" si="21"/>
        <v>154972</v>
      </c>
      <c r="K76" s="122">
        <f t="shared" si="14"/>
        <v>97.35</v>
      </c>
      <c r="L76" s="121">
        <f t="shared" si="22"/>
        <v>0</v>
      </c>
      <c r="M76" s="121">
        <f>+M97</f>
        <v>3208047</v>
      </c>
      <c r="N76" s="121">
        <f t="shared" si="22"/>
        <v>2484281</v>
      </c>
      <c r="O76" s="121">
        <f t="shared" si="22"/>
        <v>5692328</v>
      </c>
      <c r="P76" s="121">
        <f t="shared" si="17"/>
        <v>-5692328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877200</v>
      </c>
      <c r="I77" s="121">
        <f t="shared" si="23"/>
        <v>758104</v>
      </c>
      <c r="J77" s="121">
        <f>+J102</f>
        <v>119096</v>
      </c>
      <c r="K77" s="122">
        <f t="shared" si="14"/>
        <v>86.42</v>
      </c>
      <c r="L77" s="121">
        <f t="shared" ref="L77:N77" si="24">+L102</f>
        <v>0</v>
      </c>
      <c r="M77" s="121">
        <f t="shared" si="24"/>
        <v>0</v>
      </c>
      <c r="N77" s="121">
        <f t="shared" si="24"/>
        <v>758104</v>
      </c>
      <c r="O77" s="121">
        <f>+O102</f>
        <v>758104</v>
      </c>
      <c r="P77" s="121">
        <f t="shared" si="17"/>
        <v>-758104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-20299.71</v>
      </c>
      <c r="J81" s="121">
        <f>+J109</f>
        <v>20299.71</v>
      </c>
      <c r="K81" s="122" t="e">
        <f t="shared" si="14"/>
        <v>#DIV/0!</v>
      </c>
      <c r="L81" s="121">
        <f>+L109</f>
        <v>0</v>
      </c>
      <c r="M81" s="121">
        <f>+M109</f>
        <v>-17889</v>
      </c>
      <c r="N81" s="121">
        <f>+N109</f>
        <v>-2410.71</v>
      </c>
      <c r="O81" s="121">
        <f>+O109</f>
        <v>-20299.71</v>
      </c>
      <c r="P81" s="121">
        <f t="shared" si="17"/>
        <v>20299.71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3">
        <v>5004</v>
      </c>
      <c r="B82" s="214"/>
      <c r="C82" s="214"/>
      <c r="D82" s="214"/>
      <c r="E82" s="214"/>
      <c r="F82" s="214"/>
      <c r="G82" s="126" t="s">
        <v>87</v>
      </c>
      <c r="H82" s="127">
        <f>+H83+H104+H105+H109</f>
        <v>9613900</v>
      </c>
      <c r="I82" s="127">
        <f>+I83+I104+I105+I109</f>
        <v>9192324.5899999999</v>
      </c>
      <c r="J82" s="127">
        <f>+J83+J104+J106+J109</f>
        <v>421575.41000000003</v>
      </c>
      <c r="K82" s="122">
        <f t="shared" si="14"/>
        <v>95.61</v>
      </c>
      <c r="L82" s="127">
        <f>+L83+L104+L105+L109</f>
        <v>0</v>
      </c>
      <c r="M82" s="127">
        <f>+M83+M104+M105+M109</f>
        <v>5050823.13</v>
      </c>
      <c r="N82" s="127">
        <f>+N83+N104+N105+N109</f>
        <v>4141501.46</v>
      </c>
      <c r="O82" s="127">
        <f>+O83+O104+O106+O109</f>
        <v>9192324.5899999999</v>
      </c>
      <c r="P82" s="127">
        <f t="shared" si="17"/>
        <v>-9192324.5899999999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9613900</v>
      </c>
      <c r="I83" s="121">
        <f>I84+I85+I86+I87+I88+I95+I96+I97+I102+I103</f>
        <v>9212624.3000000007</v>
      </c>
      <c r="J83" s="121">
        <f t="shared" ref="J83" si="25">J84+J85+J86+J87+J88+J95+J96+J97+J102+J103</f>
        <v>401275.7</v>
      </c>
      <c r="K83" s="122">
        <f t="shared" si="14"/>
        <v>95.83</v>
      </c>
      <c r="L83" s="121">
        <f>L84+L85+L86+L87+L88+L95+L96+L97+L102+L103</f>
        <v>0</v>
      </c>
      <c r="M83" s="121">
        <f>M84+M85+M86+M87+M88+M95+M96+M97+M102+M103</f>
        <v>5068712.13</v>
      </c>
      <c r="N83" s="121">
        <f>N84+N85+N86+N87+N88+N95+N96+N97+N102+N103</f>
        <v>4143912.17</v>
      </c>
      <c r="O83" s="121">
        <f t="shared" ref="O83" si="26">O84+O85+O86+O87+O88+O95+O96+O97+O102+O103</f>
        <v>9212624.3000000007</v>
      </c>
      <c r="P83" s="121">
        <f t="shared" si="17"/>
        <v>-9212624.3000000007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1094500</v>
      </c>
      <c r="I84" s="121">
        <f>I112+I179+I264</f>
        <v>1088992</v>
      </c>
      <c r="J84" s="121">
        <f>J112+J179+J264</f>
        <v>5508</v>
      </c>
      <c r="K84" s="122">
        <f t="shared" si="14"/>
        <v>99.5</v>
      </c>
      <c r="L84" s="121">
        <f>L112+L179+L264</f>
        <v>0</v>
      </c>
      <c r="M84" s="121">
        <f>M112+M179+M264</f>
        <v>735272</v>
      </c>
      <c r="N84" s="121">
        <f>N112+N179+N264</f>
        <v>353720</v>
      </c>
      <c r="O84" s="121">
        <f>O112+O179+O264</f>
        <v>1088992</v>
      </c>
      <c r="P84" s="121">
        <f t="shared" si="17"/>
        <v>-1088992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134900</v>
      </c>
      <c r="I85" s="121">
        <f>I139+I206+I296+I389</f>
        <v>125302.30000000002</v>
      </c>
      <c r="J85" s="121">
        <f>J139+J206+J296+J389</f>
        <v>9597.6999999999953</v>
      </c>
      <c r="K85" s="122">
        <f t="shared" si="14"/>
        <v>92.89</v>
      </c>
      <c r="L85" s="121">
        <f>L139+L206+L296+L389</f>
        <v>0</v>
      </c>
      <c r="M85" s="121">
        <f>M139+M206+M296+M389</f>
        <v>79621.13</v>
      </c>
      <c r="N85" s="121">
        <f>N139+N206+N296+N389</f>
        <v>45681.17</v>
      </c>
      <c r="O85" s="121">
        <f>O139+O206+O296+O389</f>
        <v>125302.30000000002</v>
      </c>
      <c r="P85" s="121">
        <f t="shared" si="17"/>
        <v>-125302.30000000002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1213000</v>
      </c>
      <c r="I88" s="121">
        <f>I237+I332+I395</f>
        <v>1149897</v>
      </c>
      <c r="J88" s="121">
        <f>J237+J332+J395</f>
        <v>63103</v>
      </c>
      <c r="K88" s="122">
        <f t="shared" si="14"/>
        <v>94.8</v>
      </c>
      <c r="L88" s="121">
        <f>L237+L332+L395</f>
        <v>0</v>
      </c>
      <c r="M88" s="121">
        <f>M237+M332+M395</f>
        <v>772605</v>
      </c>
      <c r="N88" s="121">
        <f>N237+N332+N395</f>
        <v>377292</v>
      </c>
      <c r="O88" s="121">
        <f>O237+O332+O395</f>
        <v>1149897</v>
      </c>
      <c r="P88" s="121">
        <f t="shared" si="17"/>
        <v>-1149897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1213000</v>
      </c>
      <c r="I89" s="121">
        <f>I90+I91+I92+I93+I94</f>
        <v>1149897</v>
      </c>
      <c r="J89" s="121">
        <f>J90+J91+J92+J93+J94</f>
        <v>63103</v>
      </c>
      <c r="K89" s="122">
        <f t="shared" si="14"/>
        <v>94.8</v>
      </c>
      <c r="L89" s="121">
        <f>L90+L91+L92+L93+L94</f>
        <v>0</v>
      </c>
      <c r="M89" s="121">
        <f>M90+M91+M92+M93+M94</f>
        <v>772605</v>
      </c>
      <c r="N89" s="121">
        <f>N90+N91+N92+N93+N94</f>
        <v>377292</v>
      </c>
      <c r="O89" s="121">
        <f>O90+O91+O92+O93+O94</f>
        <v>1149897</v>
      </c>
      <c r="P89" s="121">
        <f t="shared" si="17"/>
        <v>-1149897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1213000</v>
      </c>
      <c r="I91" s="121">
        <f>I334</f>
        <v>1149897</v>
      </c>
      <c r="J91" s="121">
        <f>J334</f>
        <v>63103</v>
      </c>
      <c r="K91" s="122">
        <f t="shared" si="14"/>
        <v>94.8</v>
      </c>
      <c r="L91" s="121">
        <f>L334</f>
        <v>0</v>
      </c>
      <c r="M91" s="121">
        <f>M334</f>
        <v>772605</v>
      </c>
      <c r="N91" s="121">
        <f>N334</f>
        <v>377292</v>
      </c>
      <c r="O91" s="121">
        <f>O334</f>
        <v>1149897</v>
      </c>
      <c r="P91" s="121">
        <f t="shared" si="17"/>
        <v>-1149897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447000</v>
      </c>
      <c r="I96" s="121">
        <f>I240+I404</f>
        <v>398001</v>
      </c>
      <c r="J96" s="121">
        <f>+J404</f>
        <v>48999</v>
      </c>
      <c r="K96" s="122">
        <f t="shared" si="14"/>
        <v>89.04</v>
      </c>
      <c r="L96" s="121">
        <f>L240+L404</f>
        <v>0</v>
      </c>
      <c r="M96" s="121">
        <f>M240+M404</f>
        <v>273167</v>
      </c>
      <c r="N96" s="121">
        <f>N240+N404</f>
        <v>124834</v>
      </c>
      <c r="O96" s="121">
        <f>O240+O404</f>
        <v>398001</v>
      </c>
      <c r="P96" s="121">
        <f t="shared" si="17"/>
        <v>-398001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5847300</v>
      </c>
      <c r="I97" s="121">
        <f>I244+I337+I418</f>
        <v>5692328</v>
      </c>
      <c r="J97" s="121">
        <f>J244+J337+J418</f>
        <v>154972</v>
      </c>
      <c r="K97" s="122">
        <f t="shared" si="14"/>
        <v>97.35</v>
      </c>
      <c r="L97" s="121">
        <f>L244+L337+L418</f>
        <v>0</v>
      </c>
      <c r="M97" s="121">
        <f>M244+M337+M418</f>
        <v>3208047</v>
      </c>
      <c r="N97" s="121">
        <f>N244+N337+N418</f>
        <v>2484281</v>
      </c>
      <c r="O97" s="121">
        <f>O244+O337+O418</f>
        <v>5692328</v>
      </c>
      <c r="P97" s="121">
        <f t="shared" si="17"/>
        <v>-5692328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5637000</v>
      </c>
      <c r="I98" s="121">
        <f>I245+I338</f>
        <v>5523261</v>
      </c>
      <c r="J98" s="121">
        <f>J245+J338</f>
        <v>113739</v>
      </c>
      <c r="K98" s="122">
        <f t="shared" si="14"/>
        <v>97.98</v>
      </c>
      <c r="L98" s="121">
        <f>L245+L338</f>
        <v>0</v>
      </c>
      <c r="M98" s="121">
        <f>M245+M338</f>
        <v>3103859</v>
      </c>
      <c r="N98" s="121">
        <f>N245+N338</f>
        <v>2419402</v>
      </c>
      <c r="O98" s="121">
        <f>O245+O338</f>
        <v>5523261</v>
      </c>
      <c r="P98" s="121">
        <f t="shared" si="17"/>
        <v>-5523261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210300</v>
      </c>
      <c r="I99" s="121">
        <f>I100+I101</f>
        <v>169067</v>
      </c>
      <c r="J99" s="121">
        <f>J100+J101</f>
        <v>41233</v>
      </c>
      <c r="K99" s="122">
        <f t="shared" si="14"/>
        <v>80.39</v>
      </c>
      <c r="L99" s="121">
        <f>L100+L101</f>
        <v>0</v>
      </c>
      <c r="M99" s="121">
        <f>M100+M101</f>
        <v>104188</v>
      </c>
      <c r="N99" s="121">
        <f>N100+N101</f>
        <v>64879</v>
      </c>
      <c r="O99" s="121">
        <f>O100+O101</f>
        <v>169067</v>
      </c>
      <c r="P99" s="121">
        <f t="shared" si="17"/>
        <v>-169067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205300</v>
      </c>
      <c r="I100" s="121">
        <f>I247+I358+I420</f>
        <v>164867</v>
      </c>
      <c r="J100" s="121">
        <f>J247+J357+J420</f>
        <v>40433</v>
      </c>
      <c r="K100" s="122">
        <f t="shared" si="14"/>
        <v>80.31</v>
      </c>
      <c r="L100" s="121">
        <f>L247+L358+L420</f>
        <v>0</v>
      </c>
      <c r="M100" s="121">
        <f>M247+M358+M420</f>
        <v>104188</v>
      </c>
      <c r="N100" s="121">
        <f>N247+N358+N420</f>
        <v>60679</v>
      </c>
      <c r="O100" s="121">
        <f>O247+O358+O420</f>
        <v>164867</v>
      </c>
      <c r="P100" s="121">
        <f t="shared" si="17"/>
        <v>-164867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5000</v>
      </c>
      <c r="I101" s="121">
        <f>I248</f>
        <v>4200</v>
      </c>
      <c r="J101" s="121">
        <f>J248</f>
        <v>800</v>
      </c>
      <c r="K101" s="122">
        <f t="shared" si="14"/>
        <v>84</v>
      </c>
      <c r="L101" s="121">
        <f>L248</f>
        <v>0</v>
      </c>
      <c r="M101" s="121">
        <f>M248</f>
        <v>0</v>
      </c>
      <c r="N101" s="121">
        <f>N248+N446</f>
        <v>4200</v>
      </c>
      <c r="O101" s="121">
        <f>O248+O446</f>
        <v>4200</v>
      </c>
      <c r="P101" s="121">
        <f t="shared" si="17"/>
        <v>-4200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877200</v>
      </c>
      <c r="I102" s="121">
        <f>I157+I362</f>
        <v>758104</v>
      </c>
      <c r="J102" s="121">
        <f>J157+J362</f>
        <v>119096</v>
      </c>
      <c r="K102" s="122">
        <f t="shared" si="14"/>
        <v>86.42</v>
      </c>
      <c r="L102" s="121">
        <f>L157+L362</f>
        <v>0</v>
      </c>
      <c r="M102" s="121">
        <f>M157+M362</f>
        <v>0</v>
      </c>
      <c r="N102" s="121">
        <f>N157+N362</f>
        <v>758104</v>
      </c>
      <c r="O102" s="121">
        <f>O157+O362</f>
        <v>758104</v>
      </c>
      <c r="P102" s="121">
        <f t="shared" si="17"/>
        <v>-758104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-20299.71</v>
      </c>
      <c r="J109" s="131">
        <f>+J257+J377+J451</f>
        <v>20299.71</v>
      </c>
      <c r="K109" s="132"/>
      <c r="L109" s="131">
        <f>+L257+L377+L451+L159</f>
        <v>0</v>
      </c>
      <c r="M109" s="131">
        <f>+M257+M377+M451+M159</f>
        <v>-17889</v>
      </c>
      <c r="N109" s="131">
        <f>+N257+N377+N451+N159</f>
        <v>-2410.71</v>
      </c>
      <c r="O109" s="131">
        <f>+O257+O377+O451+O159</f>
        <v>-20299.71</v>
      </c>
      <c r="P109" s="131">
        <f t="shared" si="17"/>
        <v>20299.71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35" t="s">
        <v>110</v>
      </c>
      <c r="B110" s="236"/>
      <c r="C110" s="236"/>
      <c r="D110" s="236"/>
      <c r="E110" s="236"/>
      <c r="F110" s="236"/>
      <c r="G110" s="133" t="s">
        <v>111</v>
      </c>
      <c r="H110" s="134">
        <f>H111+H159</f>
        <v>877200</v>
      </c>
      <c r="I110" s="134">
        <f>I111+I159</f>
        <v>758104</v>
      </c>
      <c r="J110" s="134">
        <f>J111+J159</f>
        <v>119096</v>
      </c>
      <c r="K110" s="135">
        <f>ROUND(I110/H110*100,2)</f>
        <v>86.42</v>
      </c>
      <c r="L110" s="134">
        <f>L111+L159</f>
        <v>0</v>
      </c>
      <c r="M110" s="136">
        <f>M111+M159</f>
        <v>0</v>
      </c>
      <c r="N110" s="134">
        <f>N111+N159</f>
        <v>758104</v>
      </c>
      <c r="O110" s="208">
        <f>O111+O159</f>
        <v>758104</v>
      </c>
      <c r="P110" s="137">
        <f t="shared" si="17"/>
        <v>-758104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877200</v>
      </c>
      <c r="I111" s="139">
        <f>I112+I139+I157</f>
        <v>758104</v>
      </c>
      <c r="J111" s="139">
        <f>J112+J139+J157</f>
        <v>119096</v>
      </c>
      <c r="K111" s="140">
        <f>ROUND(I111/H111*100,2)</f>
        <v>86.42</v>
      </c>
      <c r="L111" s="139">
        <f>L112+L139+L157</f>
        <v>0</v>
      </c>
      <c r="M111" s="121">
        <f>M112+M139+M157</f>
        <v>0</v>
      </c>
      <c r="N111" s="139">
        <f>N112+N139+N157</f>
        <v>758104</v>
      </c>
      <c r="O111" s="206">
        <f>O112+O139+O157</f>
        <v>758104</v>
      </c>
      <c r="P111" s="141">
        <f t="shared" si="17"/>
        <v>-758104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877200</v>
      </c>
      <c r="I157" s="139">
        <f>+I158</f>
        <v>758104</v>
      </c>
      <c r="J157" s="139">
        <f t="shared" ref="J157" si="37">+J158</f>
        <v>119096</v>
      </c>
      <c r="K157" s="140">
        <f>ROUND(I157/H157*100,2)</f>
        <v>86.42</v>
      </c>
      <c r="L157" s="139">
        <f>+L158</f>
        <v>0</v>
      </c>
      <c r="M157" s="139">
        <f>+M158</f>
        <v>0</v>
      </c>
      <c r="N157" s="139">
        <f>+N158</f>
        <v>758104</v>
      </c>
      <c r="O157" s="139">
        <f t="shared" ref="O157" si="38">+O158</f>
        <v>758104</v>
      </c>
      <c r="P157" s="141">
        <f t="shared" si="33"/>
        <v>-758104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>
        <v>877200</v>
      </c>
      <c r="I158" s="143">
        <f>O158</f>
        <v>758104</v>
      </c>
      <c r="J158" s="143">
        <f t="shared" ref="J158:J176" si="40">H158-I158</f>
        <v>119096</v>
      </c>
      <c r="K158" s="140">
        <f>ROUND(I158/H158*100,2)</f>
        <v>86.42</v>
      </c>
      <c r="L158" s="143"/>
      <c r="M158" s="144"/>
      <c r="N158" s="143">
        <v>758104</v>
      </c>
      <c r="O158" s="145">
        <f t="shared" si="36"/>
        <v>758104</v>
      </c>
      <c r="P158" s="145">
        <f t="shared" si="33"/>
        <v>-758104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877200</v>
      </c>
      <c r="I160" s="139">
        <f>I157</f>
        <v>758104</v>
      </c>
      <c r="J160" s="143">
        <f t="shared" si="40"/>
        <v>119096</v>
      </c>
      <c r="K160" s="140">
        <f t="shared" ref="K160:K175" si="41">ROUND(I160/H160*100,2)</f>
        <v>86.42</v>
      </c>
      <c r="L160" s="139">
        <f>L157</f>
        <v>0</v>
      </c>
      <c r="M160" s="139">
        <f>M157</f>
        <v>0</v>
      </c>
      <c r="N160" s="139">
        <f>N157</f>
        <v>758104</v>
      </c>
      <c r="O160" s="139">
        <f>O157</f>
        <v>758104</v>
      </c>
      <c r="P160" s="141">
        <f t="shared" si="33"/>
        <v>-758104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20.2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9408600</v>
      </c>
      <c r="I164" s="139">
        <f>+I165+I174</f>
        <v>9047757.3000000007</v>
      </c>
      <c r="J164" s="143">
        <f t="shared" si="40"/>
        <v>360842.69999999925</v>
      </c>
      <c r="K164" s="140">
        <f t="shared" si="41"/>
        <v>96.16</v>
      </c>
      <c r="L164" s="139">
        <f>+L165+L174</f>
        <v>0</v>
      </c>
      <c r="M164" s="139">
        <f>+M165+M174</f>
        <v>4964524.13</v>
      </c>
      <c r="N164" s="139">
        <f>+N165+N174</f>
        <v>4083233.17</v>
      </c>
      <c r="O164" s="139">
        <f>+O165+O174</f>
        <v>9047757.3000000007</v>
      </c>
      <c r="P164" s="141">
        <f t="shared" si="33"/>
        <v>-9047757.3000000007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9408600</v>
      </c>
      <c r="I165" s="139">
        <f>+I166+I167+I168+I169+I170+I171+I172+I173</f>
        <v>9047757.3000000007</v>
      </c>
      <c r="J165" s="139">
        <f>+J166+J167+J168+J169+J170+J171+J172+J173</f>
        <v>360842.69999999995</v>
      </c>
      <c r="K165" s="140">
        <f t="shared" si="41"/>
        <v>96.16</v>
      </c>
      <c r="L165" s="139">
        <f>+L166+L167+L168+L169+L170+L171+L172+L173</f>
        <v>0</v>
      </c>
      <c r="M165" s="139">
        <f>+M166+M167+M168+M169+M170+M171+M172+M173</f>
        <v>4964524.13</v>
      </c>
      <c r="N165" s="139">
        <f>+N166+N167+N168+N169+N170+N171+N172+N173</f>
        <v>4083233.17</v>
      </c>
      <c r="O165" s="139">
        <f>+O166+O167+O168+O169+O170+O171+O172+O173</f>
        <v>9047757.3000000007</v>
      </c>
      <c r="P165" s="141">
        <f t="shared" si="33"/>
        <v>-9047757.3000000007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1094500</v>
      </c>
      <c r="I166" s="139">
        <f>+I179+I264+I112</f>
        <v>1088992</v>
      </c>
      <c r="J166" s="143">
        <f t="shared" si="40"/>
        <v>5508</v>
      </c>
      <c r="K166" s="140">
        <f t="shared" si="41"/>
        <v>99.5</v>
      </c>
      <c r="L166" s="139">
        <f>+L179+L264+L112</f>
        <v>0</v>
      </c>
      <c r="M166" s="139">
        <f>+M179+M264+M112</f>
        <v>735272</v>
      </c>
      <c r="N166" s="139">
        <f>+N179+N264+N112</f>
        <v>353720</v>
      </c>
      <c r="O166" s="139">
        <f>+O179+O264+O112</f>
        <v>1088992</v>
      </c>
      <c r="P166" s="141">
        <f t="shared" si="33"/>
        <v>-1088992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134900</v>
      </c>
      <c r="I167" s="139">
        <f>+I206+I296+I139</f>
        <v>125302.30000000002</v>
      </c>
      <c r="J167" s="143">
        <f t="shared" si="40"/>
        <v>9597.6999999999825</v>
      </c>
      <c r="K167" s="140">
        <f t="shared" si="41"/>
        <v>92.89</v>
      </c>
      <c r="L167" s="139">
        <f>+L206+L296+L139</f>
        <v>0</v>
      </c>
      <c r="M167" s="139">
        <f>+M206+M296+M139</f>
        <v>79621.13</v>
      </c>
      <c r="N167" s="139">
        <f>+N206+N296+N139</f>
        <v>45681.17</v>
      </c>
      <c r="O167" s="139">
        <f>+O206+O296+O139</f>
        <v>125302.30000000002</v>
      </c>
      <c r="P167" s="141">
        <f t="shared" si="33"/>
        <v>-125302.30000000002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1213000</v>
      </c>
      <c r="I170" s="139">
        <f>+I237+I332</f>
        <v>1149897</v>
      </c>
      <c r="J170" s="143">
        <f t="shared" si="40"/>
        <v>63103</v>
      </c>
      <c r="K170" s="140">
        <f t="shared" si="41"/>
        <v>94.8</v>
      </c>
      <c r="L170" s="139">
        <f>+L237+L332</f>
        <v>0</v>
      </c>
      <c r="M170" s="139">
        <f>+M237+M332</f>
        <v>772605</v>
      </c>
      <c r="N170" s="139">
        <f>+N237+N332</f>
        <v>377292</v>
      </c>
      <c r="O170" s="139">
        <f>+O237+O332</f>
        <v>1149897</v>
      </c>
      <c r="P170" s="141">
        <f t="shared" si="33"/>
        <v>-1149897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447000</v>
      </c>
      <c r="I171" s="139">
        <f>I240+I404</f>
        <v>398001</v>
      </c>
      <c r="J171" s="143">
        <f t="shared" si="40"/>
        <v>48999</v>
      </c>
      <c r="K171" s="140">
        <f t="shared" si="41"/>
        <v>89.04</v>
      </c>
      <c r="L171" s="139">
        <f>L240+L404</f>
        <v>0</v>
      </c>
      <c r="M171" s="139">
        <f>M240+M404</f>
        <v>273167</v>
      </c>
      <c r="N171" s="139">
        <f>N240+N404</f>
        <v>124834</v>
      </c>
      <c r="O171" s="139">
        <f>O240+O404</f>
        <v>398001</v>
      </c>
      <c r="P171" s="141">
        <f t="shared" si="33"/>
        <v>-398001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5642000</v>
      </c>
      <c r="I172" s="139">
        <f>+I244+I337</f>
        <v>5527461</v>
      </c>
      <c r="J172" s="143">
        <f t="shared" si="40"/>
        <v>114539</v>
      </c>
      <c r="K172" s="140">
        <f t="shared" si="41"/>
        <v>97.97</v>
      </c>
      <c r="L172" s="139">
        <f>+L244+L337</f>
        <v>0</v>
      </c>
      <c r="M172" s="139">
        <f>+M244+M337</f>
        <v>3103859</v>
      </c>
      <c r="N172" s="139">
        <f>+N244+N337</f>
        <v>2423602</v>
      </c>
      <c r="O172" s="139">
        <f>+O244+O337</f>
        <v>5527461</v>
      </c>
      <c r="P172" s="141">
        <f t="shared" si="33"/>
        <v>-5527461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877200</v>
      </c>
      <c r="I173" s="139">
        <f>+I362+I157</f>
        <v>758104</v>
      </c>
      <c r="J173" s="143">
        <f t="shared" si="40"/>
        <v>119096</v>
      </c>
      <c r="K173" s="140">
        <f t="shared" si="41"/>
        <v>86.42</v>
      </c>
      <c r="L173" s="139">
        <f>+L362+L157</f>
        <v>0</v>
      </c>
      <c r="M173" s="139">
        <f>+M362+M157</f>
        <v>0</v>
      </c>
      <c r="N173" s="139">
        <f>+N362+N157</f>
        <v>758104</v>
      </c>
      <c r="O173" s="139">
        <f>+O362+O157</f>
        <v>758104</v>
      </c>
      <c r="P173" s="141">
        <f t="shared" si="33"/>
        <v>-758104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3" t="s">
        <v>142</v>
      </c>
      <c r="B177" s="214"/>
      <c r="C177" s="214"/>
      <c r="D177" s="214"/>
      <c r="E177" s="214"/>
      <c r="F177" s="214"/>
      <c r="G177" s="157" t="s">
        <v>143</v>
      </c>
      <c r="H177" s="158">
        <f>H178+H249+H257</f>
        <v>9800</v>
      </c>
      <c r="I177" s="158">
        <f>I178+I249+I257</f>
        <v>7310.93</v>
      </c>
      <c r="J177" s="158">
        <f>J178+J249+J257</f>
        <v>2489.0700000000002</v>
      </c>
      <c r="K177" s="159">
        <f>ROUND(I177/H177*100,2)</f>
        <v>74.599999999999994</v>
      </c>
      <c r="L177" s="158">
        <f>L178+L249+L257</f>
        <v>0</v>
      </c>
      <c r="M177" s="160">
        <f>M178+M249+M257</f>
        <v>469.94</v>
      </c>
      <c r="N177" s="158">
        <f>N178+N249+N257</f>
        <v>6840.99</v>
      </c>
      <c r="O177" s="206">
        <f>O178+O249+O257</f>
        <v>7310.93</v>
      </c>
      <c r="P177" s="161">
        <f t="shared" si="33"/>
        <v>-7310.93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9800</v>
      </c>
      <c r="I178" s="139">
        <f>I179+I206+I235+I237+I244+I240</f>
        <v>7310.93</v>
      </c>
      <c r="J178" s="139">
        <f>J179+J206+J235+J237+J244+J240</f>
        <v>2489.0700000000002</v>
      </c>
      <c r="K178" s="140">
        <f>ROUND(I178/H178*100,2)</f>
        <v>74.599999999999994</v>
      </c>
      <c r="L178" s="139">
        <f t="shared" ref="L178:O178" si="42">L179+L206+L235+L237+L244+L240</f>
        <v>0</v>
      </c>
      <c r="M178" s="139">
        <f t="shared" si="42"/>
        <v>469.94</v>
      </c>
      <c r="N178" s="139">
        <f t="shared" si="42"/>
        <v>6840.99</v>
      </c>
      <c r="O178" s="207">
        <f t="shared" si="42"/>
        <v>7310.93</v>
      </c>
      <c r="P178" s="141">
        <f t="shared" si="33"/>
        <v>-7310.93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4800</v>
      </c>
      <c r="I206" s="139">
        <f>I207+I218+I219+I223+I226+I227+I228+I229</f>
        <v>3110.93</v>
      </c>
      <c r="J206" s="139">
        <f>J207+J218+J219+J223+J226+J227+J228+J229</f>
        <v>1689.0700000000002</v>
      </c>
      <c r="K206" s="140">
        <f>ROUND(I206/H206*100,2)</f>
        <v>64.81</v>
      </c>
      <c r="L206" s="139">
        <f>L207+L218+L219+L223+L226+L227+L228+L229</f>
        <v>0</v>
      </c>
      <c r="M206" s="139">
        <f>M207+M218+M219+M223+M226+M227+M228+M229</f>
        <v>469.94</v>
      </c>
      <c r="N206" s="139">
        <f>N207+N218+N219+N223+N226+N227+N228+N229</f>
        <v>2640.99</v>
      </c>
      <c r="O206" s="205">
        <f t="shared" ref="O206" si="46">O207+O218+O219+O223+O226+O227+O228+O229</f>
        <v>3110.93</v>
      </c>
      <c r="P206" s="141">
        <f t="shared" si="45"/>
        <v>-3110.93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4800</v>
      </c>
      <c r="I207" s="139">
        <f>SUM(I208:I217)</f>
        <v>3110.93</v>
      </c>
      <c r="J207" s="139">
        <f>SUM(J208:J217)</f>
        <v>1689.0700000000002</v>
      </c>
      <c r="K207" s="140">
        <f>ROUND(I207/H207*100,2)</f>
        <v>64.81</v>
      </c>
      <c r="L207" s="139">
        <f>SUM(L208:L217)</f>
        <v>0</v>
      </c>
      <c r="M207" s="121">
        <f>SUM(M208:M217)</f>
        <v>469.94</v>
      </c>
      <c r="N207" s="139">
        <f>SUM(N208:N217)</f>
        <v>2640.99</v>
      </c>
      <c r="O207" s="141">
        <f>SUM(O208:O217)</f>
        <v>3110.93</v>
      </c>
      <c r="P207" s="141">
        <f t="shared" si="45"/>
        <v>-3110.93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1300</v>
      </c>
      <c r="I210" s="143">
        <f>O210</f>
        <v>432.6</v>
      </c>
      <c r="J210" s="143">
        <f t="shared" si="48"/>
        <v>867.4</v>
      </c>
      <c r="K210" s="140">
        <f t="shared" ref="K210:K217" si="50">ROUND(I210/H210*100,2)</f>
        <v>33.28</v>
      </c>
      <c r="L210" s="143"/>
      <c r="M210" s="144">
        <v>300</v>
      </c>
      <c r="N210" s="143">
        <v>132.6</v>
      </c>
      <c r="O210" s="145">
        <f t="shared" si="49"/>
        <v>432.6</v>
      </c>
      <c r="P210" s="145">
        <f t="shared" si="45"/>
        <v>-432.6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2800</v>
      </c>
      <c r="I211" s="143">
        <f>O211</f>
        <v>2585.96</v>
      </c>
      <c r="J211" s="143">
        <f t="shared" si="48"/>
        <v>214.03999999999996</v>
      </c>
      <c r="K211" s="140"/>
      <c r="L211" s="143"/>
      <c r="M211" s="144">
        <v>108.36</v>
      </c>
      <c r="N211" s="143">
        <v>2477.6</v>
      </c>
      <c r="O211" s="212">
        <f t="shared" si="49"/>
        <v>2585.96</v>
      </c>
      <c r="P211" s="145">
        <f t="shared" si="45"/>
        <v>-2585.96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200</v>
      </c>
      <c r="I215" s="143">
        <f>O215</f>
        <v>92.37</v>
      </c>
      <c r="J215" s="143">
        <f t="shared" si="48"/>
        <v>107.63</v>
      </c>
      <c r="K215" s="140">
        <f t="shared" si="50"/>
        <v>46.19</v>
      </c>
      <c r="L215" s="143"/>
      <c r="M215" s="144">
        <v>61.58</v>
      </c>
      <c r="N215" s="143">
        <v>30.79</v>
      </c>
      <c r="O215" s="212">
        <f t="shared" si="49"/>
        <v>92.37</v>
      </c>
      <c r="P215" s="145">
        <f t="shared" si="45"/>
        <v>-92.37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20.2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5000</v>
      </c>
      <c r="I244" s="139">
        <f>I246</f>
        <v>4200</v>
      </c>
      <c r="J244" s="143">
        <f t="shared" si="48"/>
        <v>800</v>
      </c>
      <c r="K244" s="140">
        <f>ROUND(I244/H244*100,2)</f>
        <v>84</v>
      </c>
      <c r="L244" s="139">
        <f>L246</f>
        <v>0</v>
      </c>
      <c r="M244" s="121">
        <f>M246</f>
        <v>0</v>
      </c>
      <c r="N244" s="139">
        <f>N246</f>
        <v>4200</v>
      </c>
      <c r="O244" s="204">
        <f>O246</f>
        <v>4200</v>
      </c>
      <c r="P244" s="141">
        <f t="shared" si="45"/>
        <v>-4200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5000</v>
      </c>
      <c r="I246" s="139">
        <f>I248+I247</f>
        <v>4200</v>
      </c>
      <c r="J246" s="143">
        <f t="shared" si="48"/>
        <v>800</v>
      </c>
      <c r="K246" s="140">
        <f>ROUND(I246/H246*100,2)</f>
        <v>84</v>
      </c>
      <c r="L246" s="139">
        <f>L248+L247</f>
        <v>0</v>
      </c>
      <c r="M246" s="121">
        <f>M248+M247</f>
        <v>0</v>
      </c>
      <c r="N246" s="139">
        <f>N248+N247</f>
        <v>4200</v>
      </c>
      <c r="O246" s="141">
        <f>O248+O247</f>
        <v>4200</v>
      </c>
      <c r="P246" s="141">
        <f t="shared" si="45"/>
        <v>-4200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>
        <v>5000</v>
      </c>
      <c r="I248" s="143">
        <f>O248</f>
        <v>4200</v>
      </c>
      <c r="J248" s="143">
        <f t="shared" si="48"/>
        <v>800</v>
      </c>
      <c r="K248" s="140">
        <f>ROUND(I248/H248*100,2)</f>
        <v>84</v>
      </c>
      <c r="L248" s="143"/>
      <c r="M248" s="144"/>
      <c r="N248" s="143">
        <v>4200</v>
      </c>
      <c r="O248" s="145">
        <f t="shared" si="59"/>
        <v>4200</v>
      </c>
      <c r="P248" s="145">
        <f t="shared" si="45"/>
        <v>-4200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9800</v>
      </c>
      <c r="I261" s="139">
        <f>I177-I260</f>
        <v>7310.93</v>
      </c>
      <c r="J261" s="139">
        <f>H261-I261</f>
        <v>2489.0699999999997</v>
      </c>
      <c r="K261" s="140">
        <f t="shared" ref="K261:K308" si="63">ROUND(I261/H261*100,2)</f>
        <v>74.599999999999994</v>
      </c>
      <c r="L261" s="139">
        <f>L177-L260</f>
        <v>0</v>
      </c>
      <c r="M261" s="139">
        <f>M177-M260</f>
        <v>469.94</v>
      </c>
      <c r="N261" s="139">
        <f>N177-N260</f>
        <v>6840.99</v>
      </c>
      <c r="O261" s="139">
        <f>O177-O260</f>
        <v>7310.93</v>
      </c>
      <c r="P261" s="141">
        <f t="shared" si="62"/>
        <v>-7310.93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3" t="s">
        <v>165</v>
      </c>
      <c r="B262" s="214"/>
      <c r="C262" s="214"/>
      <c r="D262" s="214"/>
      <c r="E262" s="214"/>
      <c r="F262" s="214"/>
      <c r="G262" s="157" t="s">
        <v>166</v>
      </c>
      <c r="H262" s="158">
        <f>H263+H365+H373+H377</f>
        <v>8074600</v>
      </c>
      <c r="I262" s="158">
        <f>I263+I365+I373+I377</f>
        <v>7864389.75</v>
      </c>
      <c r="J262" s="158">
        <f>J263+J365+J373+J377</f>
        <v>210210.25</v>
      </c>
      <c r="K262" s="159">
        <f t="shared" si="63"/>
        <v>97.4</v>
      </c>
      <c r="L262" s="158">
        <f>L263+L365+L373+L377</f>
        <v>0</v>
      </c>
      <c r="M262" s="160">
        <f>M263+M365+M373+M377</f>
        <v>4673296.1899999995</v>
      </c>
      <c r="N262" s="158">
        <f>N263+N365+N373+N377</f>
        <v>3191093.5599999996</v>
      </c>
      <c r="O262" s="161">
        <f>O263+O365+O373+O377</f>
        <v>7864389.75</v>
      </c>
      <c r="P262" s="161">
        <f t="shared" si="62"/>
        <v>-7864389.75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8074600</v>
      </c>
      <c r="I263" s="139">
        <f>I264+I296+I329+I332+I337+I362</f>
        <v>7884341.3700000001</v>
      </c>
      <c r="J263" s="139">
        <f>J264+J296+J329+J332+J337+J362</f>
        <v>190258.63</v>
      </c>
      <c r="K263" s="140">
        <f t="shared" si="63"/>
        <v>97.64</v>
      </c>
      <c r="L263" s="139">
        <f>L264+L296+L329+L332+L337+L362</f>
        <v>0</v>
      </c>
      <c r="M263" s="121">
        <f>M264+M296+M329+M332+M337+M362</f>
        <v>4690887.1899999995</v>
      </c>
      <c r="N263" s="139">
        <f>N264+N296+N329+N332+N337+N362</f>
        <v>3193454.1799999997</v>
      </c>
      <c r="O263" s="141">
        <f>O264+O296+O329+O332+O337+O362</f>
        <v>7884341.3700000001</v>
      </c>
      <c r="P263" s="141">
        <f t="shared" si="62"/>
        <v>-7884341.3700000001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1094500</v>
      </c>
      <c r="I264" s="139">
        <f>I265+I282+I289</f>
        <v>1088992</v>
      </c>
      <c r="J264" s="139">
        <f>J265+J282+J289</f>
        <v>5508</v>
      </c>
      <c r="K264" s="140">
        <f t="shared" si="63"/>
        <v>99.5</v>
      </c>
      <c r="L264" s="139">
        <f>L265+L282+L289</f>
        <v>0</v>
      </c>
      <c r="M264" s="121">
        <f>M265+M282+M289</f>
        <v>735272</v>
      </c>
      <c r="N264" s="139">
        <f>N265+N282+N289</f>
        <v>353720</v>
      </c>
      <c r="O264" s="205">
        <f>O265+O282+O289</f>
        <v>1088992</v>
      </c>
      <c r="P264" s="141">
        <f t="shared" si="62"/>
        <v>-1088992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1071100</v>
      </c>
      <c r="I265" s="139">
        <f>SUM(I266:I281)</f>
        <v>1066278</v>
      </c>
      <c r="J265" s="139">
        <f>SUM(J266:J281)</f>
        <v>4822</v>
      </c>
      <c r="K265" s="140">
        <f t="shared" si="63"/>
        <v>99.55</v>
      </c>
      <c r="L265" s="139">
        <f>SUM(L266:L281)</f>
        <v>0</v>
      </c>
      <c r="M265" s="121">
        <f>SUM(M266:M281)</f>
        <v>719934</v>
      </c>
      <c r="N265" s="139">
        <f>SUM(N266:N281)</f>
        <v>346344</v>
      </c>
      <c r="O265" s="141">
        <f>SUM(O266:O281)</f>
        <v>1066278</v>
      </c>
      <c r="P265" s="141">
        <f t="shared" si="62"/>
        <v>-1066278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1015200</v>
      </c>
      <c r="I266" s="143">
        <f>O266</f>
        <v>1011359</v>
      </c>
      <c r="J266" s="143">
        <f t="shared" ref="J266:J295" si="64">H266-I266</f>
        <v>3841</v>
      </c>
      <c r="K266" s="140">
        <f t="shared" si="63"/>
        <v>99.62</v>
      </c>
      <c r="L266" s="143"/>
      <c r="M266" s="144">
        <v>675062</v>
      </c>
      <c r="N266" s="143">
        <v>336297</v>
      </c>
      <c r="O266" s="145">
        <f t="shared" ref="O266:O281" si="65">M266+N266</f>
        <v>1011359</v>
      </c>
      <c r="P266" s="145">
        <f t="shared" si="62"/>
        <v>-1011359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28200</v>
      </c>
      <c r="I269" s="143">
        <f>O269</f>
        <v>27569</v>
      </c>
      <c r="J269" s="143">
        <f t="shared" si="64"/>
        <v>631</v>
      </c>
      <c r="K269" s="140">
        <f t="shared" si="63"/>
        <v>97.76</v>
      </c>
      <c r="L269" s="143"/>
      <c r="M269" s="144">
        <v>18164</v>
      </c>
      <c r="N269" s="143">
        <v>9405</v>
      </c>
      <c r="O269" s="145">
        <f t="shared" si="65"/>
        <v>27569</v>
      </c>
      <c r="P269" s="145">
        <f t="shared" si="62"/>
        <v>-27569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>
        <v>16640</v>
      </c>
      <c r="N276" s="143">
        <v>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10900</v>
      </c>
      <c r="I280" s="143">
        <f>O280</f>
        <v>10710</v>
      </c>
      <c r="J280" s="143">
        <f t="shared" si="64"/>
        <v>190</v>
      </c>
      <c r="K280" s="140">
        <f t="shared" si="63"/>
        <v>98.26</v>
      </c>
      <c r="L280" s="143"/>
      <c r="M280" s="144">
        <v>10068</v>
      </c>
      <c r="N280" s="143">
        <v>642</v>
      </c>
      <c r="O280" s="145">
        <f t="shared" si="65"/>
        <v>10710</v>
      </c>
      <c r="P280" s="145">
        <f t="shared" si="62"/>
        <v>-10710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23400</v>
      </c>
      <c r="I289" s="139">
        <f>SUM(I290+I291+I292+I293+I294+I295)</f>
        <v>22714</v>
      </c>
      <c r="J289" s="143">
        <f t="shared" si="64"/>
        <v>686</v>
      </c>
      <c r="K289" s="140">
        <f t="shared" si="63"/>
        <v>97.07</v>
      </c>
      <c r="L289" s="139">
        <f>SUM(L290+L291+L292+L293+L294+L295)</f>
        <v>0</v>
      </c>
      <c r="M289" s="121">
        <f>SUM(M290+M291+M292+M293+M294+M295)</f>
        <v>15338</v>
      </c>
      <c r="N289" s="139">
        <f>SUM(N290+N291+N292+N293+N294+N295)</f>
        <v>7376</v>
      </c>
      <c r="O289" s="141">
        <f>SUM(O290+O291+O292+O293+O294+O295)</f>
        <v>22714</v>
      </c>
      <c r="P289" s="141">
        <f t="shared" si="62"/>
        <v>-22714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23400</v>
      </c>
      <c r="I295" s="143">
        <f>O295</f>
        <v>22714</v>
      </c>
      <c r="J295" s="143">
        <f t="shared" si="64"/>
        <v>686</v>
      </c>
      <c r="K295" s="140">
        <f t="shared" si="63"/>
        <v>97.07</v>
      </c>
      <c r="L295" s="143"/>
      <c r="M295" s="144">
        <v>15338</v>
      </c>
      <c r="N295" s="143">
        <v>7376</v>
      </c>
      <c r="O295" s="145">
        <f t="shared" si="68"/>
        <v>22714</v>
      </c>
      <c r="P295" s="145">
        <f t="shared" si="62"/>
        <v>-22714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130100</v>
      </c>
      <c r="I296" s="139">
        <f>I297+I308+I309+I313+I316+I317+I318+I319+I320+I321+I322</f>
        <v>122191.37000000002</v>
      </c>
      <c r="J296" s="139">
        <f t="shared" ref="J296" si="69">J297+J308+J309+J313+J316+J317+J318+J319+J320+J321+J322</f>
        <v>7908.6299999999956</v>
      </c>
      <c r="K296" s="140">
        <f t="shared" si="63"/>
        <v>93.92</v>
      </c>
      <c r="L296" s="139">
        <f>L297+L308+L309+L313+L316+L317+L318+L319+L320+L321+L322</f>
        <v>0</v>
      </c>
      <c r="M296" s="121">
        <f>M297+M308+M309+M313+M316+M317+M318+M319+M320+M321+M322</f>
        <v>79151.19</v>
      </c>
      <c r="N296" s="139">
        <f>N297+N308+N309+N313+N316+N317+N318+N319+N320+N321+N322</f>
        <v>43040.18</v>
      </c>
      <c r="O296" s="204">
        <f>O297+O308+O309+O313+O316+O317+O318+O319+O320+O321+O322</f>
        <v>122191.37000000002</v>
      </c>
      <c r="P296" s="141">
        <f t="shared" si="62"/>
        <v>-122191.37000000002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90400</v>
      </c>
      <c r="I297" s="139">
        <f>SUM(I298:I307)</f>
        <v>86795.970000000016</v>
      </c>
      <c r="J297" s="139">
        <f>SUM(J298:J307)</f>
        <v>3604.0299999999966</v>
      </c>
      <c r="K297" s="140">
        <f t="shared" si="63"/>
        <v>96.01</v>
      </c>
      <c r="L297" s="139">
        <f>SUM(L298:L307)</f>
        <v>0</v>
      </c>
      <c r="M297" s="121">
        <f>SUM(M298:M307)</f>
        <v>55423.210000000006</v>
      </c>
      <c r="N297" s="139">
        <f>SUM(N298:N307)</f>
        <v>31372.76</v>
      </c>
      <c r="O297" s="141">
        <f>SUM(O298:O307)</f>
        <v>86795.970000000016</v>
      </c>
      <c r="P297" s="141">
        <f t="shared" si="62"/>
        <v>-86795.970000000016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37000</v>
      </c>
      <c r="I300" s="143">
        <f>O300</f>
        <v>37000</v>
      </c>
      <c r="J300" s="143">
        <f t="shared" si="70"/>
        <v>0</v>
      </c>
      <c r="K300" s="140">
        <f t="shared" si="63"/>
        <v>100</v>
      </c>
      <c r="L300" s="143"/>
      <c r="M300" s="144">
        <v>22000</v>
      </c>
      <c r="N300" s="143">
        <v>15000</v>
      </c>
      <c r="O300" s="145">
        <f t="shared" si="71"/>
        <v>37000</v>
      </c>
      <c r="P300" s="145">
        <f t="shared" si="62"/>
        <v>-37000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11000</v>
      </c>
      <c r="I301" s="143">
        <f>O301</f>
        <v>10932.380000000001</v>
      </c>
      <c r="J301" s="143">
        <f t="shared" si="70"/>
        <v>67.619999999998981</v>
      </c>
      <c r="K301" s="140">
        <f t="shared" si="63"/>
        <v>99.39</v>
      </c>
      <c r="L301" s="143"/>
      <c r="M301" s="144">
        <v>7617.47</v>
      </c>
      <c r="N301" s="143">
        <v>3314.91</v>
      </c>
      <c r="O301" s="145">
        <f t="shared" si="71"/>
        <v>10932.380000000001</v>
      </c>
      <c r="P301" s="145">
        <f t="shared" si="62"/>
        <v>-10932.380000000001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2000</v>
      </c>
      <c r="I302" s="143">
        <f>O302</f>
        <v>920.48</v>
      </c>
      <c r="J302" s="143">
        <f t="shared" si="70"/>
        <v>1079.52</v>
      </c>
      <c r="K302" s="140">
        <f t="shared" si="63"/>
        <v>46.02</v>
      </c>
      <c r="L302" s="143"/>
      <c r="M302" s="144">
        <v>396.61</v>
      </c>
      <c r="N302" s="143">
        <v>523.87</v>
      </c>
      <c r="O302" s="212">
        <f t="shared" si="71"/>
        <v>920.48</v>
      </c>
      <c r="P302" s="145">
        <f t="shared" si="62"/>
        <v>-920.48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212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212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4200</v>
      </c>
      <c r="I305" s="143">
        <f>O305</f>
        <v>3323.1499999999996</v>
      </c>
      <c r="J305" s="143">
        <f t="shared" si="70"/>
        <v>876.85000000000036</v>
      </c>
      <c r="K305" s="140">
        <f t="shared" si="63"/>
        <v>79.12</v>
      </c>
      <c r="L305" s="143"/>
      <c r="M305" s="144">
        <v>2268.6799999999998</v>
      </c>
      <c r="N305" s="143">
        <v>1054.47</v>
      </c>
      <c r="O305" s="212">
        <f t="shared" si="71"/>
        <v>3323.1499999999996</v>
      </c>
      <c r="P305" s="145">
        <f t="shared" si="62"/>
        <v>-3323.1499999999996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20.2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35000</v>
      </c>
      <c r="I306" s="143">
        <f>O306</f>
        <v>33428.550000000003</v>
      </c>
      <c r="J306" s="143">
        <f t="shared" si="70"/>
        <v>1571.4499999999971</v>
      </c>
      <c r="K306" s="140">
        <f t="shared" si="63"/>
        <v>95.51</v>
      </c>
      <c r="L306" s="143"/>
      <c r="M306" s="144">
        <v>22955.45</v>
      </c>
      <c r="N306" s="143">
        <v>10473.1</v>
      </c>
      <c r="O306" s="212">
        <f t="shared" si="71"/>
        <v>33428.550000000003</v>
      </c>
      <c r="P306" s="145">
        <f t="shared" si="62"/>
        <v>-33428.550000000003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1191.4099999999999</v>
      </c>
      <c r="J307" s="143">
        <f t="shared" si="70"/>
        <v>8.5900000000001455</v>
      </c>
      <c r="K307" s="140">
        <f t="shared" si="63"/>
        <v>99.28</v>
      </c>
      <c r="L307" s="143"/>
      <c r="M307" s="144">
        <v>185</v>
      </c>
      <c r="N307" s="143">
        <v>1006.41</v>
      </c>
      <c r="O307" s="145">
        <f t="shared" si="71"/>
        <v>1191.4099999999999</v>
      </c>
      <c r="P307" s="145">
        <f t="shared" si="62"/>
        <v>-1191.4099999999999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1700</v>
      </c>
      <c r="I313" s="139">
        <f>I314+I315</f>
        <v>517.64</v>
      </c>
      <c r="J313" s="143">
        <f t="shared" si="70"/>
        <v>1182.3600000000001</v>
      </c>
      <c r="K313" s="140">
        <f t="shared" ref="K313:K376" si="74">ROUND(I313/H313*100,2)</f>
        <v>30.45</v>
      </c>
      <c r="L313" s="139">
        <f>L314+L315</f>
        <v>0</v>
      </c>
      <c r="M313" s="121">
        <f>M314+M315</f>
        <v>517.64</v>
      </c>
      <c r="N313" s="139">
        <f>N314+N315</f>
        <v>0</v>
      </c>
      <c r="O313" s="141">
        <f>O314+O315</f>
        <v>517.64</v>
      </c>
      <c r="P313" s="141">
        <f t="shared" si="62"/>
        <v>-517.64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1700</v>
      </c>
      <c r="I314" s="143">
        <f>O314</f>
        <v>517.64</v>
      </c>
      <c r="J314" s="143">
        <f t="shared" si="70"/>
        <v>1182.3600000000001</v>
      </c>
      <c r="K314" s="140">
        <f t="shared" si="74"/>
        <v>30.45</v>
      </c>
      <c r="L314" s="143"/>
      <c r="M314" s="144">
        <v>517.64</v>
      </c>
      <c r="N314" s="143">
        <v>0</v>
      </c>
      <c r="O314" s="145">
        <f t="shared" ref="O314:O321" si="75">M314+N314</f>
        <v>517.64</v>
      </c>
      <c r="P314" s="145">
        <f t="shared" si="62"/>
        <v>-517.64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38000</v>
      </c>
      <c r="I322" s="139">
        <f>+I323+I324+I325+I326+I327+I328</f>
        <v>34877.760000000002</v>
      </c>
      <c r="J322" s="139">
        <f>+J323+J324+J325+J326+J327+J328</f>
        <v>3122.2399999999993</v>
      </c>
      <c r="K322" s="140">
        <f t="shared" si="74"/>
        <v>91.78</v>
      </c>
      <c r="L322" s="139">
        <f>+L323+L324+L325+L326+L327+L328</f>
        <v>0</v>
      </c>
      <c r="M322" s="121">
        <f>+M323+M324+M325+M326+M327+M328</f>
        <v>23210.34</v>
      </c>
      <c r="N322" s="139">
        <f>+N323+N324+N325+N326+N327+N328</f>
        <v>11667.42</v>
      </c>
      <c r="O322" s="206">
        <f>+O323+O324+O325+O326+O327+O328</f>
        <v>34877.760000000002</v>
      </c>
      <c r="P322" s="141">
        <f t="shared" si="62"/>
        <v>-34877.760000000002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7500</v>
      </c>
      <c r="I325" s="143">
        <f>O325</f>
        <v>6915.78</v>
      </c>
      <c r="J325" s="143">
        <f t="shared" si="70"/>
        <v>584.22000000000025</v>
      </c>
      <c r="K325" s="140">
        <f t="shared" si="74"/>
        <v>92.21</v>
      </c>
      <c r="L325" s="143"/>
      <c r="M325" s="144">
        <v>4577.57</v>
      </c>
      <c r="N325" s="143">
        <v>2338.21</v>
      </c>
      <c r="O325" s="212">
        <f t="shared" si="76"/>
        <v>6915.78</v>
      </c>
      <c r="P325" s="145">
        <f t="shared" si="77"/>
        <v>-6915.78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30000</v>
      </c>
      <c r="I326" s="143">
        <f>O326</f>
        <v>27707.200000000001</v>
      </c>
      <c r="J326" s="143">
        <f t="shared" si="70"/>
        <v>2292.7999999999993</v>
      </c>
      <c r="K326" s="140">
        <f t="shared" si="74"/>
        <v>92.36</v>
      </c>
      <c r="L326" s="143"/>
      <c r="M326" s="144">
        <v>18632.77</v>
      </c>
      <c r="N326" s="143">
        <v>9074.43</v>
      </c>
      <c r="O326" s="212">
        <f t="shared" si="76"/>
        <v>27707.200000000001</v>
      </c>
      <c r="P326" s="145">
        <f t="shared" si="77"/>
        <v>-27707.200000000001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254.78</v>
      </c>
      <c r="J328" s="143">
        <f t="shared" si="70"/>
        <v>245.22</v>
      </c>
      <c r="K328" s="140">
        <f t="shared" si="74"/>
        <v>50.96</v>
      </c>
      <c r="L328" s="143"/>
      <c r="M328" s="144"/>
      <c r="N328" s="143">
        <v>254.78</v>
      </c>
      <c r="O328" s="145">
        <f t="shared" si="76"/>
        <v>254.78</v>
      </c>
      <c r="P328" s="145">
        <f t="shared" si="77"/>
        <v>-254.78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1213000</v>
      </c>
      <c r="I332" s="139">
        <f>I333</f>
        <v>1149897</v>
      </c>
      <c r="J332" s="139">
        <f>J333</f>
        <v>63103</v>
      </c>
      <c r="K332" s="140">
        <f t="shared" si="74"/>
        <v>94.8</v>
      </c>
      <c r="L332" s="139">
        <f>L333</f>
        <v>0</v>
      </c>
      <c r="M332" s="121">
        <f>M333</f>
        <v>772605</v>
      </c>
      <c r="N332" s="139">
        <f>N333</f>
        <v>377292</v>
      </c>
      <c r="O332" s="204">
        <f>O333</f>
        <v>1149897</v>
      </c>
      <c r="P332" s="141">
        <f t="shared" si="77"/>
        <v>-1149897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1213000</v>
      </c>
      <c r="I333" s="139">
        <f>I334+I335+I336</f>
        <v>1149897</v>
      </c>
      <c r="J333" s="139">
        <f>J334+J335+J336</f>
        <v>63103</v>
      </c>
      <c r="K333" s="140">
        <f t="shared" si="74"/>
        <v>94.8</v>
      </c>
      <c r="L333" s="139">
        <f>L334+L335+L336</f>
        <v>0</v>
      </c>
      <c r="M333" s="121">
        <f>M334+M335+M336</f>
        <v>772605</v>
      </c>
      <c r="N333" s="139">
        <f>N334+N335+N336</f>
        <v>377292</v>
      </c>
      <c r="O333" s="141">
        <f>O334+O335+O336</f>
        <v>1149897</v>
      </c>
      <c r="P333" s="141">
        <f t="shared" si="77"/>
        <v>-1149897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1213000</v>
      </c>
      <c r="I334" s="143">
        <f>O334</f>
        <v>1149897</v>
      </c>
      <c r="J334" s="143">
        <f t="shared" ref="J334:J386" si="80">H334-I334</f>
        <v>63103</v>
      </c>
      <c r="K334" s="140">
        <f t="shared" si="74"/>
        <v>94.8</v>
      </c>
      <c r="L334" s="143"/>
      <c r="M334" s="144">
        <v>772605</v>
      </c>
      <c r="N334" s="143">
        <v>377292</v>
      </c>
      <c r="O334" s="212">
        <f t="shared" ref="O334:O336" si="81">M334+N334</f>
        <v>1149897</v>
      </c>
      <c r="P334" s="145">
        <f t="shared" si="77"/>
        <v>-1149897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5637000</v>
      </c>
      <c r="I337" s="139">
        <f>I338+I357+I360+I361</f>
        <v>5523261</v>
      </c>
      <c r="J337" s="139">
        <f t="shared" ref="J337" si="82">J338+J357</f>
        <v>113739</v>
      </c>
      <c r="K337" s="140">
        <f t="shared" si="74"/>
        <v>97.98</v>
      </c>
      <c r="L337" s="139">
        <f>L338+L357+L360+L361</f>
        <v>0</v>
      </c>
      <c r="M337" s="139">
        <f>M338+M357+M360+M361</f>
        <v>3103859</v>
      </c>
      <c r="N337" s="139">
        <f>N338+N357+N360+N361</f>
        <v>2419402</v>
      </c>
      <c r="O337" s="205">
        <f>O338+O357+O360+O361</f>
        <v>5523261</v>
      </c>
      <c r="P337" s="141">
        <f t="shared" si="77"/>
        <v>-5523261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5637000</v>
      </c>
      <c r="I338" s="139">
        <f>+I339+I349+I352+I351</f>
        <v>5523261</v>
      </c>
      <c r="J338" s="143">
        <f t="shared" si="80"/>
        <v>113739</v>
      </c>
      <c r="K338" s="140">
        <f t="shared" si="74"/>
        <v>97.98</v>
      </c>
      <c r="L338" s="139">
        <f>+L339+L349+L352+L351</f>
        <v>0</v>
      </c>
      <c r="M338" s="139">
        <f>+M339+M349+M352+M351</f>
        <v>3103859</v>
      </c>
      <c r="N338" s="139">
        <f>+N339+N349+N352+N351</f>
        <v>2419402</v>
      </c>
      <c r="O338" s="207">
        <f>+O339+O349+O352+O351</f>
        <v>5523261</v>
      </c>
      <c r="P338" s="141">
        <f>L338-O338</f>
        <v>-5523261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5000000</v>
      </c>
      <c r="I339" s="172">
        <f>+I340+I342+I343+I344+I345+I346+I347+I348</f>
        <v>5361462</v>
      </c>
      <c r="J339" s="143">
        <f t="shared" si="80"/>
        <v>-361462</v>
      </c>
      <c r="K339" s="140"/>
      <c r="L339" s="172">
        <f>+L340+L342+L343+L344+L345+L346+L347+L348</f>
        <v>0</v>
      </c>
      <c r="M339" s="172">
        <f>+M340+M342+M343+M344+M345+M346+M347+M348</f>
        <v>2984647</v>
      </c>
      <c r="N339" s="172">
        <f>+N340+N342+N343+N344+N345+N346+N347+N348</f>
        <v>2376815</v>
      </c>
      <c r="O339" s="172">
        <f>+O340+O342+O343+O344+O345+O346+O347+O348</f>
        <v>5361462</v>
      </c>
      <c r="P339" s="172">
        <f t="shared" si="77"/>
        <v>-5361462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5000000</v>
      </c>
      <c r="I340" s="143">
        <f>O340</f>
        <v>5361462</v>
      </c>
      <c r="J340" s="143">
        <f t="shared" si="80"/>
        <v>-361462</v>
      </c>
      <c r="K340" s="140"/>
      <c r="L340" s="143"/>
      <c r="M340" s="144">
        <v>2984647</v>
      </c>
      <c r="N340" s="143">
        <v>2376815</v>
      </c>
      <c r="O340" s="145">
        <f t="shared" ref="O340:O356" si="83">M340+N340</f>
        <v>5361462</v>
      </c>
      <c r="P340" s="145">
        <f t="shared" si="77"/>
        <v>-5361462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523929</v>
      </c>
      <c r="J341" s="143"/>
      <c r="K341" s="140"/>
      <c r="L341" s="143"/>
      <c r="M341" s="144">
        <v>296449</v>
      </c>
      <c r="N341" s="143">
        <v>227480</v>
      </c>
      <c r="O341" s="145">
        <f>M341+N341</f>
        <v>523929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500000</v>
      </c>
      <c r="I349" s="143">
        <f>O349</f>
        <v>149714</v>
      </c>
      <c r="J349" s="143">
        <f t="shared" si="80"/>
        <v>350286</v>
      </c>
      <c r="K349" s="140"/>
      <c r="L349" s="143"/>
      <c r="M349" s="144">
        <v>108823</v>
      </c>
      <c r="N349" s="143">
        <v>40891</v>
      </c>
      <c r="O349" s="145">
        <f t="shared" si="83"/>
        <v>149714</v>
      </c>
      <c r="P349" s="145">
        <f t="shared" si="77"/>
        <v>-149714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13370</v>
      </c>
      <c r="J350" s="143"/>
      <c r="K350" s="140"/>
      <c r="L350" s="143"/>
      <c r="M350" s="144">
        <v>10256</v>
      </c>
      <c r="N350" s="143">
        <v>3114</v>
      </c>
      <c r="O350" s="145">
        <f>M350+N350</f>
        <v>13370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137000</v>
      </c>
      <c r="I351" s="177">
        <f>O351</f>
        <v>12085</v>
      </c>
      <c r="J351" s="143">
        <f t="shared" si="80"/>
        <v>124915</v>
      </c>
      <c r="K351" s="140"/>
      <c r="L351" s="177"/>
      <c r="M351" s="178">
        <v>10389</v>
      </c>
      <c r="N351" s="177">
        <v>1696</v>
      </c>
      <c r="O351" s="179">
        <f t="shared" si="83"/>
        <v>12085</v>
      </c>
      <c r="P351" s="179">
        <f t="shared" si="77"/>
        <v>-12085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-19951.62</v>
      </c>
      <c r="J377" s="152">
        <f t="shared" si="80"/>
        <v>19951.62</v>
      </c>
      <c r="K377" s="153"/>
      <c r="L377" s="152"/>
      <c r="M377" s="154">
        <v>-17591</v>
      </c>
      <c r="N377" s="152">
        <v>-2360.62</v>
      </c>
      <c r="O377" s="155">
        <f t="shared" si="92"/>
        <v>-19951.62</v>
      </c>
      <c r="P377" s="155">
        <f t="shared" si="86"/>
        <v>19951.62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6850000</v>
      </c>
      <c r="I379" s="139">
        <f>I333+I338</f>
        <v>6673158</v>
      </c>
      <c r="J379" s="143">
        <f>J333+J338</f>
        <v>176842</v>
      </c>
      <c r="K379" s="140">
        <f t="shared" ref="K379:K385" si="93">ROUND(I379/H379*100,2)</f>
        <v>97.42</v>
      </c>
      <c r="L379" s="139">
        <f>L333+L338</f>
        <v>0</v>
      </c>
      <c r="M379" s="139">
        <f>M333+M338</f>
        <v>3876464</v>
      </c>
      <c r="N379" s="139">
        <f>N333+N338</f>
        <v>2796694</v>
      </c>
      <c r="O379" s="139">
        <f>O333+O338</f>
        <v>6673158</v>
      </c>
      <c r="P379" s="141">
        <f t="shared" si="86"/>
        <v>-6673158</v>
      </c>
      <c r="Q379" s="142">
        <f t="shared" ref="Q379:Q385" si="94">ROUND(O379/N379*100,2)</f>
        <v>238.61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1224600</v>
      </c>
      <c r="I382" s="139">
        <f>I383+I384</f>
        <v>1191231.75</v>
      </c>
      <c r="J382" s="143">
        <f t="shared" si="80"/>
        <v>33368.25</v>
      </c>
      <c r="K382" s="140">
        <f t="shared" si="93"/>
        <v>97.28</v>
      </c>
      <c r="L382" s="139">
        <f>L383+L384</f>
        <v>0</v>
      </c>
      <c r="M382" s="139">
        <f>M383+M384</f>
        <v>796832.18999999948</v>
      </c>
      <c r="N382" s="139">
        <f>N383+N384</f>
        <v>394399.55999999959</v>
      </c>
      <c r="O382" s="139">
        <f>O383+O384</f>
        <v>1191231.75</v>
      </c>
      <c r="P382" s="141">
        <f t="shared" si="86"/>
        <v>-1191231.75</v>
      </c>
      <c r="Q382" s="142">
        <f t="shared" si="94"/>
        <v>302.04000000000002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30000</v>
      </c>
      <c r="I383" s="139">
        <f>+I326</f>
        <v>27707.200000000001</v>
      </c>
      <c r="J383" s="143">
        <f t="shared" si="80"/>
        <v>2292.7999999999993</v>
      </c>
      <c r="K383" s="140">
        <f t="shared" si="93"/>
        <v>92.36</v>
      </c>
      <c r="L383" s="139">
        <f>+L326</f>
        <v>0</v>
      </c>
      <c r="M383" s="139">
        <f>+M326</f>
        <v>18632.77</v>
      </c>
      <c r="N383" s="139">
        <f>+N326</f>
        <v>9074.43</v>
      </c>
      <c r="O383" s="139">
        <f>+O326</f>
        <v>27707.200000000001</v>
      </c>
      <c r="P383" s="141">
        <f t="shared" si="86"/>
        <v>-27707.200000000001</v>
      </c>
      <c r="Q383" s="142">
        <f t="shared" si="94"/>
        <v>305.33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1194600</v>
      </c>
      <c r="I384" s="139">
        <f>I262-I379-I380-I383</f>
        <v>1163524.55</v>
      </c>
      <c r="J384" s="143">
        <f t="shared" si="80"/>
        <v>31075.449999999953</v>
      </c>
      <c r="K384" s="140">
        <f t="shared" si="93"/>
        <v>97.4</v>
      </c>
      <c r="L384" s="139">
        <f>L262-L379-L380-L383</f>
        <v>0</v>
      </c>
      <c r="M384" s="139">
        <f>M262-M379-M380-M383</f>
        <v>778199.41999999946</v>
      </c>
      <c r="N384" s="139">
        <f>N262-N379-N380-N383</f>
        <v>385325.1299999996</v>
      </c>
      <c r="O384" s="139">
        <f>O262-O379-O380-O383</f>
        <v>1163524.55</v>
      </c>
      <c r="P384" s="141">
        <f t="shared" si="86"/>
        <v>-1163524.55</v>
      </c>
      <c r="Q384" s="142">
        <f t="shared" si="94"/>
        <v>301.95999999999998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652300</v>
      </c>
      <c r="I385" s="139">
        <f>I387</f>
        <v>562519.91</v>
      </c>
      <c r="J385" s="143">
        <f t="shared" si="80"/>
        <v>89780.089999999967</v>
      </c>
      <c r="K385" s="140">
        <f t="shared" si="93"/>
        <v>86.24</v>
      </c>
      <c r="L385" s="139">
        <f>L387</f>
        <v>0</v>
      </c>
      <c r="M385" s="139">
        <f>M387</f>
        <v>377057</v>
      </c>
      <c r="N385" s="139">
        <f>N387</f>
        <v>185462.91</v>
      </c>
      <c r="O385" s="139">
        <f>O387</f>
        <v>562519.91</v>
      </c>
      <c r="P385" s="141">
        <f t="shared" si="86"/>
        <v>-562519.91</v>
      </c>
      <c r="Q385" s="142">
        <f t="shared" si="94"/>
        <v>303.31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3" t="s">
        <v>204</v>
      </c>
      <c r="B387" s="214"/>
      <c r="C387" s="214"/>
      <c r="D387" s="214"/>
      <c r="E387" s="214"/>
      <c r="F387" s="214"/>
      <c r="G387" s="157" t="s">
        <v>205</v>
      </c>
      <c r="H387" s="158">
        <f>+H388+H451</f>
        <v>652300</v>
      </c>
      <c r="I387" s="158">
        <f>+I388+I451</f>
        <v>562519.91</v>
      </c>
      <c r="J387" s="158">
        <f>+J388</f>
        <v>89432</v>
      </c>
      <c r="K387" s="185">
        <f t="shared" ref="K387:K420" si="95">ROUND(I387/H387*100,2)</f>
        <v>86.24</v>
      </c>
      <c r="L387" s="158">
        <f>+L388+L451</f>
        <v>0</v>
      </c>
      <c r="M387" s="160">
        <f>+M388+M451</f>
        <v>377057</v>
      </c>
      <c r="N387" s="158">
        <f>+N388+N451</f>
        <v>185462.91</v>
      </c>
      <c r="O387" s="161">
        <f>+O388+O451</f>
        <v>562519.91</v>
      </c>
      <c r="P387" s="161">
        <f t="shared" si="86"/>
        <v>-562519.91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652300</v>
      </c>
      <c r="I388" s="139">
        <f>I389+I392+I395+I398+I404+I418</f>
        <v>562868</v>
      </c>
      <c r="J388" s="139">
        <f>J389+J392+J395+J398+J404+J418</f>
        <v>89432</v>
      </c>
      <c r="K388" s="180">
        <f t="shared" si="95"/>
        <v>86.29</v>
      </c>
      <c r="L388" s="139">
        <f>L389+L392+L395+L398+L404+L418</f>
        <v>0</v>
      </c>
      <c r="M388" s="121">
        <f>M389+M392+M395+M398+M404+M418</f>
        <v>377355</v>
      </c>
      <c r="N388" s="139">
        <f>N389+N392+N395+N398+N404+N418</f>
        <v>185513</v>
      </c>
      <c r="O388" s="141">
        <f>O389+O392+O395+O398+O404+O418</f>
        <v>562868</v>
      </c>
      <c r="P388" s="141">
        <f t="shared" si="86"/>
        <v>-562868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6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447000</v>
      </c>
      <c r="I404" s="139">
        <f>+I405+I408+I411+I414</f>
        <v>398001</v>
      </c>
      <c r="J404" s="143">
        <f t="shared" si="98"/>
        <v>48999</v>
      </c>
      <c r="K404" s="180">
        <f t="shared" si="95"/>
        <v>89.04</v>
      </c>
      <c r="L404" s="139">
        <f>+L405+L408+L411+L414</f>
        <v>0</v>
      </c>
      <c r="M404" s="121">
        <f>+M405+M408+M411+M414</f>
        <v>273167</v>
      </c>
      <c r="N404" s="139">
        <f>+N405+N408+N411+N414</f>
        <v>124834</v>
      </c>
      <c r="O404" s="141">
        <f t="shared" ref="O404" si="105">+O405+O408+O411+O414</f>
        <v>398001</v>
      </c>
      <c r="P404" s="145">
        <f t="shared" si="86"/>
        <v>-398001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447000</v>
      </c>
      <c r="I411" s="143">
        <f>I412+I413</f>
        <v>398001</v>
      </c>
      <c r="J411" s="143">
        <f t="shared" si="98"/>
        <v>48999</v>
      </c>
      <c r="K411" s="180">
        <f t="shared" si="95"/>
        <v>89.04</v>
      </c>
      <c r="L411" s="143">
        <f>L412+L413</f>
        <v>0</v>
      </c>
      <c r="M411" s="144">
        <f>M412+M413</f>
        <v>273167</v>
      </c>
      <c r="N411" s="143">
        <f>N412+N413</f>
        <v>124834</v>
      </c>
      <c r="O411" s="211">
        <f>O412+O413</f>
        <v>398001</v>
      </c>
      <c r="P411" s="145">
        <f>P412+P413</f>
        <v>-398001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92000</v>
      </c>
      <c r="I412" s="143">
        <f>O412</f>
        <v>80987.72</v>
      </c>
      <c r="J412" s="143">
        <f t="shared" si="98"/>
        <v>11012.279999999999</v>
      </c>
      <c r="K412" s="180">
        <f>ROUND(I412/H412*100,2)</f>
        <v>88.03</v>
      </c>
      <c r="L412" s="143"/>
      <c r="M412" s="144">
        <v>55999.97</v>
      </c>
      <c r="N412" s="143">
        <v>24987.75</v>
      </c>
      <c r="O412" s="212">
        <f t="shared" ref="O412:O417" si="108">M412+N412</f>
        <v>80987.72</v>
      </c>
      <c r="P412" s="145">
        <f t="shared" ref="P412:P413" si="109">L412-O412</f>
        <v>-80987.72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355000</v>
      </c>
      <c r="I413" s="143">
        <f>O413</f>
        <v>317013.28000000003</v>
      </c>
      <c r="J413" s="143">
        <f t="shared" si="98"/>
        <v>37986.719999999972</v>
      </c>
      <c r="K413" s="180">
        <f>ROUND(I413/H413*100,2)</f>
        <v>89.3</v>
      </c>
      <c r="L413" s="143"/>
      <c r="M413" s="144">
        <v>217167.03</v>
      </c>
      <c r="N413" s="143">
        <v>99846.25</v>
      </c>
      <c r="O413" s="212">
        <f t="shared" si="108"/>
        <v>317013.28000000003</v>
      </c>
      <c r="P413" s="145">
        <f t="shared" si="109"/>
        <v>-317013.28000000003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40.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205300</v>
      </c>
      <c r="I418" s="139">
        <f>I419+I447</f>
        <v>164867</v>
      </c>
      <c r="J418" s="139">
        <f t="shared" si="98"/>
        <v>40433</v>
      </c>
      <c r="K418" s="180">
        <f t="shared" si="95"/>
        <v>80.31</v>
      </c>
      <c r="L418" s="139">
        <f>L419+L447</f>
        <v>0</v>
      </c>
      <c r="M418" s="121">
        <f>M419+M447</f>
        <v>104188</v>
      </c>
      <c r="N418" s="121">
        <f>N419+N447</f>
        <v>60679</v>
      </c>
      <c r="O418" s="204">
        <f>O419+O447</f>
        <v>164867</v>
      </c>
      <c r="P418" s="141">
        <f t="shared" si="86"/>
        <v>-164867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205300</v>
      </c>
      <c r="I419" s="139">
        <f>+I420+I446</f>
        <v>164867</v>
      </c>
      <c r="J419" s="143">
        <f t="shared" si="98"/>
        <v>40433</v>
      </c>
      <c r="K419" s="180">
        <f t="shared" si="95"/>
        <v>80.31</v>
      </c>
      <c r="L419" s="139">
        <f>+L420+L446</f>
        <v>0</v>
      </c>
      <c r="M419" s="121">
        <f>+M420+M446</f>
        <v>104188</v>
      </c>
      <c r="N419" s="139">
        <f>+N420+N446</f>
        <v>60679</v>
      </c>
      <c r="O419" s="207">
        <f>+O420+O446</f>
        <v>164867</v>
      </c>
      <c r="P419" s="141">
        <f t="shared" si="86"/>
        <v>-164867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205300</v>
      </c>
      <c r="I420" s="139">
        <f>O420</f>
        <v>164867</v>
      </c>
      <c r="J420" s="143">
        <f t="shared" si="98"/>
        <v>40433</v>
      </c>
      <c r="K420" s="180">
        <f t="shared" si="95"/>
        <v>80.31</v>
      </c>
      <c r="L420" s="139">
        <f>L431+L433+L441+L442+L443+L436</f>
        <v>0</v>
      </c>
      <c r="M420" s="191">
        <f>+M421+M431+M433+M439+M440+M441+M442+M443+M444+M445+M436</f>
        <v>104188</v>
      </c>
      <c r="N420" s="139">
        <f>+N421+N431+N433+N439+N440+N441+N442+N443+N444+N445+N436</f>
        <v>60679</v>
      </c>
      <c r="O420" s="139">
        <f>+O421+O431+O433+O439+O440+O441+O442+O443+O444+O445+O436</f>
        <v>164867</v>
      </c>
      <c r="P420" s="191">
        <f t="shared" si="86"/>
        <v>-164867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34000</v>
      </c>
      <c r="I441" s="139">
        <f>O441</f>
        <v>11000</v>
      </c>
      <c r="J441" s="143">
        <f t="shared" si="98"/>
        <v>23000</v>
      </c>
      <c r="K441" s="180"/>
      <c r="L441" s="139"/>
      <c r="M441" s="121">
        <v>6000</v>
      </c>
      <c r="N441" s="139">
        <v>5000</v>
      </c>
      <c r="O441" s="192">
        <f t="shared" si="116"/>
        <v>11000</v>
      </c>
      <c r="P441" s="192">
        <f t="shared" si="114"/>
        <v>-11000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20000</v>
      </c>
      <c r="I442" s="139">
        <f>O442</f>
        <v>3600</v>
      </c>
      <c r="J442" s="143">
        <f t="shared" si="98"/>
        <v>16400</v>
      </c>
      <c r="K442" s="180"/>
      <c r="L442" s="139"/>
      <c r="M442" s="121">
        <v>1800</v>
      </c>
      <c r="N442" s="139">
        <v>1800</v>
      </c>
      <c r="O442" s="192">
        <f t="shared" si="116"/>
        <v>3600</v>
      </c>
      <c r="P442" s="192">
        <f t="shared" si="114"/>
        <v>-3600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150000</v>
      </c>
      <c r="I443" s="139">
        <f>O443</f>
        <v>150267</v>
      </c>
      <c r="J443" s="143">
        <f t="shared" si="98"/>
        <v>-267</v>
      </c>
      <c r="K443" s="180"/>
      <c r="L443" s="139"/>
      <c r="M443" s="121">
        <v>96388</v>
      </c>
      <c r="N443" s="139">
        <v>53879</v>
      </c>
      <c r="O443" s="192">
        <f t="shared" si="116"/>
        <v>150267</v>
      </c>
      <c r="P443" s="192">
        <f t="shared" si="114"/>
        <v>-150267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-348.09000000000003</v>
      </c>
      <c r="J451" s="152">
        <f t="shared" si="118"/>
        <v>348.09000000000003</v>
      </c>
      <c r="K451" s="196"/>
      <c r="L451" s="152"/>
      <c r="M451" s="154">
        <v>-298</v>
      </c>
      <c r="N451" s="152">
        <v>-50.09</v>
      </c>
      <c r="O451" s="197">
        <f t="shared" si="121"/>
        <v>-348.09000000000003</v>
      </c>
      <c r="P451" s="197">
        <f t="shared" si="114"/>
        <v>348.09000000000003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652300</v>
      </c>
      <c r="I453" s="139">
        <f>SUM(I454:I456)</f>
        <v>562519.91</v>
      </c>
      <c r="J453" s="139">
        <f t="shared" si="118"/>
        <v>89780.089999999967</v>
      </c>
      <c r="K453" s="180"/>
      <c r="L453" s="139">
        <f>SUM(L454:L456)</f>
        <v>0</v>
      </c>
      <c r="M453" s="139">
        <f>SUM(M454:M456)</f>
        <v>377057</v>
      </c>
      <c r="N453" s="139">
        <f>SUM(N454:N456)</f>
        <v>185462.91</v>
      </c>
      <c r="O453" s="139">
        <f>SUM(O454:O456)</f>
        <v>562519.91</v>
      </c>
      <c r="P453" s="141">
        <f t="shared" si="122"/>
        <v>89780.089999999967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205300</v>
      </c>
      <c r="I455" s="139">
        <f>I392+I418</f>
        <v>164867</v>
      </c>
      <c r="J455" s="139">
        <f t="shared" si="118"/>
        <v>40433</v>
      </c>
      <c r="K455" s="180"/>
      <c r="L455" s="139">
        <f>L392+L418</f>
        <v>0</v>
      </c>
      <c r="M455" s="139">
        <f>M392+M418</f>
        <v>104188</v>
      </c>
      <c r="N455" s="139">
        <f>N392+N418</f>
        <v>60679</v>
      </c>
      <c r="O455" s="139">
        <f>O392+O418</f>
        <v>164867</v>
      </c>
      <c r="P455" s="141">
        <f t="shared" si="122"/>
        <v>40433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447000</v>
      </c>
      <c r="I456" s="139">
        <f>I387-I454-I455</f>
        <v>397652.91000000003</v>
      </c>
      <c r="J456" s="139">
        <f t="shared" si="118"/>
        <v>49347.089999999967</v>
      </c>
      <c r="K456" s="180"/>
      <c r="L456" s="139">
        <f>L387-L454-L455</f>
        <v>0</v>
      </c>
      <c r="M456" s="139">
        <f>M387-M454-M455</f>
        <v>272869</v>
      </c>
      <c r="N456" s="139">
        <f>N387-N454-N455</f>
        <v>124783.91</v>
      </c>
      <c r="O456" s="139">
        <f>O387-O454-O455</f>
        <v>397652.91000000003</v>
      </c>
      <c r="P456" s="141">
        <f t="shared" si="122"/>
        <v>49347.089999999967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8736700</v>
      </c>
      <c r="I457" s="139">
        <f>I82-I458</f>
        <v>8434220.5899999999</v>
      </c>
      <c r="J457" s="139">
        <f t="shared" si="118"/>
        <v>302479.41000000015</v>
      </c>
      <c r="K457" s="180"/>
      <c r="L457" s="139">
        <f>L82-L458</f>
        <v>0</v>
      </c>
      <c r="M457" s="139">
        <f>M82-M458</f>
        <v>5050823.13</v>
      </c>
      <c r="N457" s="139">
        <f>N82-N458</f>
        <v>3383397.46</v>
      </c>
      <c r="O457" s="139">
        <f>O82-O458</f>
        <v>8434220.5899999999</v>
      </c>
      <c r="P457" s="141">
        <f t="shared" si="122"/>
        <v>302479.41000000015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877200</v>
      </c>
      <c r="I458" s="139">
        <f>+I110</f>
        <v>758104</v>
      </c>
      <c r="J458" s="139">
        <f t="shared" si="118"/>
        <v>119096</v>
      </c>
      <c r="K458" s="180"/>
      <c r="L458" s="139">
        <f>+L110</f>
        <v>0</v>
      </c>
      <c r="M458" s="139">
        <f>+M110</f>
        <v>0</v>
      </c>
      <c r="N458" s="139">
        <f>+N110</f>
        <v>758104</v>
      </c>
      <c r="O458" s="139">
        <f>+O110</f>
        <v>758104</v>
      </c>
      <c r="P458" s="141">
        <f t="shared" si="122"/>
        <v>119096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38" t="s">
        <v>237</v>
      </c>
      <c r="B459" s="239"/>
      <c r="C459" s="239"/>
      <c r="D459" s="239"/>
      <c r="E459" s="239"/>
      <c r="F459" s="239"/>
      <c r="G459" s="101" t="s">
        <v>238</v>
      </c>
      <c r="H459" s="139">
        <f>H9-H82</f>
        <v>-9613900</v>
      </c>
      <c r="I459" s="139">
        <f>I9-I82</f>
        <v>-3277689.0599999996</v>
      </c>
      <c r="J459" s="139">
        <f t="shared" si="118"/>
        <v>-6336210.9400000004</v>
      </c>
      <c r="K459" s="180"/>
      <c r="L459" s="139">
        <f>L9-L82</f>
        <v>0</v>
      </c>
      <c r="M459" s="163">
        <f>M9-M82</f>
        <v>-1136519.1499999994</v>
      </c>
      <c r="N459" s="139">
        <f>N9-N82</f>
        <v>-2141169.9099999997</v>
      </c>
      <c r="O459" s="141">
        <f>O9-O82</f>
        <v>-3277689.0599999996</v>
      </c>
      <c r="P459" s="141">
        <f t="shared" si="122"/>
        <v>-6336210.9400000004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-8736700</v>
      </c>
      <c r="I460" s="139">
        <f>I60-I457</f>
        <v>-5055159.9899999993</v>
      </c>
      <c r="J460" s="139">
        <f t="shared" si="118"/>
        <v>-3681540.0100000007</v>
      </c>
      <c r="K460" s="180"/>
      <c r="L460" s="139">
        <f>L60-L457</f>
        <v>0</v>
      </c>
      <c r="M460" s="163">
        <f>M60-M457</f>
        <v>-2826917.1999999997</v>
      </c>
      <c r="N460" s="139">
        <f>N60-N457</f>
        <v>-2228242.79</v>
      </c>
      <c r="O460" s="141">
        <f>O60-O457</f>
        <v>-5055159.9899999993</v>
      </c>
      <c r="P460" s="141">
        <f t="shared" si="122"/>
        <v>-3681540.0100000007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-877200</v>
      </c>
      <c r="I461" s="201">
        <f>+I61-I458</f>
        <v>1777470.9300000002</v>
      </c>
      <c r="J461" s="201">
        <f t="shared" si="118"/>
        <v>-2654670.9300000002</v>
      </c>
      <c r="K461" s="201"/>
      <c r="L461" s="201">
        <f>+L61-L458</f>
        <v>0</v>
      </c>
      <c r="M461" s="201">
        <f>+M61-M458</f>
        <v>1690398.05</v>
      </c>
      <c r="N461" s="201">
        <f>+N61-N458</f>
        <v>87072.88</v>
      </c>
      <c r="O461" s="201">
        <f>+O61-O458</f>
        <v>1777470.9300000002</v>
      </c>
      <c r="P461" s="201">
        <f t="shared" si="122"/>
        <v>-2654670.9300000002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37" t="s">
        <v>433</v>
      </c>
      <c r="C465" s="237"/>
      <c r="D465" s="237"/>
      <c r="E465" s="237"/>
      <c r="F465" s="237"/>
      <c r="G465" s="210"/>
      <c r="H465" s="237" t="s">
        <v>435</v>
      </c>
      <c r="I465" s="237"/>
      <c r="J465" s="237"/>
      <c r="K465" s="210"/>
      <c r="L465" s="210"/>
      <c r="M465" s="237" t="s">
        <v>437</v>
      </c>
      <c r="N465" s="237"/>
      <c r="O465" s="237"/>
      <c r="P465" s="209"/>
      <c r="R465" s="44"/>
      <c r="S465" s="32"/>
      <c r="T465" s="32"/>
      <c r="U465" s="32"/>
    </row>
    <row r="466" spans="2:21" ht="16.5" customHeight="1" x14ac:dyDescent="0.2">
      <c r="B466" s="237" t="s">
        <v>434</v>
      </c>
      <c r="C466" s="237"/>
      <c r="D466" s="237"/>
      <c r="E466" s="237"/>
      <c r="F466" s="237"/>
      <c r="G466" s="210"/>
      <c r="H466" s="237" t="s">
        <v>436</v>
      </c>
      <c r="I466" s="237"/>
      <c r="J466" s="237"/>
      <c r="K466" s="210"/>
      <c r="L466" s="210"/>
      <c r="M466" s="237" t="s">
        <v>438</v>
      </c>
      <c r="N466" s="237"/>
      <c r="O466" s="237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  <mergeCell ref="P6:P7"/>
    <mergeCell ref="Q6:Q7"/>
    <mergeCell ref="A67:F67"/>
    <mergeCell ref="A82:F82"/>
    <mergeCell ref="A110:F110"/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ian 2026</vt:lpstr>
      <vt:lpstr>febr 2026</vt:lpstr>
      <vt:lpstr>martie 2026</vt:lpstr>
      <vt:lpstr>'febr 2026'!Print_Area</vt:lpstr>
      <vt:lpstr>'ian 2026'!Print_Area</vt:lpstr>
      <vt:lpstr>'martie 2026'!Print_Area</vt:lpstr>
      <vt:lpstr>'febr 2026'!Print_Titles</vt:lpstr>
      <vt:lpstr>'ian 2026'!Print_Titles</vt:lpstr>
      <vt:lpstr>'martie 2026'!Print_Titles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 Catalin Dobrota</dc:creator>
  <cp:lastModifiedBy>Loredana Telescu</cp:lastModifiedBy>
  <cp:lastPrinted>2026-04-06T08:55:00Z</cp:lastPrinted>
  <dcterms:created xsi:type="dcterms:W3CDTF">2023-03-01T12:03:54Z</dcterms:created>
  <dcterms:modified xsi:type="dcterms:W3CDTF">2026-04-06T09:53:08Z</dcterms:modified>
</cp:coreProperties>
</file>